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80" yWindow="2550" windowWidth="43200" windowHeight="2337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2" l="1"/>
  <c r="B3" i="12"/>
  <c r="B3" i="1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W6" i="12" s="1"/>
  <c r="I6" i="12"/>
  <c r="R8" i="11" l="1"/>
  <c r="Q7" i="11"/>
  <c r="R7" i="11" s="1"/>
  <c r="U7" i="11" l="1"/>
  <c r="T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<sst xmlns="http://schemas.openxmlformats.org/spreadsheetml/2006/main" count="350" uniqueCount="150">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</sst>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I4" sqref="I4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7" width="13.58203125" customWidth="1"/>
    <col min="8" max="8" width="15.25" customWidth="1"/>
    <col min="9" max="9" width="6.5" customWidth="1"/>
    <col min="10" max="10" width="10.5" bestFit="1" customWidth="1"/>
  </cols>
  <sheetData>
    <row r="1" spans="1:8" x14ac:dyDescent="0.55000000000000004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55000000000000004">
      <c r="A2" s="2"/>
      <c r="B2" s="3"/>
      <c r="C2" s="3"/>
      <c r="D2" s="2"/>
      <c r="E2" s="2"/>
      <c r="F2" s="2"/>
      <c r="G2" s="2"/>
      <c r="H2" s="2"/>
    </row>
    <row r="3" spans="1:8" x14ac:dyDescent="0.55000000000000004">
      <c r="A3" s="2"/>
      <c r="B3" s="3"/>
      <c r="C3" s="3"/>
      <c r="D3" s="2"/>
      <c r="E3" s="2"/>
      <c r="F3" s="2"/>
      <c r="G3" s="88">
        <v>44771</v>
      </c>
      <c r="H3" s="88"/>
    </row>
    <row r="4" spans="1:8" x14ac:dyDescent="0.55000000000000004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55000000000000004">
      <c r="A5" s="69" t="s">
        <v>2</v>
      </c>
      <c r="B5" s="74" t="s">
        <v>3</v>
      </c>
      <c r="C5" s="70" t="s">
        <v>4</v>
      </c>
      <c r="D5" s="75"/>
      <c r="E5" s="78" t="s">
        <v>5</v>
      </c>
      <c r="F5" s="79"/>
      <c r="G5" s="80">
        <v>44770</v>
      </c>
      <c r="H5" s="81"/>
    </row>
    <row r="6" spans="1:8" ht="21.75" customHeight="1" x14ac:dyDescent="0.55000000000000004">
      <c r="A6" s="6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55000000000000004">
      <c r="A7" s="69"/>
      <c r="B7" s="74"/>
      <c r="C7" s="86" t="s">
        <v>8</v>
      </c>
      <c r="D7" s="8"/>
      <c r="E7" s="68" t="s">
        <v>9</v>
      </c>
      <c r="F7" s="8"/>
      <c r="G7" s="68" t="s">
        <v>9</v>
      </c>
      <c r="H7" s="9"/>
    </row>
    <row r="8" spans="1:8" ht="18.75" customHeight="1" x14ac:dyDescent="0.55000000000000004">
      <c r="A8" s="69"/>
      <c r="B8" s="74"/>
      <c r="C8" s="87"/>
      <c r="D8" s="70" t="s">
        <v>10</v>
      </c>
      <c r="E8" s="69"/>
      <c r="F8" s="70" t="s">
        <v>11</v>
      </c>
      <c r="G8" s="69"/>
      <c r="H8" s="72" t="s">
        <v>11</v>
      </c>
    </row>
    <row r="9" spans="1:8" ht="35.15" customHeight="1" x14ac:dyDescent="0.55000000000000004">
      <c r="A9" s="69"/>
      <c r="B9" s="74"/>
      <c r="C9" s="87"/>
      <c r="D9" s="71"/>
      <c r="E9" s="69"/>
      <c r="F9" s="71"/>
      <c r="G9" s="69"/>
      <c r="H9" s="71"/>
    </row>
    <row r="10" spans="1:8" x14ac:dyDescent="0.55000000000000004">
      <c r="A10" s="10" t="s">
        <v>12</v>
      </c>
      <c r="B10" s="20">
        <v>126645025.00000003</v>
      </c>
      <c r="C10" s="21">
        <f>SUM(C11:C57)</f>
        <v>79554699</v>
      </c>
      <c r="D10" s="11">
        <f>C10/$B10</f>
        <v>0.62817073943488888</v>
      </c>
      <c r="E10" s="21">
        <f>SUM(E11:E57)</f>
        <v>492042</v>
      </c>
      <c r="F10" s="11">
        <f>E10/$B10</f>
        <v>3.8852059131418695E-3</v>
      </c>
      <c r="G10" s="21">
        <f>SUM(G11:G57)</f>
        <v>65555</v>
      </c>
      <c r="H10" s="11">
        <f>G10/$B10</f>
        <v>5.1762791313752739E-4</v>
      </c>
    </row>
    <row r="11" spans="1:8" x14ac:dyDescent="0.55000000000000004">
      <c r="A11" s="12" t="s">
        <v>13</v>
      </c>
      <c r="B11" s="20">
        <v>5226603</v>
      </c>
      <c r="C11" s="21">
        <v>3405861</v>
      </c>
      <c r="D11" s="11">
        <f t="shared" ref="D11:D57" si="0">C11/$B11</f>
        <v>0.65163950657817327</v>
      </c>
      <c r="E11" s="21">
        <v>17755</v>
      </c>
      <c r="F11" s="11">
        <f t="shared" ref="F11:F57" si="1">E11/$B11</f>
        <v>3.3970439308284943E-3</v>
      </c>
      <c r="G11" s="21">
        <v>2718</v>
      </c>
      <c r="H11" s="11">
        <f t="shared" ref="H11:H57" si="2">G11/$B11</f>
        <v>5.2003184477566024E-4</v>
      </c>
    </row>
    <row r="12" spans="1:8" x14ac:dyDescent="0.55000000000000004">
      <c r="A12" s="12" t="s">
        <v>14</v>
      </c>
      <c r="B12" s="20">
        <v>1259615</v>
      </c>
      <c r="C12" s="21">
        <v>876623</v>
      </c>
      <c r="D12" s="11">
        <f t="shared" si="0"/>
        <v>0.69594518960158458</v>
      </c>
      <c r="E12" s="21">
        <v>4405</v>
      </c>
      <c r="F12" s="11">
        <f t="shared" si="1"/>
        <v>3.4971003044581084E-3</v>
      </c>
      <c r="G12" s="21">
        <v>729</v>
      </c>
      <c r="H12" s="11">
        <f t="shared" si="2"/>
        <v>5.7874826832008189E-4</v>
      </c>
    </row>
    <row r="13" spans="1:8" x14ac:dyDescent="0.55000000000000004">
      <c r="A13" s="12" t="s">
        <v>15</v>
      </c>
      <c r="B13" s="20">
        <v>1220823</v>
      </c>
      <c r="C13" s="21">
        <v>862075</v>
      </c>
      <c r="D13" s="11">
        <f t="shared" si="0"/>
        <v>0.70614249567709653</v>
      </c>
      <c r="E13" s="21">
        <v>3255</v>
      </c>
      <c r="F13" s="11">
        <f t="shared" si="1"/>
        <v>2.6662341715383803E-3</v>
      </c>
      <c r="G13" s="21">
        <v>409</v>
      </c>
      <c r="H13" s="11">
        <f t="shared" si="2"/>
        <v>3.3501990050973811E-4</v>
      </c>
    </row>
    <row r="14" spans="1:8" x14ac:dyDescent="0.55000000000000004">
      <c r="A14" s="12" t="s">
        <v>16</v>
      </c>
      <c r="B14" s="20">
        <v>2281989</v>
      </c>
      <c r="C14" s="21">
        <v>1504484</v>
      </c>
      <c r="D14" s="11">
        <f t="shared" si="0"/>
        <v>0.65928626299250348</v>
      </c>
      <c r="E14" s="21">
        <v>8708</v>
      </c>
      <c r="F14" s="11">
        <f t="shared" si="1"/>
        <v>3.8159693144883696E-3</v>
      </c>
      <c r="G14" s="21">
        <v>1853</v>
      </c>
      <c r="H14" s="11">
        <f t="shared" si="2"/>
        <v>8.1201092555660873E-4</v>
      </c>
    </row>
    <row r="15" spans="1:8" x14ac:dyDescent="0.55000000000000004">
      <c r="A15" s="12" t="s">
        <v>17</v>
      </c>
      <c r="B15" s="20">
        <v>971288</v>
      </c>
      <c r="C15" s="21">
        <v>712670</v>
      </c>
      <c r="D15" s="11">
        <f t="shared" si="0"/>
        <v>0.73373705842139514</v>
      </c>
      <c r="E15" s="21">
        <v>3061</v>
      </c>
      <c r="F15" s="11">
        <f t="shared" si="1"/>
        <v>3.1514854502475063E-3</v>
      </c>
      <c r="G15" s="21">
        <v>491</v>
      </c>
      <c r="H15" s="11">
        <f t="shared" si="2"/>
        <v>5.0551432736737202E-4</v>
      </c>
    </row>
    <row r="16" spans="1:8" x14ac:dyDescent="0.55000000000000004">
      <c r="A16" s="12" t="s">
        <v>18</v>
      </c>
      <c r="B16" s="20">
        <v>1069562</v>
      </c>
      <c r="C16" s="21">
        <v>764409</v>
      </c>
      <c r="D16" s="11">
        <f t="shared" si="0"/>
        <v>0.71469349135440485</v>
      </c>
      <c r="E16" s="21">
        <v>3332</v>
      </c>
      <c r="F16" s="11">
        <f t="shared" si="1"/>
        <v>3.1152939240548937E-3</v>
      </c>
      <c r="G16" s="21">
        <v>430</v>
      </c>
      <c r="H16" s="11">
        <f t="shared" si="2"/>
        <v>4.0203372969495923E-4</v>
      </c>
    </row>
    <row r="17" spans="1:8" x14ac:dyDescent="0.55000000000000004">
      <c r="A17" s="12" t="s">
        <v>19</v>
      </c>
      <c r="B17" s="20">
        <v>1862059.0000000002</v>
      </c>
      <c r="C17" s="21">
        <v>1293898</v>
      </c>
      <c r="D17" s="11">
        <f t="shared" si="0"/>
        <v>0.69487486701549195</v>
      </c>
      <c r="E17" s="21">
        <v>6160</v>
      </c>
      <c r="F17" s="11">
        <f t="shared" si="1"/>
        <v>3.308165852961694E-3</v>
      </c>
      <c r="G17" s="21">
        <v>773</v>
      </c>
      <c r="H17" s="11">
        <f t="shared" si="2"/>
        <v>4.1513185135379698E-4</v>
      </c>
    </row>
    <row r="18" spans="1:8" x14ac:dyDescent="0.55000000000000004">
      <c r="A18" s="12" t="s">
        <v>20</v>
      </c>
      <c r="B18" s="20">
        <v>2907675</v>
      </c>
      <c r="C18" s="21">
        <v>1945873</v>
      </c>
      <c r="D18" s="11">
        <f t="shared" si="0"/>
        <v>0.66921956546037642</v>
      </c>
      <c r="E18" s="21">
        <v>11584</v>
      </c>
      <c r="F18" s="11">
        <f t="shared" si="1"/>
        <v>3.9839390578383076E-3</v>
      </c>
      <c r="G18" s="21">
        <v>1622</v>
      </c>
      <c r="H18" s="11">
        <f t="shared" si="2"/>
        <v>5.5783400827121325E-4</v>
      </c>
    </row>
    <row r="19" spans="1:8" x14ac:dyDescent="0.55000000000000004">
      <c r="A19" s="12" t="s">
        <v>21</v>
      </c>
      <c r="B19" s="20">
        <v>1955401</v>
      </c>
      <c r="C19" s="21">
        <v>1293762</v>
      </c>
      <c r="D19" s="11">
        <f t="shared" si="0"/>
        <v>0.66163513264031271</v>
      </c>
      <c r="E19" s="21">
        <v>8008</v>
      </c>
      <c r="F19" s="11">
        <f t="shared" si="1"/>
        <v>4.0953236701832514E-3</v>
      </c>
      <c r="G19" s="21">
        <v>759</v>
      </c>
      <c r="H19" s="11">
        <f t="shared" si="2"/>
        <v>3.881556775311049E-4</v>
      </c>
    </row>
    <row r="20" spans="1:8" x14ac:dyDescent="0.55000000000000004">
      <c r="A20" s="12" t="s">
        <v>22</v>
      </c>
      <c r="B20" s="20">
        <v>1958101</v>
      </c>
      <c r="C20" s="21">
        <v>1274893</v>
      </c>
      <c r="D20" s="11">
        <f t="shared" si="0"/>
        <v>0.65108643527581056</v>
      </c>
      <c r="E20" s="21">
        <v>4414</v>
      </c>
      <c r="F20" s="11">
        <f t="shared" si="1"/>
        <v>2.2542248842117949E-3</v>
      </c>
      <c r="G20" s="21">
        <v>531</v>
      </c>
      <c r="H20" s="11">
        <f t="shared" si="2"/>
        <v>2.7118110863535641E-4</v>
      </c>
    </row>
    <row r="21" spans="1:8" x14ac:dyDescent="0.55000000000000004">
      <c r="A21" s="12" t="s">
        <v>23</v>
      </c>
      <c r="B21" s="20">
        <v>7393799</v>
      </c>
      <c r="C21" s="21">
        <v>4676636</v>
      </c>
      <c r="D21" s="11">
        <f t="shared" si="0"/>
        <v>0.63250786233166467</v>
      </c>
      <c r="E21" s="21">
        <v>34257</v>
      </c>
      <c r="F21" s="11">
        <f t="shared" si="1"/>
        <v>4.633206826423061E-3</v>
      </c>
      <c r="G21" s="21">
        <v>3940</v>
      </c>
      <c r="H21" s="11">
        <f t="shared" si="2"/>
        <v>5.3287897060766735E-4</v>
      </c>
    </row>
    <row r="22" spans="1:8" x14ac:dyDescent="0.55000000000000004">
      <c r="A22" s="12" t="s">
        <v>24</v>
      </c>
      <c r="B22" s="20">
        <v>6322892.0000000009</v>
      </c>
      <c r="C22" s="21">
        <v>4085990</v>
      </c>
      <c r="D22" s="11">
        <f t="shared" si="0"/>
        <v>0.64622169728662127</v>
      </c>
      <c r="E22" s="21">
        <v>29401</v>
      </c>
      <c r="F22" s="11">
        <f t="shared" si="1"/>
        <v>4.6499291779774181E-3</v>
      </c>
      <c r="G22" s="21">
        <v>3782</v>
      </c>
      <c r="H22" s="11">
        <f t="shared" si="2"/>
        <v>5.981440138468282E-4</v>
      </c>
    </row>
    <row r="23" spans="1:8" x14ac:dyDescent="0.55000000000000004">
      <c r="A23" s="12" t="s">
        <v>25</v>
      </c>
      <c r="B23" s="20">
        <v>13843329.000000002</v>
      </c>
      <c r="C23" s="21">
        <v>8503595</v>
      </c>
      <c r="D23" s="11">
        <f t="shared" si="0"/>
        <v>0.61427384988105094</v>
      </c>
      <c r="E23" s="21">
        <v>64669</v>
      </c>
      <c r="F23" s="11">
        <f t="shared" si="1"/>
        <v>4.6714919511051129E-3</v>
      </c>
      <c r="G23" s="21">
        <v>8964</v>
      </c>
      <c r="H23" s="11">
        <f t="shared" si="2"/>
        <v>6.4753210734209954E-4</v>
      </c>
    </row>
    <row r="24" spans="1:8" x14ac:dyDescent="0.55000000000000004">
      <c r="A24" s="12" t="s">
        <v>26</v>
      </c>
      <c r="B24" s="20">
        <v>9220206</v>
      </c>
      <c r="C24" s="21">
        <v>5780626</v>
      </c>
      <c r="D24" s="11">
        <f t="shared" si="0"/>
        <v>0.62695193578104436</v>
      </c>
      <c r="E24" s="21">
        <v>50183</v>
      </c>
      <c r="F24" s="11">
        <f t="shared" si="1"/>
        <v>5.4427200433482719E-3</v>
      </c>
      <c r="G24" s="21">
        <v>7483</v>
      </c>
      <c r="H24" s="11">
        <f t="shared" si="2"/>
        <v>8.1158707300032129E-4</v>
      </c>
    </row>
    <row r="25" spans="1:8" x14ac:dyDescent="0.55000000000000004">
      <c r="A25" s="12" t="s">
        <v>27</v>
      </c>
      <c r="B25" s="20">
        <v>2213174</v>
      </c>
      <c r="C25" s="21">
        <v>1573513</v>
      </c>
      <c r="D25" s="11">
        <f t="shared" si="0"/>
        <v>0.71097572987934976</v>
      </c>
      <c r="E25" s="21">
        <v>8200</v>
      </c>
      <c r="F25" s="11">
        <f t="shared" si="1"/>
        <v>3.7050859986607469E-3</v>
      </c>
      <c r="G25" s="21">
        <v>428</v>
      </c>
      <c r="H25" s="11">
        <f t="shared" si="2"/>
        <v>1.9338741553985361E-4</v>
      </c>
    </row>
    <row r="26" spans="1:8" x14ac:dyDescent="0.55000000000000004">
      <c r="A26" s="12" t="s">
        <v>28</v>
      </c>
      <c r="B26" s="20">
        <v>1047674</v>
      </c>
      <c r="C26" s="21">
        <v>703622</v>
      </c>
      <c r="D26" s="11">
        <f t="shared" si="0"/>
        <v>0.67160395313809451</v>
      </c>
      <c r="E26" s="21">
        <v>3001</v>
      </c>
      <c r="F26" s="11">
        <f t="shared" si="1"/>
        <v>2.8644406561583089E-3</v>
      </c>
      <c r="G26" s="21">
        <v>304</v>
      </c>
      <c r="H26" s="11">
        <f t="shared" si="2"/>
        <v>2.9016659762483369E-4</v>
      </c>
    </row>
    <row r="27" spans="1:8" x14ac:dyDescent="0.55000000000000004">
      <c r="A27" s="12" t="s">
        <v>29</v>
      </c>
      <c r="B27" s="20">
        <v>1132656</v>
      </c>
      <c r="C27" s="21">
        <v>723454</v>
      </c>
      <c r="D27" s="11">
        <f t="shared" si="0"/>
        <v>0.63872349592462319</v>
      </c>
      <c r="E27" s="21">
        <v>3852</v>
      </c>
      <c r="F27" s="11">
        <f t="shared" si="1"/>
        <v>3.4008560410221638E-3</v>
      </c>
      <c r="G27" s="21">
        <v>386</v>
      </c>
      <c r="H27" s="11">
        <f t="shared" si="2"/>
        <v>3.4079190857594892E-4</v>
      </c>
    </row>
    <row r="28" spans="1:8" x14ac:dyDescent="0.55000000000000004">
      <c r="A28" s="12" t="s">
        <v>30</v>
      </c>
      <c r="B28" s="20">
        <v>774582.99999999988</v>
      </c>
      <c r="C28" s="21">
        <v>506538</v>
      </c>
      <c r="D28" s="11">
        <f t="shared" si="0"/>
        <v>0.65394928626112381</v>
      </c>
      <c r="E28" s="21">
        <v>2866</v>
      </c>
      <c r="F28" s="11">
        <f t="shared" si="1"/>
        <v>3.7000553846392192E-3</v>
      </c>
      <c r="G28" s="21">
        <v>1143</v>
      </c>
      <c r="H28" s="11">
        <f t="shared" si="2"/>
        <v>1.475632695269584E-3</v>
      </c>
    </row>
    <row r="29" spans="1:8" x14ac:dyDescent="0.55000000000000004">
      <c r="A29" s="12" t="s">
        <v>31</v>
      </c>
      <c r="B29" s="20">
        <v>820997</v>
      </c>
      <c r="C29" s="21">
        <v>531873</v>
      </c>
      <c r="D29" s="11">
        <f t="shared" si="0"/>
        <v>0.64783793363434949</v>
      </c>
      <c r="E29" s="21">
        <v>4131</v>
      </c>
      <c r="F29" s="11">
        <f t="shared" si="1"/>
        <v>5.0316870829004243E-3</v>
      </c>
      <c r="G29" s="21">
        <v>406</v>
      </c>
      <c r="H29" s="11">
        <f t="shared" si="2"/>
        <v>4.9452068643368976E-4</v>
      </c>
    </row>
    <row r="30" spans="1:8" x14ac:dyDescent="0.55000000000000004">
      <c r="A30" s="12" t="s">
        <v>32</v>
      </c>
      <c r="B30" s="20">
        <v>2071737</v>
      </c>
      <c r="C30" s="21">
        <v>1402791</v>
      </c>
      <c r="D30" s="11">
        <f t="shared" si="0"/>
        <v>0.67710862913584113</v>
      </c>
      <c r="E30" s="21">
        <v>7193</v>
      </c>
      <c r="F30" s="11">
        <f t="shared" si="1"/>
        <v>3.471965794886127E-3</v>
      </c>
      <c r="G30" s="21">
        <v>1122</v>
      </c>
      <c r="H30" s="11">
        <f t="shared" si="2"/>
        <v>5.4157453383320373E-4</v>
      </c>
    </row>
    <row r="31" spans="1:8" x14ac:dyDescent="0.55000000000000004">
      <c r="A31" s="12" t="s">
        <v>33</v>
      </c>
      <c r="B31" s="20">
        <v>2016791</v>
      </c>
      <c r="C31" s="21">
        <v>1317114</v>
      </c>
      <c r="D31" s="11">
        <f t="shared" si="0"/>
        <v>0.65307411625696465</v>
      </c>
      <c r="E31" s="21">
        <v>5171</v>
      </c>
      <c r="F31" s="11">
        <f t="shared" si="1"/>
        <v>2.56397415498185E-3</v>
      </c>
      <c r="G31" s="21">
        <v>424</v>
      </c>
      <c r="H31" s="11">
        <f t="shared" si="2"/>
        <v>2.1023497229013814E-4</v>
      </c>
    </row>
    <row r="32" spans="1:8" x14ac:dyDescent="0.55000000000000004">
      <c r="A32" s="12" t="s">
        <v>34</v>
      </c>
      <c r="B32" s="20">
        <v>3686259.9999999995</v>
      </c>
      <c r="C32" s="21">
        <v>2389338</v>
      </c>
      <c r="D32" s="11">
        <f t="shared" si="0"/>
        <v>0.64817403004671414</v>
      </c>
      <c r="E32" s="21">
        <v>14147</v>
      </c>
      <c r="F32" s="11">
        <f t="shared" si="1"/>
        <v>3.8377651060966947E-3</v>
      </c>
      <c r="G32" s="21">
        <v>1283</v>
      </c>
      <c r="H32" s="11">
        <f t="shared" si="2"/>
        <v>3.4804924232148575E-4</v>
      </c>
    </row>
    <row r="33" spans="1:8" x14ac:dyDescent="0.55000000000000004">
      <c r="A33" s="12" t="s">
        <v>35</v>
      </c>
      <c r="B33" s="20">
        <v>7558801.9999999991</v>
      </c>
      <c r="C33" s="21">
        <v>4505524</v>
      </c>
      <c r="D33" s="11">
        <f t="shared" si="0"/>
        <v>0.59606323859257071</v>
      </c>
      <c r="E33" s="21">
        <v>28714</v>
      </c>
      <c r="F33" s="11">
        <f t="shared" si="1"/>
        <v>3.7987501193972278E-3</v>
      </c>
      <c r="G33" s="21">
        <v>3383</v>
      </c>
      <c r="H33" s="11">
        <f t="shared" si="2"/>
        <v>4.4755769498923246E-4</v>
      </c>
    </row>
    <row r="34" spans="1:8" x14ac:dyDescent="0.55000000000000004">
      <c r="A34" s="12" t="s">
        <v>36</v>
      </c>
      <c r="B34" s="20">
        <v>1800557</v>
      </c>
      <c r="C34" s="21">
        <v>1140139</v>
      </c>
      <c r="D34" s="11">
        <f t="shared" si="0"/>
        <v>0.63321461081209873</v>
      </c>
      <c r="E34" s="21">
        <v>5765</v>
      </c>
      <c r="F34" s="11">
        <f t="shared" si="1"/>
        <v>3.2017870025775356E-3</v>
      </c>
      <c r="G34" s="21">
        <v>962</v>
      </c>
      <c r="H34" s="11">
        <f t="shared" si="2"/>
        <v>5.3427911474060528E-4</v>
      </c>
    </row>
    <row r="35" spans="1:8" x14ac:dyDescent="0.55000000000000004">
      <c r="A35" s="12" t="s">
        <v>37</v>
      </c>
      <c r="B35" s="20">
        <v>1418843</v>
      </c>
      <c r="C35" s="21">
        <v>873449</v>
      </c>
      <c r="D35" s="11">
        <f t="shared" si="0"/>
        <v>0.61560651883259809</v>
      </c>
      <c r="E35" s="21">
        <v>5748</v>
      </c>
      <c r="F35" s="11">
        <f t="shared" si="1"/>
        <v>4.0511881864307752E-3</v>
      </c>
      <c r="G35" s="21">
        <v>455</v>
      </c>
      <c r="H35" s="11">
        <f t="shared" si="2"/>
        <v>3.2068382477835812E-4</v>
      </c>
    </row>
    <row r="36" spans="1:8" x14ac:dyDescent="0.55000000000000004">
      <c r="A36" s="12" t="s">
        <v>38</v>
      </c>
      <c r="B36" s="20">
        <v>2530542</v>
      </c>
      <c r="C36" s="21">
        <v>1504673</v>
      </c>
      <c r="D36" s="11">
        <f t="shared" si="0"/>
        <v>0.59460502927831271</v>
      </c>
      <c r="E36" s="21">
        <v>10064</v>
      </c>
      <c r="F36" s="11">
        <f t="shared" si="1"/>
        <v>3.9770136200070975E-3</v>
      </c>
      <c r="G36" s="21">
        <v>1170</v>
      </c>
      <c r="H36" s="11">
        <f t="shared" si="2"/>
        <v>4.6235154366139743E-4</v>
      </c>
    </row>
    <row r="37" spans="1:8" x14ac:dyDescent="0.55000000000000004">
      <c r="A37" s="12" t="s">
        <v>39</v>
      </c>
      <c r="B37" s="20">
        <v>8839511</v>
      </c>
      <c r="C37" s="21">
        <v>4975061</v>
      </c>
      <c r="D37" s="11">
        <f t="shared" si="0"/>
        <v>0.56282083929755844</v>
      </c>
      <c r="E37" s="21">
        <v>34965</v>
      </c>
      <c r="F37" s="11">
        <f t="shared" si="1"/>
        <v>3.9555355494212295E-3</v>
      </c>
      <c r="G37" s="21">
        <v>4698</v>
      </c>
      <c r="H37" s="11">
        <f t="shared" si="2"/>
        <v>5.3147736339713815E-4</v>
      </c>
    </row>
    <row r="38" spans="1:8" x14ac:dyDescent="0.55000000000000004">
      <c r="A38" s="12" t="s">
        <v>40</v>
      </c>
      <c r="B38" s="20">
        <v>5523625</v>
      </c>
      <c r="C38" s="21">
        <v>3312139</v>
      </c>
      <c r="D38" s="11">
        <f t="shared" si="0"/>
        <v>0.59963140148000638</v>
      </c>
      <c r="E38" s="21">
        <v>20101</v>
      </c>
      <c r="F38" s="11">
        <f t="shared" si="1"/>
        <v>3.6390957025504087E-3</v>
      </c>
      <c r="G38" s="21">
        <v>2881</v>
      </c>
      <c r="H38" s="11">
        <f t="shared" si="2"/>
        <v>5.2157776822286093E-4</v>
      </c>
    </row>
    <row r="39" spans="1:8" x14ac:dyDescent="0.55000000000000004">
      <c r="A39" s="12" t="s">
        <v>41</v>
      </c>
      <c r="B39" s="20">
        <v>1344738.9999999998</v>
      </c>
      <c r="C39" s="21">
        <v>840390</v>
      </c>
      <c r="D39" s="11">
        <f t="shared" si="0"/>
        <v>0.62494655096639584</v>
      </c>
      <c r="E39" s="21">
        <v>3193</v>
      </c>
      <c r="F39" s="11">
        <f t="shared" si="1"/>
        <v>2.3744384598052117E-3</v>
      </c>
      <c r="G39" s="21">
        <v>569</v>
      </c>
      <c r="H39" s="11">
        <f t="shared" si="2"/>
        <v>4.2313043646387895E-4</v>
      </c>
    </row>
    <row r="40" spans="1:8" x14ac:dyDescent="0.55000000000000004">
      <c r="A40" s="12" t="s">
        <v>42</v>
      </c>
      <c r="B40" s="20">
        <v>944432</v>
      </c>
      <c r="C40" s="21">
        <v>592893</v>
      </c>
      <c r="D40" s="11">
        <f t="shared" si="0"/>
        <v>0.62777733071306352</v>
      </c>
      <c r="E40" s="21">
        <v>2182</v>
      </c>
      <c r="F40" s="11">
        <f t="shared" si="1"/>
        <v>2.3103833838751756E-3</v>
      </c>
      <c r="G40" s="21">
        <v>254</v>
      </c>
      <c r="H40" s="11">
        <f t="shared" si="2"/>
        <v>2.6894472021278396E-4</v>
      </c>
    </row>
    <row r="41" spans="1:8" x14ac:dyDescent="0.55000000000000004">
      <c r="A41" s="12" t="s">
        <v>43</v>
      </c>
      <c r="B41" s="20">
        <v>556788</v>
      </c>
      <c r="C41" s="21">
        <v>347420</v>
      </c>
      <c r="D41" s="11">
        <f t="shared" si="0"/>
        <v>0.62397178100102735</v>
      </c>
      <c r="E41" s="21">
        <v>1674</v>
      </c>
      <c r="F41" s="11">
        <f t="shared" si="1"/>
        <v>3.0065303131533009E-3</v>
      </c>
      <c r="G41" s="21">
        <v>287</v>
      </c>
      <c r="H41" s="11">
        <f t="shared" si="2"/>
        <v>5.1545651127538668E-4</v>
      </c>
    </row>
    <row r="42" spans="1:8" x14ac:dyDescent="0.55000000000000004">
      <c r="A42" s="12" t="s">
        <v>44</v>
      </c>
      <c r="B42" s="20">
        <v>672814.99999999988</v>
      </c>
      <c r="C42" s="21">
        <v>447691</v>
      </c>
      <c r="D42" s="11">
        <f t="shared" si="0"/>
        <v>0.6653998498844409</v>
      </c>
      <c r="E42" s="21">
        <v>2476</v>
      </c>
      <c r="F42" s="11">
        <f t="shared" si="1"/>
        <v>3.6800606407407688E-3</v>
      </c>
      <c r="G42" s="21">
        <v>307</v>
      </c>
      <c r="H42" s="11">
        <f t="shared" si="2"/>
        <v>4.5629184842787402E-4</v>
      </c>
    </row>
    <row r="43" spans="1:8" x14ac:dyDescent="0.55000000000000004">
      <c r="A43" s="12" t="s">
        <v>45</v>
      </c>
      <c r="B43" s="20">
        <v>1893791</v>
      </c>
      <c r="C43" s="21">
        <v>1170361</v>
      </c>
      <c r="D43" s="11">
        <f t="shared" si="0"/>
        <v>0.61799902945995622</v>
      </c>
      <c r="E43" s="21">
        <v>7784</v>
      </c>
      <c r="F43" s="11">
        <f t="shared" si="1"/>
        <v>4.1102740481922242E-3</v>
      </c>
      <c r="G43" s="21">
        <v>944</v>
      </c>
      <c r="H43" s="11">
        <f t="shared" si="2"/>
        <v>4.9847105620419571E-4</v>
      </c>
    </row>
    <row r="44" spans="1:8" x14ac:dyDescent="0.55000000000000004">
      <c r="A44" s="12" t="s">
        <v>46</v>
      </c>
      <c r="B44" s="20">
        <v>2812432.9999999995</v>
      </c>
      <c r="C44" s="21">
        <v>1704918</v>
      </c>
      <c r="D44" s="11">
        <f t="shared" si="0"/>
        <v>0.60620750787663213</v>
      </c>
      <c r="E44" s="21">
        <v>9094</v>
      </c>
      <c r="F44" s="11">
        <f t="shared" si="1"/>
        <v>3.2334992513599441E-3</v>
      </c>
      <c r="G44" s="21">
        <v>1068</v>
      </c>
      <c r="H44" s="11">
        <f t="shared" si="2"/>
        <v>3.7974237964068838E-4</v>
      </c>
    </row>
    <row r="45" spans="1:8" x14ac:dyDescent="0.55000000000000004">
      <c r="A45" s="12" t="s">
        <v>47</v>
      </c>
      <c r="B45" s="20">
        <v>1356110</v>
      </c>
      <c r="C45" s="21">
        <v>897302</v>
      </c>
      <c r="D45" s="11">
        <f t="shared" si="0"/>
        <v>0.66167346306715535</v>
      </c>
      <c r="E45" s="21">
        <v>4678</v>
      </c>
      <c r="F45" s="11">
        <f t="shared" si="1"/>
        <v>3.4495726747830191E-3</v>
      </c>
      <c r="G45" s="21">
        <v>348</v>
      </c>
      <c r="H45" s="11">
        <f t="shared" si="2"/>
        <v>2.5661635118095138E-4</v>
      </c>
    </row>
    <row r="46" spans="1:8" x14ac:dyDescent="0.55000000000000004">
      <c r="A46" s="12" t="s">
        <v>48</v>
      </c>
      <c r="B46" s="20">
        <v>734949</v>
      </c>
      <c r="C46" s="21">
        <v>475444</v>
      </c>
      <c r="D46" s="11">
        <f t="shared" si="0"/>
        <v>0.64690747249128855</v>
      </c>
      <c r="E46" s="21">
        <v>1881</v>
      </c>
      <c r="F46" s="11">
        <f t="shared" si="1"/>
        <v>2.5593612618018393E-3</v>
      </c>
      <c r="G46" s="21">
        <v>147</v>
      </c>
      <c r="H46" s="11">
        <f t="shared" si="2"/>
        <v>2.0001387851401934E-4</v>
      </c>
    </row>
    <row r="47" spans="1:8" x14ac:dyDescent="0.55000000000000004">
      <c r="A47" s="12" t="s">
        <v>49</v>
      </c>
      <c r="B47" s="20">
        <v>973896</v>
      </c>
      <c r="C47" s="21">
        <v>606944</v>
      </c>
      <c r="D47" s="11">
        <f t="shared" si="0"/>
        <v>0.62321233478728733</v>
      </c>
      <c r="E47" s="21">
        <v>2200</v>
      </c>
      <c r="F47" s="11">
        <f t="shared" si="1"/>
        <v>2.2589681033703805E-3</v>
      </c>
      <c r="G47" s="21">
        <v>1232</v>
      </c>
      <c r="H47" s="11">
        <f t="shared" si="2"/>
        <v>1.2650221378874131E-3</v>
      </c>
    </row>
    <row r="48" spans="1:8" x14ac:dyDescent="0.55000000000000004">
      <c r="A48" s="12" t="s">
        <v>50</v>
      </c>
      <c r="B48" s="20">
        <v>1356219</v>
      </c>
      <c r="C48" s="21">
        <v>878932</v>
      </c>
      <c r="D48" s="11">
        <f t="shared" si="0"/>
        <v>0.64807527397861264</v>
      </c>
      <c r="E48" s="21">
        <v>3654</v>
      </c>
      <c r="F48" s="11">
        <f t="shared" si="1"/>
        <v>2.694255131361528E-3</v>
      </c>
      <c r="G48" s="21">
        <v>280</v>
      </c>
      <c r="H48" s="11">
        <f t="shared" si="2"/>
        <v>2.0645633190509793E-4</v>
      </c>
    </row>
    <row r="49" spans="1:8" x14ac:dyDescent="0.55000000000000004">
      <c r="A49" s="12" t="s">
        <v>51</v>
      </c>
      <c r="B49" s="20">
        <v>701167</v>
      </c>
      <c r="C49" s="21">
        <v>438139</v>
      </c>
      <c r="D49" s="11">
        <f t="shared" si="0"/>
        <v>0.62487110773895516</v>
      </c>
      <c r="E49" s="21">
        <v>1588</v>
      </c>
      <c r="F49" s="11">
        <f t="shared" si="1"/>
        <v>2.2647956906129353E-3</v>
      </c>
      <c r="G49" s="21">
        <v>295</v>
      </c>
      <c r="H49" s="11">
        <f t="shared" si="2"/>
        <v>4.2072715915038783E-4</v>
      </c>
    </row>
    <row r="50" spans="1:8" x14ac:dyDescent="0.55000000000000004">
      <c r="A50" s="12" t="s">
        <v>52</v>
      </c>
      <c r="B50" s="20">
        <v>5124170</v>
      </c>
      <c r="C50" s="21">
        <v>3055877</v>
      </c>
      <c r="D50" s="11">
        <f t="shared" si="0"/>
        <v>0.59636526500877218</v>
      </c>
      <c r="E50" s="21">
        <v>21305</v>
      </c>
      <c r="F50" s="11">
        <f t="shared" si="1"/>
        <v>4.1577465228515055E-3</v>
      </c>
      <c r="G50" s="21">
        <v>2194</v>
      </c>
      <c r="H50" s="11">
        <f t="shared" si="2"/>
        <v>4.2816690312772604E-4</v>
      </c>
    </row>
    <row r="51" spans="1:8" x14ac:dyDescent="0.55000000000000004">
      <c r="A51" s="12" t="s">
        <v>53</v>
      </c>
      <c r="B51" s="20">
        <v>818222</v>
      </c>
      <c r="C51" s="21">
        <v>497601</v>
      </c>
      <c r="D51" s="11">
        <f t="shared" si="0"/>
        <v>0.60814913312035124</v>
      </c>
      <c r="E51" s="21">
        <v>2730</v>
      </c>
      <c r="F51" s="11">
        <f t="shared" si="1"/>
        <v>3.3365028073065743E-3</v>
      </c>
      <c r="G51" s="21">
        <v>333</v>
      </c>
      <c r="H51" s="11">
        <f t="shared" si="2"/>
        <v>4.0698001275937335E-4</v>
      </c>
    </row>
    <row r="52" spans="1:8" x14ac:dyDescent="0.55000000000000004">
      <c r="A52" s="12" t="s">
        <v>54</v>
      </c>
      <c r="B52" s="20">
        <v>1335937.9999999998</v>
      </c>
      <c r="C52" s="21">
        <v>883468</v>
      </c>
      <c r="D52" s="11">
        <f t="shared" si="0"/>
        <v>0.66130913260944757</v>
      </c>
      <c r="E52" s="21">
        <v>4104</v>
      </c>
      <c r="F52" s="11">
        <f t="shared" si="1"/>
        <v>3.0719988502460448E-3</v>
      </c>
      <c r="G52" s="21">
        <v>808</v>
      </c>
      <c r="H52" s="11">
        <f t="shared" si="2"/>
        <v>6.0481848708547864E-4</v>
      </c>
    </row>
    <row r="53" spans="1:8" x14ac:dyDescent="0.55000000000000004">
      <c r="A53" s="12" t="s">
        <v>55</v>
      </c>
      <c r="B53" s="20">
        <v>1758645</v>
      </c>
      <c r="C53" s="21">
        <v>1149451</v>
      </c>
      <c r="D53" s="11">
        <f t="shared" si="0"/>
        <v>0.65360035709310293</v>
      </c>
      <c r="E53" s="21">
        <v>4098</v>
      </c>
      <c r="F53" s="11">
        <f t="shared" si="1"/>
        <v>2.3302030824868011E-3</v>
      </c>
      <c r="G53" s="21">
        <v>651</v>
      </c>
      <c r="H53" s="11">
        <f t="shared" si="2"/>
        <v>3.701713535136426E-4</v>
      </c>
    </row>
    <row r="54" spans="1:8" x14ac:dyDescent="0.55000000000000004">
      <c r="A54" s="12" t="s">
        <v>56</v>
      </c>
      <c r="B54" s="20">
        <v>1141741</v>
      </c>
      <c r="C54" s="21">
        <v>724505</v>
      </c>
      <c r="D54" s="11">
        <f t="shared" si="0"/>
        <v>0.63456160372623915</v>
      </c>
      <c r="E54" s="21">
        <v>3834</v>
      </c>
      <c r="F54" s="11">
        <f t="shared" si="1"/>
        <v>3.3580295355952008E-3</v>
      </c>
      <c r="G54" s="21">
        <v>483</v>
      </c>
      <c r="H54" s="11">
        <f t="shared" si="2"/>
        <v>4.2303814963288522E-4</v>
      </c>
    </row>
    <row r="55" spans="1:8" x14ac:dyDescent="0.55000000000000004">
      <c r="A55" s="12" t="s">
        <v>57</v>
      </c>
      <c r="B55" s="20">
        <v>1087241</v>
      </c>
      <c r="C55" s="21">
        <v>673463</v>
      </c>
      <c r="D55" s="11">
        <f t="shared" si="0"/>
        <v>0.61942384439144582</v>
      </c>
      <c r="E55" s="21">
        <v>3118</v>
      </c>
      <c r="F55" s="11">
        <f t="shared" si="1"/>
        <v>2.8678094369141709E-3</v>
      </c>
      <c r="G55" s="21">
        <v>455</v>
      </c>
      <c r="H55" s="11">
        <f t="shared" si="2"/>
        <v>4.1849047267349191E-4</v>
      </c>
    </row>
    <row r="56" spans="1:8" x14ac:dyDescent="0.55000000000000004">
      <c r="A56" s="12" t="s">
        <v>58</v>
      </c>
      <c r="B56" s="20">
        <v>1617517</v>
      </c>
      <c r="C56" s="21">
        <v>1036156</v>
      </c>
      <c r="D56" s="11">
        <f t="shared" si="0"/>
        <v>0.64058430297795943</v>
      </c>
      <c r="E56" s="21">
        <v>4696</v>
      </c>
      <c r="F56" s="11">
        <f t="shared" si="1"/>
        <v>2.9032152366868479E-3</v>
      </c>
      <c r="G56" s="21">
        <v>773</v>
      </c>
      <c r="H56" s="11">
        <f t="shared" si="2"/>
        <v>4.7789296804917662E-4</v>
      </c>
    </row>
    <row r="57" spans="1:8" x14ac:dyDescent="0.55000000000000004">
      <c r="A57" s="12" t="s">
        <v>59</v>
      </c>
      <c r="B57" s="20">
        <v>1485118</v>
      </c>
      <c r="C57" s="21">
        <v>693121</v>
      </c>
      <c r="D57" s="11">
        <f t="shared" si="0"/>
        <v>0.46671106268996809</v>
      </c>
      <c r="E57" s="21">
        <v>4643</v>
      </c>
      <c r="F57" s="11">
        <f t="shared" si="1"/>
        <v>3.1263509027565487E-3</v>
      </c>
      <c r="G57" s="21">
        <v>598</v>
      </c>
      <c r="H57" s="11">
        <f t="shared" si="2"/>
        <v>4.0266160668714541E-4</v>
      </c>
    </row>
    <row r="58" spans="1:8" ht="9.75" customHeight="1" x14ac:dyDescent="0.55000000000000004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55000000000000004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55000000000000004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55000000000000004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55000000000000004">
      <c r="A62" s="2" t="s">
        <v>63</v>
      </c>
    </row>
    <row r="63" spans="1:8" x14ac:dyDescent="0.55000000000000004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I3" sqref="I3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4" width="13.58203125" customWidth="1"/>
    <col min="5" max="5" width="13.58203125" style="1" customWidth="1"/>
    <col min="6" max="6" width="13.58203125" customWidth="1"/>
    <col min="7" max="7" width="13.58203125" style="1" customWidth="1"/>
    <col min="8" max="8" width="15.75" customWidth="1"/>
    <col min="10" max="10" width="9.5" bestFit="1" customWidth="1"/>
  </cols>
  <sheetData>
    <row r="1" spans="1:8" x14ac:dyDescent="0.55000000000000004">
      <c r="A1" s="73" t="s">
        <v>65</v>
      </c>
      <c r="B1" s="73"/>
      <c r="C1" s="73"/>
      <c r="D1" s="73"/>
      <c r="E1" s="73"/>
      <c r="F1" s="73"/>
      <c r="G1" s="73"/>
      <c r="H1" s="73"/>
    </row>
    <row r="2" spans="1:8" x14ac:dyDescent="0.55000000000000004">
      <c r="A2" s="2"/>
      <c r="B2" s="3"/>
      <c r="C2" s="3"/>
      <c r="D2" s="2"/>
      <c r="E2" s="3"/>
      <c r="F2" s="2"/>
      <c r="G2" s="3"/>
      <c r="H2" s="2"/>
    </row>
    <row r="3" spans="1:8" x14ac:dyDescent="0.55000000000000004">
      <c r="A3" s="4"/>
      <c r="B3" s="5"/>
      <c r="C3" s="5"/>
      <c r="D3" s="4"/>
      <c r="E3" s="19"/>
      <c r="F3" s="6"/>
      <c r="G3" s="88">
        <f>'進捗状況 (都道府県別)'!G3</f>
        <v>44771</v>
      </c>
      <c r="H3" s="88"/>
    </row>
    <row r="4" spans="1:8" x14ac:dyDescent="0.55000000000000004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55000000000000004">
      <c r="A5" s="89" t="s">
        <v>67</v>
      </c>
      <c r="B5" s="74" t="s">
        <v>3</v>
      </c>
      <c r="C5" s="70" t="s">
        <v>4</v>
      </c>
      <c r="D5" s="75"/>
      <c r="E5" s="90" t="str">
        <f>'進捗状況 (都道府県別)'!E5</f>
        <v>直近1週間</v>
      </c>
      <c r="F5" s="91"/>
      <c r="G5" s="92">
        <f>'進捗状況 (都道府県別)'!G5:H5</f>
        <v>44770</v>
      </c>
      <c r="H5" s="93"/>
    </row>
    <row r="6" spans="1:8" ht="23.25" customHeight="1" x14ac:dyDescent="0.55000000000000004">
      <c r="A6" s="8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55000000000000004">
      <c r="A7" s="69"/>
      <c r="B7" s="74"/>
      <c r="C7" s="86" t="s">
        <v>8</v>
      </c>
      <c r="D7" s="8"/>
      <c r="E7" s="86" t="s">
        <v>9</v>
      </c>
      <c r="F7" s="8"/>
      <c r="G7" s="86" t="s">
        <v>9</v>
      </c>
      <c r="H7" s="9"/>
    </row>
    <row r="8" spans="1:8" ht="18.75" customHeight="1" x14ac:dyDescent="0.55000000000000004">
      <c r="A8" s="69"/>
      <c r="B8" s="74"/>
      <c r="C8" s="87"/>
      <c r="D8" s="72" t="s">
        <v>10</v>
      </c>
      <c r="E8" s="87"/>
      <c r="F8" s="70" t="s">
        <v>11</v>
      </c>
      <c r="G8" s="87"/>
      <c r="H8" s="72" t="s">
        <v>11</v>
      </c>
    </row>
    <row r="9" spans="1:8" ht="35.15" customHeight="1" x14ac:dyDescent="0.55000000000000004">
      <c r="A9" s="69"/>
      <c r="B9" s="74"/>
      <c r="C9" s="87"/>
      <c r="D9" s="71"/>
      <c r="E9" s="87"/>
      <c r="F9" s="71"/>
      <c r="G9" s="87"/>
      <c r="H9" s="71"/>
    </row>
    <row r="10" spans="1:8" x14ac:dyDescent="0.55000000000000004">
      <c r="A10" s="10" t="s">
        <v>68</v>
      </c>
      <c r="B10" s="20">
        <v>27549031.999999996</v>
      </c>
      <c r="C10" s="21">
        <f>SUM(C11:C30)</f>
        <v>16535429</v>
      </c>
      <c r="D10" s="11">
        <f>C10/$B10</f>
        <v>0.60021814922571515</v>
      </c>
      <c r="E10" s="21">
        <f>SUM(E11:E30)</f>
        <v>125972</v>
      </c>
      <c r="F10" s="11">
        <f>E10/$B10</f>
        <v>4.5726470534427494E-3</v>
      </c>
      <c r="G10" s="21">
        <f>SUM(G11:G30)</f>
        <v>17127</v>
      </c>
      <c r="H10" s="11">
        <f>G10/$B10</f>
        <v>6.2169153529604974E-4</v>
      </c>
    </row>
    <row r="11" spans="1:8" x14ac:dyDescent="0.55000000000000004">
      <c r="A11" s="12" t="s">
        <v>69</v>
      </c>
      <c r="B11" s="20">
        <v>1961575</v>
      </c>
      <c r="C11" s="21">
        <v>1192796</v>
      </c>
      <c r="D11" s="11">
        <f t="shared" ref="D11:D30" si="0">C11/$B11</f>
        <v>0.60808075143698304</v>
      </c>
      <c r="E11" s="21">
        <v>7200</v>
      </c>
      <c r="F11" s="11">
        <f t="shared" ref="F11:F30" si="1">E11/$B11</f>
        <v>3.6705198628652997E-3</v>
      </c>
      <c r="G11" s="21">
        <v>1148</v>
      </c>
      <c r="H11" s="11">
        <f t="shared" ref="H11:H30" si="2">G11/$B11</f>
        <v>5.852440003568561E-4</v>
      </c>
    </row>
    <row r="12" spans="1:8" x14ac:dyDescent="0.55000000000000004">
      <c r="A12" s="12" t="s">
        <v>70</v>
      </c>
      <c r="B12" s="20">
        <v>1065932</v>
      </c>
      <c r="C12" s="21">
        <v>664275</v>
      </c>
      <c r="D12" s="11">
        <f t="shared" si="0"/>
        <v>0.62318703256868169</v>
      </c>
      <c r="E12" s="21">
        <v>5894</v>
      </c>
      <c r="F12" s="11">
        <f t="shared" si="1"/>
        <v>5.5294333972523571E-3</v>
      </c>
      <c r="G12" s="21">
        <v>1241</v>
      </c>
      <c r="H12" s="11">
        <f t="shared" si="2"/>
        <v>1.1642393698659951E-3</v>
      </c>
    </row>
    <row r="13" spans="1:8" x14ac:dyDescent="0.55000000000000004">
      <c r="A13" s="12" t="s">
        <v>71</v>
      </c>
      <c r="B13" s="20">
        <v>1324589</v>
      </c>
      <c r="C13" s="21">
        <v>825357</v>
      </c>
      <c r="D13" s="11">
        <f t="shared" si="0"/>
        <v>0.62310422327227544</v>
      </c>
      <c r="E13" s="21">
        <v>7026</v>
      </c>
      <c r="F13" s="11">
        <f t="shared" si="1"/>
        <v>5.3042868391629406E-3</v>
      </c>
      <c r="G13" s="21">
        <v>776</v>
      </c>
      <c r="H13" s="11">
        <f t="shared" si="2"/>
        <v>5.8584209894540877E-4</v>
      </c>
    </row>
    <row r="14" spans="1:8" x14ac:dyDescent="0.55000000000000004">
      <c r="A14" s="12" t="s">
        <v>72</v>
      </c>
      <c r="B14" s="20">
        <v>974726</v>
      </c>
      <c r="C14" s="21">
        <v>626390</v>
      </c>
      <c r="D14" s="11">
        <f t="shared" si="0"/>
        <v>0.64263187808676492</v>
      </c>
      <c r="E14" s="21">
        <v>4399</v>
      </c>
      <c r="F14" s="11">
        <f t="shared" si="1"/>
        <v>4.5130631582619117E-3</v>
      </c>
      <c r="G14" s="21">
        <v>613</v>
      </c>
      <c r="H14" s="11">
        <f t="shared" si="2"/>
        <v>6.2889468424972758E-4</v>
      </c>
    </row>
    <row r="15" spans="1:8" x14ac:dyDescent="0.55000000000000004">
      <c r="A15" s="12" t="s">
        <v>73</v>
      </c>
      <c r="B15" s="20">
        <v>3759920</v>
      </c>
      <c r="C15" s="21">
        <v>2369610</v>
      </c>
      <c r="D15" s="11">
        <f t="shared" si="0"/>
        <v>0.6302288346560565</v>
      </c>
      <c r="E15" s="21">
        <v>22427</v>
      </c>
      <c r="F15" s="11">
        <f t="shared" si="1"/>
        <v>5.9647545692461537E-3</v>
      </c>
      <c r="G15" s="21">
        <v>4531</v>
      </c>
      <c r="H15" s="11">
        <f t="shared" si="2"/>
        <v>1.2050788314644993E-3</v>
      </c>
    </row>
    <row r="16" spans="1:8" x14ac:dyDescent="0.55000000000000004">
      <c r="A16" s="12" t="s">
        <v>74</v>
      </c>
      <c r="B16" s="20">
        <v>1521562.0000000002</v>
      </c>
      <c r="C16" s="21">
        <v>912774</v>
      </c>
      <c r="D16" s="11">
        <f t="shared" si="0"/>
        <v>0.59989274180085983</v>
      </c>
      <c r="E16" s="21">
        <v>7529</v>
      </c>
      <c r="F16" s="11">
        <f t="shared" si="1"/>
        <v>4.9482045424373107E-3</v>
      </c>
      <c r="G16" s="21">
        <v>861</v>
      </c>
      <c r="H16" s="11">
        <f t="shared" si="2"/>
        <v>5.6586586678689392E-4</v>
      </c>
    </row>
    <row r="17" spans="1:8" x14ac:dyDescent="0.55000000000000004">
      <c r="A17" s="12" t="s">
        <v>75</v>
      </c>
      <c r="B17" s="20">
        <v>718601</v>
      </c>
      <c r="C17" s="21">
        <v>457455</v>
      </c>
      <c r="D17" s="11">
        <f t="shared" si="0"/>
        <v>0.63659109853729678</v>
      </c>
      <c r="E17" s="21">
        <v>3965</v>
      </c>
      <c r="F17" s="11">
        <f t="shared" si="1"/>
        <v>5.5176655751940232E-3</v>
      </c>
      <c r="G17" s="21">
        <v>253</v>
      </c>
      <c r="H17" s="11">
        <f t="shared" si="2"/>
        <v>3.5207298626080397E-4</v>
      </c>
    </row>
    <row r="18" spans="1:8" x14ac:dyDescent="0.55000000000000004">
      <c r="A18" s="12" t="s">
        <v>76</v>
      </c>
      <c r="B18" s="20">
        <v>784774</v>
      </c>
      <c r="C18" s="21">
        <v>532922</v>
      </c>
      <c r="D18" s="11">
        <f t="shared" si="0"/>
        <v>0.67907703364280669</v>
      </c>
      <c r="E18" s="21">
        <v>3624</v>
      </c>
      <c r="F18" s="11">
        <f t="shared" si="1"/>
        <v>4.6178899912586299E-3</v>
      </c>
      <c r="G18" s="21">
        <v>253</v>
      </c>
      <c r="H18" s="11">
        <f t="shared" si="2"/>
        <v>3.2238580788864055E-4</v>
      </c>
    </row>
    <row r="19" spans="1:8" x14ac:dyDescent="0.55000000000000004">
      <c r="A19" s="12" t="s">
        <v>77</v>
      </c>
      <c r="B19" s="20">
        <v>694295.99999999988</v>
      </c>
      <c r="C19" s="21">
        <v>450098</v>
      </c>
      <c r="D19" s="11">
        <f t="shared" si="0"/>
        <v>0.64827969626787429</v>
      </c>
      <c r="E19" s="21">
        <v>3309</v>
      </c>
      <c r="F19" s="11">
        <f t="shared" si="1"/>
        <v>4.7659787756230776E-3</v>
      </c>
      <c r="G19" s="21">
        <v>390</v>
      </c>
      <c r="H19" s="11">
        <f t="shared" si="2"/>
        <v>5.6172007328286506E-4</v>
      </c>
    </row>
    <row r="20" spans="1:8" x14ac:dyDescent="0.55000000000000004">
      <c r="A20" s="12" t="s">
        <v>78</v>
      </c>
      <c r="B20" s="20">
        <v>799966</v>
      </c>
      <c r="C20" s="21">
        <v>507663</v>
      </c>
      <c r="D20" s="11">
        <f t="shared" si="0"/>
        <v>0.6346057207431316</v>
      </c>
      <c r="E20" s="21">
        <v>2334</v>
      </c>
      <c r="F20" s="11">
        <f t="shared" si="1"/>
        <v>2.9176239990199582E-3</v>
      </c>
      <c r="G20" s="21">
        <v>220</v>
      </c>
      <c r="H20" s="11">
        <f t="shared" si="2"/>
        <v>2.7501168799673985E-4</v>
      </c>
    </row>
    <row r="21" spans="1:8" x14ac:dyDescent="0.55000000000000004">
      <c r="A21" s="12" t="s">
        <v>79</v>
      </c>
      <c r="B21" s="20">
        <v>2300944</v>
      </c>
      <c r="C21" s="21">
        <v>1341576</v>
      </c>
      <c r="D21" s="11">
        <f t="shared" si="0"/>
        <v>0.58305460715254265</v>
      </c>
      <c r="E21" s="21">
        <v>10725</v>
      </c>
      <c r="F21" s="11">
        <f t="shared" si="1"/>
        <v>4.6611303882232681E-3</v>
      </c>
      <c r="G21" s="21">
        <v>1176</v>
      </c>
      <c r="H21" s="11">
        <f t="shared" si="2"/>
        <v>5.1109457683455139E-4</v>
      </c>
    </row>
    <row r="22" spans="1:8" x14ac:dyDescent="0.55000000000000004">
      <c r="A22" s="12" t="s">
        <v>80</v>
      </c>
      <c r="B22" s="20">
        <v>1400720</v>
      </c>
      <c r="C22" s="21">
        <v>806313</v>
      </c>
      <c r="D22" s="11">
        <f t="shared" si="0"/>
        <v>0.57564181278199777</v>
      </c>
      <c r="E22" s="21">
        <v>6177</v>
      </c>
      <c r="F22" s="11">
        <f t="shared" si="1"/>
        <v>4.4098749214689587E-3</v>
      </c>
      <c r="G22" s="21">
        <v>744</v>
      </c>
      <c r="H22" s="11">
        <f t="shared" si="2"/>
        <v>5.311554057913073E-4</v>
      </c>
    </row>
    <row r="23" spans="1:8" x14ac:dyDescent="0.55000000000000004">
      <c r="A23" s="12" t="s">
        <v>81</v>
      </c>
      <c r="B23" s="20">
        <v>2739963</v>
      </c>
      <c r="C23" s="21">
        <v>1449920</v>
      </c>
      <c r="D23" s="11">
        <f t="shared" si="0"/>
        <v>0.5291750290058661</v>
      </c>
      <c r="E23" s="21">
        <v>11155</v>
      </c>
      <c r="F23" s="11">
        <f t="shared" si="1"/>
        <v>4.0712228595787608E-3</v>
      </c>
      <c r="G23" s="21">
        <v>1452</v>
      </c>
      <c r="H23" s="11">
        <f t="shared" si="2"/>
        <v>5.2993416334454148E-4</v>
      </c>
    </row>
    <row r="24" spans="1:8" x14ac:dyDescent="0.55000000000000004">
      <c r="A24" s="12" t="s">
        <v>82</v>
      </c>
      <c r="B24" s="20">
        <v>831479.00000000012</v>
      </c>
      <c r="C24" s="21">
        <v>478387</v>
      </c>
      <c r="D24" s="11">
        <f t="shared" si="0"/>
        <v>0.57534465693060188</v>
      </c>
      <c r="E24" s="21">
        <v>2801</v>
      </c>
      <c r="F24" s="11">
        <f t="shared" si="1"/>
        <v>3.3686960223890195E-3</v>
      </c>
      <c r="G24" s="21">
        <v>389</v>
      </c>
      <c r="H24" s="11">
        <f t="shared" si="2"/>
        <v>4.6784103988194522E-4</v>
      </c>
    </row>
    <row r="25" spans="1:8" x14ac:dyDescent="0.55000000000000004">
      <c r="A25" s="12" t="s">
        <v>83</v>
      </c>
      <c r="B25" s="20">
        <v>1526835</v>
      </c>
      <c r="C25" s="21">
        <v>878597</v>
      </c>
      <c r="D25" s="11">
        <f t="shared" si="0"/>
        <v>0.57543676952650413</v>
      </c>
      <c r="E25" s="21">
        <v>5898</v>
      </c>
      <c r="F25" s="11">
        <f t="shared" si="1"/>
        <v>3.862892846967747E-3</v>
      </c>
      <c r="G25" s="21">
        <v>592</v>
      </c>
      <c r="H25" s="11">
        <f t="shared" si="2"/>
        <v>3.877301738563761E-4</v>
      </c>
    </row>
    <row r="26" spans="1:8" x14ac:dyDescent="0.55000000000000004">
      <c r="A26" s="12" t="s">
        <v>84</v>
      </c>
      <c r="B26" s="20">
        <v>708155</v>
      </c>
      <c r="C26" s="21">
        <v>416675</v>
      </c>
      <c r="D26" s="11">
        <f t="shared" si="0"/>
        <v>0.58839519596698464</v>
      </c>
      <c r="E26" s="21">
        <v>3450</v>
      </c>
      <c r="F26" s="11">
        <f t="shared" si="1"/>
        <v>4.8718147863109065E-3</v>
      </c>
      <c r="G26" s="21">
        <v>381</v>
      </c>
      <c r="H26" s="11">
        <f t="shared" si="2"/>
        <v>5.3801780683607398E-4</v>
      </c>
    </row>
    <row r="27" spans="1:8" x14ac:dyDescent="0.55000000000000004">
      <c r="A27" s="12" t="s">
        <v>85</v>
      </c>
      <c r="B27" s="20">
        <v>1194817</v>
      </c>
      <c r="C27" s="21">
        <v>692374</v>
      </c>
      <c r="D27" s="11">
        <f t="shared" si="0"/>
        <v>0.57948120925631286</v>
      </c>
      <c r="E27" s="21">
        <v>4268</v>
      </c>
      <c r="F27" s="11">
        <f t="shared" si="1"/>
        <v>3.5720951409295315E-3</v>
      </c>
      <c r="G27" s="21">
        <v>557</v>
      </c>
      <c r="H27" s="11">
        <f t="shared" si="2"/>
        <v>4.6618017654586437E-4</v>
      </c>
    </row>
    <row r="28" spans="1:8" x14ac:dyDescent="0.55000000000000004">
      <c r="A28" s="12" t="s">
        <v>86</v>
      </c>
      <c r="B28" s="20">
        <v>944709</v>
      </c>
      <c r="C28" s="21">
        <v>585920</v>
      </c>
      <c r="D28" s="11">
        <f t="shared" si="0"/>
        <v>0.62021214998481011</v>
      </c>
      <c r="E28" s="21">
        <v>5217</v>
      </c>
      <c r="F28" s="11">
        <f t="shared" si="1"/>
        <v>5.5223354493288412E-3</v>
      </c>
      <c r="G28" s="21">
        <v>554</v>
      </c>
      <c r="H28" s="11">
        <f t="shared" si="2"/>
        <v>5.8642396759213682E-4</v>
      </c>
    </row>
    <row r="29" spans="1:8" x14ac:dyDescent="0.55000000000000004">
      <c r="A29" s="12" t="s">
        <v>87</v>
      </c>
      <c r="B29" s="20">
        <v>1562767</v>
      </c>
      <c r="C29" s="21">
        <v>891051</v>
      </c>
      <c r="D29" s="11">
        <f t="shared" si="0"/>
        <v>0.57017520846037828</v>
      </c>
      <c r="E29" s="21">
        <v>7053</v>
      </c>
      <c r="F29" s="11">
        <f t="shared" si="1"/>
        <v>4.5131487931342291E-3</v>
      </c>
      <c r="G29" s="21">
        <v>688</v>
      </c>
      <c r="H29" s="11">
        <f t="shared" si="2"/>
        <v>4.4024477097353605E-4</v>
      </c>
    </row>
    <row r="30" spans="1:8" x14ac:dyDescent="0.55000000000000004">
      <c r="A30" s="12" t="s">
        <v>88</v>
      </c>
      <c r="B30" s="20">
        <v>732702</v>
      </c>
      <c r="C30" s="21">
        <v>455276</v>
      </c>
      <c r="D30" s="11">
        <f t="shared" si="0"/>
        <v>0.62136584859874822</v>
      </c>
      <c r="E30" s="21">
        <v>1521</v>
      </c>
      <c r="F30" s="11">
        <f t="shared" si="1"/>
        <v>2.075878051376958E-3</v>
      </c>
      <c r="G30" s="21">
        <v>308</v>
      </c>
      <c r="H30" s="11">
        <f t="shared" si="2"/>
        <v>4.2036189337547869E-4</v>
      </c>
    </row>
    <row r="31" spans="1:8" x14ac:dyDescent="0.55000000000000004">
      <c r="A31" s="4"/>
      <c r="B31" s="13"/>
      <c r="C31" s="14"/>
      <c r="D31" s="15"/>
      <c r="E31" s="14"/>
      <c r="F31" s="15"/>
      <c r="G31" s="14"/>
      <c r="H31" s="15"/>
    </row>
    <row r="32" spans="1:8" x14ac:dyDescent="0.55000000000000004">
      <c r="A32" s="4"/>
      <c r="B32" s="13"/>
      <c r="C32" s="14"/>
      <c r="D32" s="15"/>
      <c r="E32" s="14"/>
      <c r="F32" s="15"/>
      <c r="G32" s="14"/>
      <c r="H32" s="15"/>
    </row>
    <row r="33" spans="1:8" x14ac:dyDescent="0.55000000000000004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55000000000000004">
      <c r="A34" s="89"/>
      <c r="B34" s="74" t="s">
        <v>3</v>
      </c>
      <c r="C34" s="70" t="s">
        <v>4</v>
      </c>
      <c r="D34" s="75"/>
      <c r="E34" s="90" t="str">
        <f>E5</f>
        <v>直近1週間</v>
      </c>
      <c r="F34" s="91"/>
      <c r="G34" s="90">
        <f>'進捗状況 (都道府県別)'!G5:H5</f>
        <v>44770</v>
      </c>
      <c r="H34" s="91"/>
    </row>
    <row r="35" spans="1:8" ht="24" customHeight="1" x14ac:dyDescent="0.55000000000000004">
      <c r="A35" s="89"/>
      <c r="B35" s="74"/>
      <c r="C35" s="76"/>
      <c r="D35" s="77"/>
      <c r="E35" s="82" t="s">
        <v>6</v>
      </c>
      <c r="F35" s="83"/>
      <c r="G35" s="84" t="s">
        <v>7</v>
      </c>
      <c r="H35" s="85"/>
    </row>
    <row r="36" spans="1:8" ht="18.75" customHeight="1" x14ac:dyDescent="0.55000000000000004">
      <c r="A36" s="69"/>
      <c r="B36" s="74"/>
      <c r="C36" s="86" t="s">
        <v>8</v>
      </c>
      <c r="D36" s="8"/>
      <c r="E36" s="86" t="s">
        <v>9</v>
      </c>
      <c r="F36" s="8"/>
      <c r="G36" s="86" t="s">
        <v>9</v>
      </c>
      <c r="H36" s="9"/>
    </row>
    <row r="37" spans="1:8" ht="18.75" customHeight="1" x14ac:dyDescent="0.55000000000000004">
      <c r="A37" s="69"/>
      <c r="B37" s="74"/>
      <c r="C37" s="87"/>
      <c r="D37" s="72" t="s">
        <v>10</v>
      </c>
      <c r="E37" s="87"/>
      <c r="F37" s="70" t="s">
        <v>11</v>
      </c>
      <c r="G37" s="87"/>
      <c r="H37" s="72" t="s">
        <v>11</v>
      </c>
    </row>
    <row r="38" spans="1:8" ht="35.15" customHeight="1" x14ac:dyDescent="0.55000000000000004">
      <c r="A38" s="69"/>
      <c r="B38" s="74"/>
      <c r="C38" s="87"/>
      <c r="D38" s="71"/>
      <c r="E38" s="87"/>
      <c r="F38" s="71"/>
      <c r="G38" s="87"/>
      <c r="H38" s="71"/>
    </row>
    <row r="39" spans="1:8" x14ac:dyDescent="0.55000000000000004">
      <c r="A39" s="10" t="s">
        <v>68</v>
      </c>
      <c r="B39" s="20">
        <v>9572763</v>
      </c>
      <c r="C39" s="21">
        <v>5794139</v>
      </c>
      <c r="D39" s="11">
        <f>C39/$B39</f>
        <v>0.60527342001468121</v>
      </c>
      <c r="E39" s="21">
        <v>45375</v>
      </c>
      <c r="F39" s="11">
        <f>E39/$B39</f>
        <v>4.7400107993898939E-3</v>
      </c>
      <c r="G39" s="21">
        <v>6814</v>
      </c>
      <c r="H39" s="11">
        <f>G39/$B39</f>
        <v>7.1181120852986755E-4</v>
      </c>
    </row>
    <row r="40" spans="1:8" ht="18.75" customHeight="1" x14ac:dyDescent="0.55000000000000004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55000000000000004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55000000000000004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55000000000000004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55000000000000004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55000000000000004">
      <c r="A45" s="53" t="s">
        <v>64</v>
      </c>
      <c r="B45" s="54"/>
      <c r="C45" s="54"/>
      <c r="E45" s="54"/>
      <c r="G45" s="54"/>
    </row>
  </sheetData>
  <mergeCells count="28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Normal="100" zoomScaleSheetLayoutView="100" workbookViewId="0">
      <selection activeCell="W3" sqref="W3"/>
    </sheetView>
  </sheetViews>
  <sheetFormatPr defaultRowHeight="18" x14ac:dyDescent="0.55000000000000004"/>
  <cols>
    <col min="1" max="1" width="12.75" customWidth="1"/>
    <col min="2" max="2" width="14.08203125" style="27" customWidth="1"/>
    <col min="3" max="4" width="13.83203125" customWidth="1"/>
    <col min="5" max="6" width="14" customWidth="1"/>
    <col min="7" max="8" width="14.08203125" customWidth="1"/>
    <col min="9" max="9" width="12.83203125" customWidth="1"/>
    <col min="10" max="21" width="13.08203125" customWidth="1"/>
    <col min="23" max="23" width="11.58203125" bestFit="1" customWidth="1"/>
  </cols>
  <sheetData>
    <row r="1" spans="1:23" x14ac:dyDescent="0.55000000000000004">
      <c r="A1" s="22" t="s">
        <v>93</v>
      </c>
      <c r="B1" s="23"/>
      <c r="C1" s="24"/>
      <c r="D1" s="24"/>
      <c r="E1" s="24"/>
      <c r="F1" s="24"/>
      <c r="J1" s="25"/>
    </row>
    <row r="2" spans="1:23" x14ac:dyDescent="0.55000000000000004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94">
        <f>'進捗状況 (都道府県別)'!G3</f>
        <v>44771</v>
      </c>
      <c r="U2" s="94"/>
    </row>
    <row r="3" spans="1:23" x14ac:dyDescent="0.55000000000000004">
      <c r="A3" s="96" t="s">
        <v>2</v>
      </c>
      <c r="B3" s="111" t="str">
        <f>_xlfn.CONCAT("接種回数（",TEXT('進捗状況 (都道府県別)'!G3-1,"m月d日"),"まで）")</f>
        <v>接種回数（7月28日まで）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55000000000000004">
      <c r="A4" s="97"/>
      <c r="B4" s="97"/>
      <c r="C4" s="99" t="s">
        <v>94</v>
      </c>
      <c r="D4" s="100"/>
      <c r="E4" s="99" t="s">
        <v>95</v>
      </c>
      <c r="F4" s="100"/>
      <c r="G4" s="105" t="s">
        <v>96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97</v>
      </c>
      <c r="R4" s="106"/>
      <c r="S4" s="106"/>
      <c r="T4" s="106"/>
      <c r="U4" s="107"/>
    </row>
    <row r="5" spans="1:23" x14ac:dyDescent="0.55000000000000004">
      <c r="A5" s="97"/>
      <c r="B5" s="97"/>
      <c r="C5" s="101"/>
      <c r="D5" s="102"/>
      <c r="E5" s="101"/>
      <c r="F5" s="102"/>
      <c r="G5" s="103"/>
      <c r="H5" s="104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64"/>
      <c r="R5" s="65"/>
      <c r="S5" s="57" t="s">
        <v>106</v>
      </c>
      <c r="T5" s="57" t="s">
        <v>107</v>
      </c>
      <c r="U5" s="57" t="s">
        <v>108</v>
      </c>
    </row>
    <row r="6" spans="1:23" x14ac:dyDescent="0.55000000000000004">
      <c r="A6" s="98"/>
      <c r="B6" s="98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8" t="s">
        <v>8</v>
      </c>
      <c r="J6" s="109"/>
      <c r="K6" s="109"/>
      <c r="L6" s="109"/>
      <c r="M6" s="109"/>
      <c r="N6" s="109"/>
      <c r="O6" s="109"/>
      <c r="P6" s="110"/>
      <c r="Q6" s="56" t="s">
        <v>8</v>
      </c>
      <c r="R6" s="56" t="s">
        <v>109</v>
      </c>
      <c r="S6" s="60" t="s">
        <v>110</v>
      </c>
      <c r="T6" s="60" t="s">
        <v>110</v>
      </c>
      <c r="U6" s="60" t="s">
        <v>110</v>
      </c>
      <c r="W6" s="27" t="s">
        <v>111</v>
      </c>
    </row>
    <row r="7" spans="1:23" x14ac:dyDescent="0.55000000000000004">
      <c r="A7" s="28" t="s">
        <v>12</v>
      </c>
      <c r="B7" s="32">
        <f>C7+E7+G7+Q7</f>
        <v>296150461</v>
      </c>
      <c r="C7" s="32">
        <f>SUM(C8:C54)</f>
        <v>103868569</v>
      </c>
      <c r="D7" s="31">
        <f t="shared" ref="D7:D54" si="0">C7/W7</f>
        <v>0.82015514624439456</v>
      </c>
      <c r="E7" s="32">
        <f>SUM(E8:E54)</f>
        <v>102457922</v>
      </c>
      <c r="F7" s="31">
        <f t="shared" ref="F7:F54" si="1">E7/W7</f>
        <v>0.80901655631557579</v>
      </c>
      <c r="G7" s="32">
        <f>SUM(G8:G54)</f>
        <v>79554699</v>
      </c>
      <c r="H7" s="31">
        <f>G7/W7</f>
        <v>0.62817073943488899</v>
      </c>
      <c r="I7" s="32">
        <f>SUM(I8:I54)</f>
        <v>1034599</v>
      </c>
      <c r="J7" s="32">
        <f t="shared" ref="J7" si="2">SUM(J8:J54)</f>
        <v>5291154</v>
      </c>
      <c r="K7" s="32">
        <f t="shared" ref="K7:Q7" si="3">SUM(K8:K54)</f>
        <v>23277319</v>
      </c>
      <c r="L7" s="32">
        <f t="shared" si="3"/>
        <v>25485577</v>
      </c>
      <c r="M7" s="32">
        <f t="shared" si="3"/>
        <v>13738231</v>
      </c>
      <c r="N7" s="32">
        <f t="shared" si="3"/>
        <v>6547354</v>
      </c>
      <c r="O7" s="32">
        <f t="shared" si="3"/>
        <v>2721229</v>
      </c>
      <c r="P7" s="32">
        <f t="shared" si="3"/>
        <v>1459236</v>
      </c>
      <c r="Q7" s="61">
        <f t="shared" si="3"/>
        <v>10269271</v>
      </c>
      <c r="R7" s="62">
        <f>Q7/W7</f>
        <v>8.1087046253889558E-2</v>
      </c>
      <c r="S7" s="61">
        <f t="shared" ref="S7:U7" si="4">SUM(S8:S54)</f>
        <v>6619</v>
      </c>
      <c r="T7" s="61">
        <f t="shared" ref="T7" si="5">SUM(T8:T54)</f>
        <v>743260</v>
      </c>
      <c r="U7" s="61">
        <f t="shared" si="4"/>
        <v>9519392</v>
      </c>
      <c r="W7" s="1">
        <v>126645025</v>
      </c>
    </row>
    <row r="8" spans="1:23" x14ac:dyDescent="0.55000000000000004">
      <c r="A8" s="33" t="s">
        <v>13</v>
      </c>
      <c r="B8" s="32">
        <f>C8+E8+G8+Q8</f>
        <v>12395187</v>
      </c>
      <c r="C8" s="34">
        <f>SUM(一般接種!D7+一般接種!G7+一般接種!J7+一般接種!M7+医療従事者等!C5)</f>
        <v>4325015</v>
      </c>
      <c r="D8" s="30">
        <f t="shared" si="0"/>
        <v>0.82750019467711633</v>
      </c>
      <c r="E8" s="34">
        <f>SUM(一般接種!E7+一般接種!H7+一般接種!K7+一般接種!N7+医療従事者等!D5)</f>
        <v>4262061</v>
      </c>
      <c r="F8" s="31">
        <f t="shared" si="1"/>
        <v>0.81545527754834257</v>
      </c>
      <c r="G8" s="29">
        <f>SUM(I8:P8)</f>
        <v>3405861</v>
      </c>
      <c r="H8" s="31">
        <f t="shared" ref="H8:H54" si="6">G8/W8</f>
        <v>0.65163950657817327</v>
      </c>
      <c r="I8" s="35">
        <v>42063</v>
      </c>
      <c r="J8" s="35">
        <v>231267</v>
      </c>
      <c r="K8" s="35">
        <v>923296</v>
      </c>
      <c r="L8" s="35">
        <v>1075334</v>
      </c>
      <c r="M8" s="35">
        <v>655967</v>
      </c>
      <c r="N8" s="35">
        <v>305049</v>
      </c>
      <c r="O8" s="35">
        <v>120211</v>
      </c>
      <c r="P8" s="35">
        <v>52674</v>
      </c>
      <c r="Q8" s="35">
        <f>SUM(S8:U8)</f>
        <v>402250</v>
      </c>
      <c r="R8" s="63">
        <f t="shared" ref="R8:R54" si="7">Q8/W8</f>
        <v>7.696203442274073E-2</v>
      </c>
      <c r="S8" s="35">
        <v>131</v>
      </c>
      <c r="T8" s="35">
        <v>25834</v>
      </c>
      <c r="U8" s="35">
        <v>376285</v>
      </c>
      <c r="W8" s="1">
        <v>5226603</v>
      </c>
    </row>
    <row r="9" spans="1:23" x14ac:dyDescent="0.55000000000000004">
      <c r="A9" s="33" t="s">
        <v>14</v>
      </c>
      <c r="B9" s="32">
        <f>C9+E9+G9+Q9</f>
        <v>3143364</v>
      </c>
      <c r="C9" s="34">
        <f>SUM(一般接種!D8+一般接種!G8+一般接種!J8+一般接種!M8+医療従事者等!C6)</f>
        <v>1095787</v>
      </c>
      <c r="D9" s="30">
        <f t="shared" si="0"/>
        <v>0.86993803662230129</v>
      </c>
      <c r="E9" s="34">
        <f>SUM(一般接種!E8+一般接種!H8+一般接種!K8+一般接種!N8+医療従事者等!D6)</f>
        <v>1082062</v>
      </c>
      <c r="F9" s="31">
        <f t="shared" si="1"/>
        <v>0.85904185008911449</v>
      </c>
      <c r="G9" s="29">
        <f t="shared" ref="G9:G54" si="8">SUM(I9:P9)</f>
        <v>876623</v>
      </c>
      <c r="H9" s="31">
        <f t="shared" si="6"/>
        <v>0.69594518960158458</v>
      </c>
      <c r="I9" s="35">
        <v>10708</v>
      </c>
      <c r="J9" s="35">
        <v>43917</v>
      </c>
      <c r="K9" s="35">
        <v>228251</v>
      </c>
      <c r="L9" s="35">
        <v>263747</v>
      </c>
      <c r="M9" s="35">
        <v>181552</v>
      </c>
      <c r="N9" s="35">
        <v>92165</v>
      </c>
      <c r="O9" s="35">
        <v>41212</v>
      </c>
      <c r="P9" s="35">
        <v>15071</v>
      </c>
      <c r="Q9" s="35">
        <f t="shared" ref="Q9:Q54" si="9">SUM(S9:U9)</f>
        <v>88892</v>
      </c>
      <c r="R9" s="63">
        <f t="shared" si="7"/>
        <v>7.0570769639929656E-2</v>
      </c>
      <c r="S9" s="35">
        <v>68</v>
      </c>
      <c r="T9" s="35">
        <v>5566</v>
      </c>
      <c r="U9" s="35">
        <v>83258</v>
      </c>
      <c r="W9" s="1">
        <v>1259615</v>
      </c>
    </row>
    <row r="10" spans="1:23" x14ac:dyDescent="0.55000000000000004">
      <c r="A10" s="33" t="s">
        <v>15</v>
      </c>
      <c r="B10" s="32">
        <f t="shared" ref="B10:B54" si="10">C10+E10+G10+Q10</f>
        <v>3065265</v>
      </c>
      <c r="C10" s="34">
        <f>SUM(一般接種!D9+一般接種!G9+一般接種!J9+一般接種!M9+医療従事者等!C7)</f>
        <v>1061004</v>
      </c>
      <c r="D10" s="30">
        <f t="shared" si="0"/>
        <v>0.86908913085680728</v>
      </c>
      <c r="E10" s="34">
        <f>SUM(一般接種!E9+一般接種!H9+一般接種!K9+一般接種!N9+医療従事者等!D7)</f>
        <v>1045866</v>
      </c>
      <c r="F10" s="31">
        <f t="shared" si="1"/>
        <v>0.85668929894014123</v>
      </c>
      <c r="G10" s="29">
        <f t="shared" si="8"/>
        <v>862075</v>
      </c>
      <c r="H10" s="31">
        <f t="shared" si="6"/>
        <v>0.70614249567709653</v>
      </c>
      <c r="I10" s="35">
        <v>10393</v>
      </c>
      <c r="J10" s="35">
        <v>47668</v>
      </c>
      <c r="K10" s="35">
        <v>221513</v>
      </c>
      <c r="L10" s="35">
        <v>256709</v>
      </c>
      <c r="M10" s="35">
        <v>168557</v>
      </c>
      <c r="N10" s="35">
        <v>106707</v>
      </c>
      <c r="O10" s="35">
        <v>40115</v>
      </c>
      <c r="P10" s="35">
        <v>10413</v>
      </c>
      <c r="Q10" s="35">
        <f t="shared" si="9"/>
        <v>96320</v>
      </c>
      <c r="R10" s="63">
        <f t="shared" si="7"/>
        <v>7.8897596129823902E-2</v>
      </c>
      <c r="S10" s="35">
        <v>6</v>
      </c>
      <c r="T10" s="35">
        <v>5228</v>
      </c>
      <c r="U10" s="35">
        <v>91086</v>
      </c>
      <c r="W10" s="1">
        <v>1220823</v>
      </c>
    </row>
    <row r="11" spans="1:23" x14ac:dyDescent="0.55000000000000004">
      <c r="A11" s="33" t="s">
        <v>16</v>
      </c>
      <c r="B11" s="32">
        <f t="shared" si="10"/>
        <v>5562810</v>
      </c>
      <c r="C11" s="34">
        <f>SUM(一般接種!D10+一般接種!G10+一般接種!J10+一般接種!M10+医療従事者等!C8)</f>
        <v>1936650</v>
      </c>
      <c r="D11" s="30">
        <f t="shared" si="0"/>
        <v>0.84866754397150912</v>
      </c>
      <c r="E11" s="34">
        <f>SUM(一般接種!E10+一般接種!H10+一般接種!K10+一般接種!N10+医療従事者等!D8)</f>
        <v>1903367</v>
      </c>
      <c r="F11" s="31">
        <f t="shared" si="1"/>
        <v>0.83408246052018653</v>
      </c>
      <c r="G11" s="29">
        <f t="shared" si="8"/>
        <v>1504484</v>
      </c>
      <c r="H11" s="31">
        <f t="shared" si="6"/>
        <v>0.65928626299250348</v>
      </c>
      <c r="I11" s="35">
        <v>18870</v>
      </c>
      <c r="J11" s="35">
        <v>125633</v>
      </c>
      <c r="K11" s="35">
        <v>460307</v>
      </c>
      <c r="L11" s="35">
        <v>393942</v>
      </c>
      <c r="M11" s="35">
        <v>269721</v>
      </c>
      <c r="N11" s="35">
        <v>151067</v>
      </c>
      <c r="O11" s="35">
        <v>60373</v>
      </c>
      <c r="P11" s="35">
        <v>24571</v>
      </c>
      <c r="Q11" s="35">
        <f t="shared" si="9"/>
        <v>218309</v>
      </c>
      <c r="R11" s="63">
        <f t="shared" si="7"/>
        <v>9.5666105314267516E-2</v>
      </c>
      <c r="S11" s="35">
        <v>26</v>
      </c>
      <c r="T11" s="35">
        <v>24528</v>
      </c>
      <c r="U11" s="35">
        <v>193755</v>
      </c>
      <c r="W11" s="1">
        <v>2281989</v>
      </c>
    </row>
    <row r="12" spans="1:23" x14ac:dyDescent="0.55000000000000004">
      <c r="A12" s="33" t="s">
        <v>17</v>
      </c>
      <c r="B12" s="32">
        <f t="shared" si="10"/>
        <v>2456254</v>
      </c>
      <c r="C12" s="34">
        <f>SUM(一般接種!D11+一般接種!G11+一般接種!J11+一般接種!M11+医療従事者等!C9)</f>
        <v>856898</v>
      </c>
      <c r="D12" s="30">
        <f t="shared" si="0"/>
        <v>0.88222854601312894</v>
      </c>
      <c r="E12" s="34">
        <f>SUM(一般接種!E11+一般接種!H11+一般接種!K11+一般接種!N11+医療従事者等!D9)</f>
        <v>846864</v>
      </c>
      <c r="F12" s="31">
        <f t="shared" si="1"/>
        <v>0.87189793346566624</v>
      </c>
      <c r="G12" s="29">
        <f t="shared" si="8"/>
        <v>712670</v>
      </c>
      <c r="H12" s="31">
        <f t="shared" si="6"/>
        <v>0.73373705842139514</v>
      </c>
      <c r="I12" s="35">
        <v>4884</v>
      </c>
      <c r="J12" s="35">
        <v>29761</v>
      </c>
      <c r="K12" s="35">
        <v>127458</v>
      </c>
      <c r="L12" s="35">
        <v>229252</v>
      </c>
      <c r="M12" s="35">
        <v>189265</v>
      </c>
      <c r="N12" s="35">
        <v>89830</v>
      </c>
      <c r="O12" s="35">
        <v>30780</v>
      </c>
      <c r="P12" s="35">
        <v>11440</v>
      </c>
      <c r="Q12" s="35">
        <f t="shared" si="9"/>
        <v>39822</v>
      </c>
      <c r="R12" s="63">
        <f t="shared" si="7"/>
        <v>4.0999168114915455E-2</v>
      </c>
      <c r="S12" s="35">
        <v>3</v>
      </c>
      <c r="T12" s="35">
        <v>1514</v>
      </c>
      <c r="U12" s="35">
        <v>38305</v>
      </c>
      <c r="W12" s="1">
        <v>971288</v>
      </c>
    </row>
    <row r="13" spans="1:23" x14ac:dyDescent="0.55000000000000004">
      <c r="A13" s="33" t="s">
        <v>18</v>
      </c>
      <c r="B13" s="32">
        <f t="shared" si="10"/>
        <v>2699428</v>
      </c>
      <c r="C13" s="34">
        <f>SUM(一般接種!D12+一般接種!G12+一般接種!J12+一般接種!M12+医療従事者等!C10)</f>
        <v>934559</v>
      </c>
      <c r="D13" s="30">
        <f t="shared" si="0"/>
        <v>0.87377730323253822</v>
      </c>
      <c r="E13" s="34">
        <f>SUM(一般接種!E12+一般接種!H12+一般接種!K12+一般接種!N12+医療従事者等!D10)</f>
        <v>925487</v>
      </c>
      <c r="F13" s="31">
        <f t="shared" si="1"/>
        <v>0.86529532649813667</v>
      </c>
      <c r="G13" s="29">
        <f t="shared" si="8"/>
        <v>764409</v>
      </c>
      <c r="H13" s="31">
        <f t="shared" si="6"/>
        <v>0.71469349135440485</v>
      </c>
      <c r="I13" s="35">
        <v>9649</v>
      </c>
      <c r="J13" s="35">
        <v>34707</v>
      </c>
      <c r="K13" s="35">
        <v>192834</v>
      </c>
      <c r="L13" s="35">
        <v>270819</v>
      </c>
      <c r="M13" s="35">
        <v>142477</v>
      </c>
      <c r="N13" s="35">
        <v>77107</v>
      </c>
      <c r="O13" s="35">
        <v>25814</v>
      </c>
      <c r="P13" s="35">
        <v>11002</v>
      </c>
      <c r="Q13" s="35">
        <f t="shared" si="9"/>
        <v>74973</v>
      </c>
      <c r="R13" s="63">
        <f t="shared" si="7"/>
        <v>7.0096918177721346E-2</v>
      </c>
      <c r="S13" s="35">
        <v>2</v>
      </c>
      <c r="T13" s="35">
        <v>3539</v>
      </c>
      <c r="U13" s="35">
        <v>71432</v>
      </c>
      <c r="W13" s="1">
        <v>1069562</v>
      </c>
    </row>
    <row r="14" spans="1:23" x14ac:dyDescent="0.55000000000000004">
      <c r="A14" s="33" t="s">
        <v>19</v>
      </c>
      <c r="B14" s="32">
        <f t="shared" si="10"/>
        <v>4630983</v>
      </c>
      <c r="C14" s="34">
        <f>SUM(一般接種!D13+一般接種!G13+一般接種!J13+一般接種!M13+医療従事者等!C11)</f>
        <v>1598712</v>
      </c>
      <c r="D14" s="30">
        <f t="shared" si="0"/>
        <v>0.85857215050650915</v>
      </c>
      <c r="E14" s="34">
        <f>SUM(一般接種!E13+一般接種!H13+一般接種!K13+一般接種!N13+医療従事者等!D11)</f>
        <v>1579282</v>
      </c>
      <c r="F14" s="31">
        <f t="shared" si="1"/>
        <v>0.84813746503198884</v>
      </c>
      <c r="G14" s="29">
        <f t="shared" si="8"/>
        <v>1293898</v>
      </c>
      <c r="H14" s="31">
        <f t="shared" si="6"/>
        <v>0.69487486701549195</v>
      </c>
      <c r="I14" s="35">
        <v>19089</v>
      </c>
      <c r="J14" s="35">
        <v>75504</v>
      </c>
      <c r="K14" s="35">
        <v>346380</v>
      </c>
      <c r="L14" s="35">
        <v>419465</v>
      </c>
      <c r="M14" s="35">
        <v>236849</v>
      </c>
      <c r="N14" s="35">
        <v>128809</v>
      </c>
      <c r="O14" s="35">
        <v>49491</v>
      </c>
      <c r="P14" s="35">
        <v>18311</v>
      </c>
      <c r="Q14" s="35">
        <f t="shared" si="9"/>
        <v>159091</v>
      </c>
      <c r="R14" s="63">
        <f t="shared" si="7"/>
        <v>8.5438216511936518E-2</v>
      </c>
      <c r="S14" s="35">
        <v>120</v>
      </c>
      <c r="T14" s="35">
        <v>12923</v>
      </c>
      <c r="U14" s="35">
        <v>146048</v>
      </c>
      <c r="W14" s="1">
        <v>1862059</v>
      </c>
    </row>
    <row r="15" spans="1:23" x14ac:dyDescent="0.55000000000000004">
      <c r="A15" s="33" t="s">
        <v>20</v>
      </c>
      <c r="B15" s="32">
        <f t="shared" si="10"/>
        <v>7173563</v>
      </c>
      <c r="C15" s="34">
        <f>SUM(一般接種!D14+一般接種!G14+一般接種!J14+一般接種!M14+医療従事者等!C12)</f>
        <v>2478345</v>
      </c>
      <c r="D15" s="30">
        <f t="shared" si="0"/>
        <v>0.85234594650364981</v>
      </c>
      <c r="E15" s="34">
        <f>SUM(一般接種!E14+一般接種!H14+一般接種!K14+一般接種!N14+医療従事者等!D12)</f>
        <v>2445499</v>
      </c>
      <c r="F15" s="31">
        <f t="shared" si="1"/>
        <v>0.84104963587746229</v>
      </c>
      <c r="G15" s="29">
        <f t="shared" si="8"/>
        <v>1945873</v>
      </c>
      <c r="H15" s="31">
        <f t="shared" si="6"/>
        <v>0.66921956546037642</v>
      </c>
      <c r="I15" s="35">
        <v>21265</v>
      </c>
      <c r="J15" s="35">
        <v>141952</v>
      </c>
      <c r="K15" s="35">
        <v>555334</v>
      </c>
      <c r="L15" s="35">
        <v>593047</v>
      </c>
      <c r="M15" s="35">
        <v>347063</v>
      </c>
      <c r="N15" s="35">
        <v>181298</v>
      </c>
      <c r="O15" s="35">
        <v>71309</v>
      </c>
      <c r="P15" s="35">
        <v>34605</v>
      </c>
      <c r="Q15" s="35">
        <f t="shared" si="9"/>
        <v>303846</v>
      </c>
      <c r="R15" s="63">
        <f t="shared" si="7"/>
        <v>0.10449792359875158</v>
      </c>
      <c r="S15" s="35">
        <v>88</v>
      </c>
      <c r="T15" s="35">
        <v>26506</v>
      </c>
      <c r="U15" s="35">
        <v>277252</v>
      </c>
      <c r="W15" s="1">
        <v>2907675</v>
      </c>
    </row>
    <row r="16" spans="1:23" x14ac:dyDescent="0.55000000000000004">
      <c r="A16" s="36" t="s">
        <v>21</v>
      </c>
      <c r="B16" s="32">
        <f t="shared" si="10"/>
        <v>4724919</v>
      </c>
      <c r="C16" s="34">
        <f>SUM(一般接種!D15+一般接種!G15+一般接種!J15+一般接種!M15+医療従事者等!C13)</f>
        <v>1635269</v>
      </c>
      <c r="D16" s="30">
        <f t="shared" si="0"/>
        <v>0.83628319715495691</v>
      </c>
      <c r="E16" s="34">
        <f>SUM(一般接種!E15+一般接種!H15+一般接種!K15+一般接種!N15+医療従事者等!D13)</f>
        <v>1615571</v>
      </c>
      <c r="F16" s="31">
        <f t="shared" si="1"/>
        <v>0.82620956008511814</v>
      </c>
      <c r="G16" s="29">
        <f t="shared" si="8"/>
        <v>1293762</v>
      </c>
      <c r="H16" s="31">
        <f t="shared" si="6"/>
        <v>0.66163513264031271</v>
      </c>
      <c r="I16" s="35">
        <v>14830</v>
      </c>
      <c r="J16" s="35">
        <v>72310</v>
      </c>
      <c r="K16" s="35">
        <v>367179</v>
      </c>
      <c r="L16" s="35">
        <v>347964</v>
      </c>
      <c r="M16" s="35">
        <v>253859</v>
      </c>
      <c r="N16" s="35">
        <v>147952</v>
      </c>
      <c r="O16" s="35">
        <v>63005</v>
      </c>
      <c r="P16" s="35">
        <v>26663</v>
      </c>
      <c r="Q16" s="35">
        <f t="shared" si="9"/>
        <v>180317</v>
      </c>
      <c r="R16" s="63">
        <f t="shared" si="7"/>
        <v>9.2214844934619553E-2</v>
      </c>
      <c r="S16" s="35">
        <v>249</v>
      </c>
      <c r="T16" s="35">
        <v>8916</v>
      </c>
      <c r="U16" s="35">
        <v>171152</v>
      </c>
      <c r="W16" s="1">
        <v>1955401</v>
      </c>
    </row>
    <row r="17" spans="1:23" x14ac:dyDescent="0.55000000000000004">
      <c r="A17" s="33" t="s">
        <v>22</v>
      </c>
      <c r="B17" s="32">
        <f t="shared" si="10"/>
        <v>4646867</v>
      </c>
      <c r="C17" s="34">
        <f>SUM(一般接種!D16+一般接種!G16+一般接種!J16+一般接種!M16+医療従事者等!C14)</f>
        <v>1614880</v>
      </c>
      <c r="D17" s="30">
        <f t="shared" si="0"/>
        <v>0.82471741753872763</v>
      </c>
      <c r="E17" s="34">
        <f>SUM(一般接種!E16+一般接種!H16+一般接種!K16+一般接種!N16+医療従事者等!D14)</f>
        <v>1590192</v>
      </c>
      <c r="F17" s="31">
        <f t="shared" si="1"/>
        <v>0.81210928343328559</v>
      </c>
      <c r="G17" s="29">
        <f t="shared" si="8"/>
        <v>1274893</v>
      </c>
      <c r="H17" s="31">
        <f t="shared" si="6"/>
        <v>0.65108643527581056</v>
      </c>
      <c r="I17" s="35">
        <v>16349</v>
      </c>
      <c r="J17" s="35">
        <v>72160</v>
      </c>
      <c r="K17" s="35">
        <v>402545</v>
      </c>
      <c r="L17" s="35">
        <v>435614</v>
      </c>
      <c r="M17" s="35">
        <v>217715</v>
      </c>
      <c r="N17" s="35">
        <v>78384</v>
      </c>
      <c r="O17" s="35">
        <v>38061</v>
      </c>
      <c r="P17" s="35">
        <v>14065</v>
      </c>
      <c r="Q17" s="35">
        <f t="shared" si="9"/>
        <v>166902</v>
      </c>
      <c r="R17" s="63">
        <f t="shared" si="7"/>
        <v>8.5236665524403496E-2</v>
      </c>
      <c r="S17" s="35">
        <v>52</v>
      </c>
      <c r="T17" s="35">
        <v>7011</v>
      </c>
      <c r="U17" s="35">
        <v>159839</v>
      </c>
      <c r="W17" s="1">
        <v>1958101</v>
      </c>
    </row>
    <row r="18" spans="1:23" x14ac:dyDescent="0.55000000000000004">
      <c r="A18" s="33" t="s">
        <v>23</v>
      </c>
      <c r="B18" s="32">
        <f t="shared" si="10"/>
        <v>17448048</v>
      </c>
      <c r="C18" s="34">
        <f>SUM(一般接種!D17+一般接種!G17+一般接種!J17+一般接種!M17+医療従事者等!C15)</f>
        <v>6139796</v>
      </c>
      <c r="D18" s="30">
        <f t="shared" si="0"/>
        <v>0.83039801325407958</v>
      </c>
      <c r="E18" s="34">
        <f>SUM(一般接種!E17+一般接種!H17+一般接種!K17+一般接種!N17+医療従事者等!D15)</f>
        <v>6052297</v>
      </c>
      <c r="F18" s="31">
        <f t="shared" si="1"/>
        <v>0.81856390740402873</v>
      </c>
      <c r="G18" s="29">
        <f t="shared" si="8"/>
        <v>4676636</v>
      </c>
      <c r="H18" s="31">
        <f t="shared" si="6"/>
        <v>0.63250786233166467</v>
      </c>
      <c r="I18" s="35">
        <v>49760</v>
      </c>
      <c r="J18" s="35">
        <v>271003</v>
      </c>
      <c r="K18" s="35">
        <v>1317122</v>
      </c>
      <c r="L18" s="35">
        <v>1417245</v>
      </c>
      <c r="M18" s="35">
        <v>837877</v>
      </c>
      <c r="N18" s="35">
        <v>477909</v>
      </c>
      <c r="O18" s="35">
        <v>202414</v>
      </c>
      <c r="P18" s="35">
        <v>103306</v>
      </c>
      <c r="Q18" s="35">
        <f t="shared" si="9"/>
        <v>579319</v>
      </c>
      <c r="R18" s="63">
        <f t="shared" si="7"/>
        <v>7.8352008216615032E-2</v>
      </c>
      <c r="S18" s="35">
        <v>222</v>
      </c>
      <c r="T18" s="35">
        <v>44650</v>
      </c>
      <c r="U18" s="35">
        <v>534447</v>
      </c>
      <c r="W18" s="1">
        <v>7393799</v>
      </c>
    </row>
    <row r="19" spans="1:23" x14ac:dyDescent="0.55000000000000004">
      <c r="A19" s="33" t="s">
        <v>24</v>
      </c>
      <c r="B19" s="32">
        <f t="shared" si="10"/>
        <v>15038275</v>
      </c>
      <c r="C19" s="34">
        <f>SUM(一般接種!D18+一般接種!G18+一般接種!J18+一般接種!M18+医療従事者等!C16)</f>
        <v>5243501</v>
      </c>
      <c r="D19" s="30">
        <f t="shared" si="0"/>
        <v>0.82928840157320416</v>
      </c>
      <c r="E19" s="34">
        <f>SUM(一般接種!E18+一般接種!H18+一般接種!K18+一般接種!N18+医療従事者等!D16)</f>
        <v>5178303</v>
      </c>
      <c r="F19" s="31">
        <f t="shared" si="1"/>
        <v>0.81897698078664005</v>
      </c>
      <c r="G19" s="29">
        <f t="shared" si="8"/>
        <v>4085990</v>
      </c>
      <c r="H19" s="31">
        <f t="shared" si="6"/>
        <v>0.64622169728662138</v>
      </c>
      <c r="I19" s="35">
        <v>43227</v>
      </c>
      <c r="J19" s="35">
        <v>214359</v>
      </c>
      <c r="K19" s="35">
        <v>1089879</v>
      </c>
      <c r="L19" s="35">
        <v>1325450</v>
      </c>
      <c r="M19" s="35">
        <v>755715</v>
      </c>
      <c r="N19" s="35">
        <v>394448</v>
      </c>
      <c r="O19" s="35">
        <v>169442</v>
      </c>
      <c r="P19" s="35">
        <v>93470</v>
      </c>
      <c r="Q19" s="35">
        <f t="shared" si="9"/>
        <v>530481</v>
      </c>
      <c r="R19" s="63">
        <f t="shared" si="7"/>
        <v>8.3898475570988715E-2</v>
      </c>
      <c r="S19" s="35">
        <v>248</v>
      </c>
      <c r="T19" s="35">
        <v>35209</v>
      </c>
      <c r="U19" s="35">
        <v>495024</v>
      </c>
      <c r="W19" s="1">
        <v>6322892</v>
      </c>
    </row>
    <row r="20" spans="1:23" x14ac:dyDescent="0.55000000000000004">
      <c r="A20" s="33" t="s">
        <v>25</v>
      </c>
      <c r="B20" s="32">
        <f t="shared" si="10"/>
        <v>32322351</v>
      </c>
      <c r="C20" s="34">
        <f>SUM(一般接種!D19+一般接種!G19+一般接種!J19+一般接種!M19+医療従事者等!C17)</f>
        <v>11314963</v>
      </c>
      <c r="D20" s="30">
        <f t="shared" si="0"/>
        <v>0.81735852698436917</v>
      </c>
      <c r="E20" s="34">
        <f>SUM(一般接種!E19+一般接種!H19+一般接種!K19+一般接種!N19+医療従事者等!D17)</f>
        <v>11168328</v>
      </c>
      <c r="F20" s="31">
        <f t="shared" si="1"/>
        <v>0.80676606038908705</v>
      </c>
      <c r="G20" s="29">
        <f t="shared" si="8"/>
        <v>8503595</v>
      </c>
      <c r="H20" s="31">
        <f t="shared" si="6"/>
        <v>0.61427384988105105</v>
      </c>
      <c r="I20" s="35">
        <v>103999</v>
      </c>
      <c r="J20" s="35">
        <v>612903</v>
      </c>
      <c r="K20" s="35">
        <v>2640598</v>
      </c>
      <c r="L20" s="35">
        <v>2941134</v>
      </c>
      <c r="M20" s="35">
        <v>1268160</v>
      </c>
      <c r="N20" s="35">
        <v>517970</v>
      </c>
      <c r="O20" s="35">
        <v>235976</v>
      </c>
      <c r="P20" s="35">
        <v>182855</v>
      </c>
      <c r="Q20" s="35">
        <f t="shared" si="9"/>
        <v>1335465</v>
      </c>
      <c r="R20" s="63">
        <f t="shared" si="7"/>
        <v>9.6469931473852855E-2</v>
      </c>
      <c r="S20" s="35">
        <v>1335</v>
      </c>
      <c r="T20" s="35">
        <v>143135</v>
      </c>
      <c r="U20" s="35">
        <v>1190995</v>
      </c>
      <c r="W20" s="1">
        <v>13843329</v>
      </c>
    </row>
    <row r="21" spans="1:23" x14ac:dyDescent="0.55000000000000004">
      <c r="A21" s="33" t="s">
        <v>26</v>
      </c>
      <c r="B21" s="32">
        <f t="shared" si="10"/>
        <v>21683917</v>
      </c>
      <c r="C21" s="34">
        <f>SUM(一般接種!D20+一般接種!G20+一般接種!J20+一般接種!M20+医療従事者等!C18)</f>
        <v>7621820</v>
      </c>
      <c r="D21" s="30">
        <f t="shared" si="0"/>
        <v>0.82664313573904968</v>
      </c>
      <c r="E21" s="34">
        <f>SUM(一般接種!E20+一般接種!H20+一般接種!K20+一般接種!N20+医療従事者等!D18)</f>
        <v>7529191</v>
      </c>
      <c r="F21" s="31">
        <f t="shared" si="1"/>
        <v>0.81659683091679292</v>
      </c>
      <c r="G21" s="29">
        <f t="shared" si="8"/>
        <v>5780626</v>
      </c>
      <c r="H21" s="31">
        <f t="shared" si="6"/>
        <v>0.62695193578104436</v>
      </c>
      <c r="I21" s="35">
        <v>51668</v>
      </c>
      <c r="J21" s="35">
        <v>306638</v>
      </c>
      <c r="K21" s="35">
        <v>1458752</v>
      </c>
      <c r="L21" s="35">
        <v>2061950</v>
      </c>
      <c r="M21" s="35">
        <v>1101417</v>
      </c>
      <c r="N21" s="35">
        <v>477010</v>
      </c>
      <c r="O21" s="35">
        <v>190425</v>
      </c>
      <c r="P21" s="35">
        <v>132766</v>
      </c>
      <c r="Q21" s="35">
        <f t="shared" si="9"/>
        <v>752280</v>
      </c>
      <c r="R21" s="63">
        <f t="shared" si="7"/>
        <v>8.1590367937549341E-2</v>
      </c>
      <c r="S21" s="35">
        <v>644</v>
      </c>
      <c r="T21" s="35">
        <v>46751</v>
      </c>
      <c r="U21" s="35">
        <v>704885</v>
      </c>
      <c r="W21" s="1">
        <v>9220206</v>
      </c>
    </row>
    <row r="22" spans="1:23" x14ac:dyDescent="0.55000000000000004">
      <c r="A22" s="33" t="s">
        <v>27</v>
      </c>
      <c r="B22" s="32">
        <f t="shared" si="10"/>
        <v>5495560</v>
      </c>
      <c r="C22" s="34">
        <f>SUM(一般接種!D21+一般接種!G21+一般接種!J21+一般接種!M21+医療従事者等!C19)</f>
        <v>1905959</v>
      </c>
      <c r="D22" s="30">
        <f t="shared" si="0"/>
        <v>0.86118804938066329</v>
      </c>
      <c r="E22" s="34">
        <f>SUM(一般接種!E21+一般接種!H21+一般接種!K21+一般接種!N21+医療従事者等!D19)</f>
        <v>1874820</v>
      </c>
      <c r="F22" s="31">
        <f t="shared" si="1"/>
        <v>0.84711821122062703</v>
      </c>
      <c r="G22" s="29">
        <f t="shared" si="8"/>
        <v>1573513</v>
      </c>
      <c r="H22" s="31">
        <f t="shared" si="6"/>
        <v>0.71097572987934976</v>
      </c>
      <c r="I22" s="35">
        <v>16819</v>
      </c>
      <c r="J22" s="35">
        <v>65094</v>
      </c>
      <c r="K22" s="35">
        <v>344136</v>
      </c>
      <c r="L22" s="35">
        <v>568082</v>
      </c>
      <c r="M22" s="35">
        <v>356613</v>
      </c>
      <c r="N22" s="35">
        <v>150047</v>
      </c>
      <c r="O22" s="35">
        <v>50138</v>
      </c>
      <c r="P22" s="35">
        <v>22584</v>
      </c>
      <c r="Q22" s="35">
        <f t="shared" si="9"/>
        <v>141268</v>
      </c>
      <c r="R22" s="63">
        <f t="shared" si="7"/>
        <v>6.3830498641317859E-2</v>
      </c>
      <c r="S22" s="35">
        <v>9</v>
      </c>
      <c r="T22" s="35">
        <v>6091</v>
      </c>
      <c r="U22" s="35">
        <v>135168</v>
      </c>
      <c r="W22" s="1">
        <v>2213174</v>
      </c>
    </row>
    <row r="23" spans="1:23" x14ac:dyDescent="0.55000000000000004">
      <c r="A23" s="33" t="s">
        <v>28</v>
      </c>
      <c r="B23" s="32">
        <f t="shared" si="10"/>
        <v>2595153</v>
      </c>
      <c r="C23" s="34">
        <f>SUM(一般接種!D22+一般接種!G22+一般接種!J22+一般接種!M22+医療従事者等!C20)</f>
        <v>898044</v>
      </c>
      <c r="D23" s="30">
        <f t="shared" si="0"/>
        <v>0.85717885525459259</v>
      </c>
      <c r="E23" s="34">
        <f>SUM(一般接種!E22+一般接種!H22+一般接種!K22+一般接種!N22+医療従事者等!D20)</f>
        <v>890243</v>
      </c>
      <c r="F23" s="31">
        <f t="shared" si="1"/>
        <v>0.84973283674120004</v>
      </c>
      <c r="G23" s="29">
        <f t="shared" si="8"/>
        <v>703622</v>
      </c>
      <c r="H23" s="31">
        <f t="shared" si="6"/>
        <v>0.67160395313809451</v>
      </c>
      <c r="I23" s="35">
        <v>10206</v>
      </c>
      <c r="J23" s="35">
        <v>39255</v>
      </c>
      <c r="K23" s="35">
        <v>213036</v>
      </c>
      <c r="L23" s="35">
        <v>219686</v>
      </c>
      <c r="M23" s="35">
        <v>127790</v>
      </c>
      <c r="N23" s="35">
        <v>63071</v>
      </c>
      <c r="O23" s="35">
        <v>20017</v>
      </c>
      <c r="P23" s="35">
        <v>10561</v>
      </c>
      <c r="Q23" s="35">
        <f t="shared" si="9"/>
        <v>103244</v>
      </c>
      <c r="R23" s="63">
        <f t="shared" si="7"/>
        <v>9.8545921727560284E-2</v>
      </c>
      <c r="S23" s="35">
        <v>101</v>
      </c>
      <c r="T23" s="35">
        <v>3651</v>
      </c>
      <c r="U23" s="35">
        <v>99492</v>
      </c>
      <c r="W23" s="1">
        <v>1047674</v>
      </c>
    </row>
    <row r="24" spans="1:23" x14ac:dyDescent="0.55000000000000004">
      <c r="A24" s="33" t="s">
        <v>29</v>
      </c>
      <c r="B24" s="32">
        <f t="shared" si="10"/>
        <v>2679509</v>
      </c>
      <c r="C24" s="34">
        <f>SUM(一般接種!D23+一般接種!G23+一般接種!J23+一般接種!M23+医療従事者等!C21)</f>
        <v>939026</v>
      </c>
      <c r="D24" s="30">
        <f t="shared" si="0"/>
        <v>0.82904783093896117</v>
      </c>
      <c r="E24" s="34">
        <f>SUM(一般接種!E23+一般接種!H23+一般接種!K23+一般接種!N23+医療従事者等!D21)</f>
        <v>928097</v>
      </c>
      <c r="F24" s="31">
        <f t="shared" si="1"/>
        <v>0.81939882894718252</v>
      </c>
      <c r="G24" s="29">
        <f t="shared" si="8"/>
        <v>723454</v>
      </c>
      <c r="H24" s="31">
        <f t="shared" si="6"/>
        <v>0.63872349592462319</v>
      </c>
      <c r="I24" s="35">
        <v>9307</v>
      </c>
      <c r="J24" s="35">
        <v>55439</v>
      </c>
      <c r="K24" s="35">
        <v>204754</v>
      </c>
      <c r="L24" s="35">
        <v>216857</v>
      </c>
      <c r="M24" s="35">
        <v>130959</v>
      </c>
      <c r="N24" s="35">
        <v>67711</v>
      </c>
      <c r="O24" s="35">
        <v>26848</v>
      </c>
      <c r="P24" s="35">
        <v>11579</v>
      </c>
      <c r="Q24" s="35">
        <f t="shared" si="9"/>
        <v>88932</v>
      </c>
      <c r="R24" s="63">
        <f t="shared" si="7"/>
        <v>7.8516336822477439E-2</v>
      </c>
      <c r="S24" s="35">
        <v>38</v>
      </c>
      <c r="T24" s="35">
        <v>6790</v>
      </c>
      <c r="U24" s="35">
        <v>82104</v>
      </c>
      <c r="W24" s="1">
        <v>1132656</v>
      </c>
    </row>
    <row r="25" spans="1:23" x14ac:dyDescent="0.55000000000000004">
      <c r="A25" s="33" t="s">
        <v>30</v>
      </c>
      <c r="B25" s="32">
        <f t="shared" si="10"/>
        <v>1848060</v>
      </c>
      <c r="C25" s="34">
        <f>SUM(一般接種!D24+一般接種!G24+一般接種!J24+一般接種!M24+医療従事者等!C22)</f>
        <v>648799</v>
      </c>
      <c r="D25" s="30">
        <f t="shared" si="0"/>
        <v>0.83761068858986065</v>
      </c>
      <c r="E25" s="34">
        <f>SUM(一般接種!E24+一般接種!H24+一般接種!K24+一般接種!N24+医療従事者等!D22)</f>
        <v>642303</v>
      </c>
      <c r="F25" s="31">
        <f t="shared" si="1"/>
        <v>0.82922424065594003</v>
      </c>
      <c r="G25" s="29">
        <f t="shared" si="8"/>
        <v>506538</v>
      </c>
      <c r="H25" s="31">
        <f t="shared" si="6"/>
        <v>0.6539492862611237</v>
      </c>
      <c r="I25" s="35">
        <v>7672</v>
      </c>
      <c r="J25" s="35">
        <v>32407</v>
      </c>
      <c r="K25" s="35">
        <v>143794</v>
      </c>
      <c r="L25" s="35">
        <v>172150</v>
      </c>
      <c r="M25" s="35">
        <v>92056</v>
      </c>
      <c r="N25" s="35">
        <v>34571</v>
      </c>
      <c r="O25" s="35">
        <v>15916</v>
      </c>
      <c r="P25" s="35">
        <v>7972</v>
      </c>
      <c r="Q25" s="35">
        <f t="shared" si="9"/>
        <v>50420</v>
      </c>
      <c r="R25" s="63">
        <f t="shared" si="7"/>
        <v>6.5093088797456178E-2</v>
      </c>
      <c r="S25" s="35">
        <v>145</v>
      </c>
      <c r="T25" s="35">
        <v>3718</v>
      </c>
      <c r="U25" s="35">
        <v>46557</v>
      </c>
      <c r="W25" s="1">
        <v>774583</v>
      </c>
    </row>
    <row r="26" spans="1:23" x14ac:dyDescent="0.55000000000000004">
      <c r="A26" s="33" t="s">
        <v>31</v>
      </c>
      <c r="B26" s="32">
        <f t="shared" si="10"/>
        <v>1958867</v>
      </c>
      <c r="C26" s="34">
        <f>SUM(一般接種!D25+一般接種!G25+一般接種!J25+一般接種!M25+医療従事者等!C23)</f>
        <v>682732</v>
      </c>
      <c r="D26" s="30">
        <f t="shared" si="0"/>
        <v>0.83158890958188636</v>
      </c>
      <c r="E26" s="34">
        <f>SUM(一般接種!E25+一般接種!H25+一般接種!K25+一般接種!N25+医療従事者等!D23)</f>
        <v>674586</v>
      </c>
      <c r="F26" s="31">
        <f t="shared" si="1"/>
        <v>0.82166682704078087</v>
      </c>
      <c r="G26" s="29">
        <f t="shared" si="8"/>
        <v>531873</v>
      </c>
      <c r="H26" s="31">
        <f t="shared" si="6"/>
        <v>0.64783793363434949</v>
      </c>
      <c r="I26" s="35">
        <v>6332</v>
      </c>
      <c r="J26" s="35">
        <v>37976</v>
      </c>
      <c r="K26" s="35">
        <v>169128</v>
      </c>
      <c r="L26" s="35">
        <v>165175</v>
      </c>
      <c r="M26" s="35">
        <v>96408</v>
      </c>
      <c r="N26" s="35">
        <v>34632</v>
      </c>
      <c r="O26" s="35">
        <v>12449</v>
      </c>
      <c r="P26" s="35">
        <v>9773</v>
      </c>
      <c r="Q26" s="35">
        <f t="shared" si="9"/>
        <v>69676</v>
      </c>
      <c r="R26" s="63">
        <f t="shared" si="7"/>
        <v>8.4867545192004359E-2</v>
      </c>
      <c r="S26" s="35">
        <v>117</v>
      </c>
      <c r="T26" s="35">
        <v>6386</v>
      </c>
      <c r="U26" s="35">
        <v>63173</v>
      </c>
      <c r="W26" s="1">
        <v>820997</v>
      </c>
    </row>
    <row r="27" spans="1:23" x14ac:dyDescent="0.55000000000000004">
      <c r="A27" s="33" t="s">
        <v>32</v>
      </c>
      <c r="B27" s="32">
        <f t="shared" si="10"/>
        <v>5039068</v>
      </c>
      <c r="C27" s="34">
        <f>SUM(一般接種!D26+一般接種!G26+一般接種!J26+一般接種!M26+医療従事者等!C24)</f>
        <v>1733674</v>
      </c>
      <c r="D27" s="30">
        <f t="shared" si="0"/>
        <v>0.8368214691343544</v>
      </c>
      <c r="E27" s="34">
        <f>SUM(一般接種!E26+一般接種!H26+一般接種!K26+一般接種!N26+医療従事者等!D24)</f>
        <v>1711578</v>
      </c>
      <c r="F27" s="31">
        <f t="shared" si="1"/>
        <v>0.82615602269979249</v>
      </c>
      <c r="G27" s="29">
        <f t="shared" si="8"/>
        <v>1402791</v>
      </c>
      <c r="H27" s="31">
        <f t="shared" si="6"/>
        <v>0.67710862913584113</v>
      </c>
      <c r="I27" s="35">
        <v>14345</v>
      </c>
      <c r="J27" s="35">
        <v>69348</v>
      </c>
      <c r="K27" s="35">
        <v>457639</v>
      </c>
      <c r="L27" s="35">
        <v>432974</v>
      </c>
      <c r="M27" s="35">
        <v>235609</v>
      </c>
      <c r="N27" s="35">
        <v>123210</v>
      </c>
      <c r="O27" s="35">
        <v>48216</v>
      </c>
      <c r="P27" s="35">
        <v>21450</v>
      </c>
      <c r="Q27" s="35">
        <f t="shared" si="9"/>
        <v>191025</v>
      </c>
      <c r="R27" s="63">
        <f t="shared" si="7"/>
        <v>9.2205236475479277E-2</v>
      </c>
      <c r="S27" s="35">
        <v>12</v>
      </c>
      <c r="T27" s="35">
        <v>6413</v>
      </c>
      <c r="U27" s="35">
        <v>184600</v>
      </c>
      <c r="W27" s="1">
        <v>2071737</v>
      </c>
    </row>
    <row r="28" spans="1:23" x14ac:dyDescent="0.55000000000000004">
      <c r="A28" s="33" t="s">
        <v>33</v>
      </c>
      <c r="B28" s="32">
        <f t="shared" si="10"/>
        <v>4851860</v>
      </c>
      <c r="C28" s="34">
        <f>SUM(一般接種!D27+一般接種!G27+一般接種!J27+一般接種!M27+医療従事者等!C25)</f>
        <v>1670777</v>
      </c>
      <c r="D28" s="30">
        <f t="shared" si="0"/>
        <v>0.82843338749528339</v>
      </c>
      <c r="E28" s="34">
        <f>SUM(一般接種!E27+一般接種!H27+一般接種!K27+一般接種!N27+医療従事者等!D25)</f>
        <v>1657223</v>
      </c>
      <c r="F28" s="31">
        <f t="shared" si="1"/>
        <v>0.82171281010278208</v>
      </c>
      <c r="G28" s="29">
        <f t="shared" si="8"/>
        <v>1317114</v>
      </c>
      <c r="H28" s="31">
        <f t="shared" si="6"/>
        <v>0.65307411625696465</v>
      </c>
      <c r="I28" s="35">
        <v>15493</v>
      </c>
      <c r="J28" s="35">
        <v>85312</v>
      </c>
      <c r="K28" s="35">
        <v>466804</v>
      </c>
      <c r="L28" s="35">
        <v>403540</v>
      </c>
      <c r="M28" s="35">
        <v>192227</v>
      </c>
      <c r="N28" s="35">
        <v>97815</v>
      </c>
      <c r="O28" s="35">
        <v>37985</v>
      </c>
      <c r="P28" s="35">
        <v>17938</v>
      </c>
      <c r="Q28" s="35">
        <f t="shared" si="9"/>
        <v>206746</v>
      </c>
      <c r="R28" s="63">
        <f t="shared" si="7"/>
        <v>0.10251235750258703</v>
      </c>
      <c r="S28" s="35">
        <v>42</v>
      </c>
      <c r="T28" s="35">
        <v>9392</v>
      </c>
      <c r="U28" s="35">
        <v>197312</v>
      </c>
      <c r="W28" s="1">
        <v>2016791</v>
      </c>
    </row>
    <row r="29" spans="1:23" x14ac:dyDescent="0.55000000000000004">
      <c r="A29" s="33" t="s">
        <v>34</v>
      </c>
      <c r="B29" s="32">
        <f t="shared" si="10"/>
        <v>8929670</v>
      </c>
      <c r="C29" s="34">
        <f>SUM(一般接種!D28+一般接種!G28+一般接種!J28+一般接種!M28+医療従事者等!C26)</f>
        <v>3142492</v>
      </c>
      <c r="D29" s="30">
        <f t="shared" si="0"/>
        <v>0.85248788745232296</v>
      </c>
      <c r="E29" s="34">
        <f>SUM(一般接種!E28+一般接種!H28+一般接種!K28+一般接種!N28+医療従事者等!D26)</f>
        <v>3108149</v>
      </c>
      <c r="F29" s="31">
        <f t="shared" si="1"/>
        <v>0.84317139865337765</v>
      </c>
      <c r="G29" s="29">
        <f t="shared" si="8"/>
        <v>2389338</v>
      </c>
      <c r="H29" s="31">
        <f t="shared" si="6"/>
        <v>0.64817403004671403</v>
      </c>
      <c r="I29" s="35">
        <v>23572</v>
      </c>
      <c r="J29" s="35">
        <v>115928</v>
      </c>
      <c r="K29" s="35">
        <v>657479</v>
      </c>
      <c r="L29" s="35">
        <v>756632</v>
      </c>
      <c r="M29" s="35">
        <v>453645</v>
      </c>
      <c r="N29" s="35">
        <v>251753</v>
      </c>
      <c r="O29" s="35">
        <v>87928</v>
      </c>
      <c r="P29" s="35">
        <v>42401</v>
      </c>
      <c r="Q29" s="35">
        <f t="shared" si="9"/>
        <v>289691</v>
      </c>
      <c r="R29" s="63">
        <f t="shared" si="7"/>
        <v>7.8586697628490659E-2</v>
      </c>
      <c r="S29" s="35">
        <v>26</v>
      </c>
      <c r="T29" s="35">
        <v>12085</v>
      </c>
      <c r="U29" s="35">
        <v>277580</v>
      </c>
      <c r="W29" s="1">
        <v>3686260</v>
      </c>
    </row>
    <row r="30" spans="1:23" x14ac:dyDescent="0.55000000000000004">
      <c r="A30" s="33" t="s">
        <v>35</v>
      </c>
      <c r="B30" s="32">
        <f t="shared" si="10"/>
        <v>17033304</v>
      </c>
      <c r="C30" s="34">
        <f>SUM(一般接種!D29+一般接種!G29+一般接種!J29+一般接種!M29+医療従事者等!C27)</f>
        <v>6019094</v>
      </c>
      <c r="D30" s="30">
        <f t="shared" si="0"/>
        <v>0.79630264160908037</v>
      </c>
      <c r="E30" s="34">
        <f>SUM(一般接種!E29+一般接種!H29+一般接種!K29+一般接種!N29+医療従事者等!D27)</f>
        <v>5914063</v>
      </c>
      <c r="F30" s="31">
        <f t="shared" si="1"/>
        <v>0.78240745028114245</v>
      </c>
      <c r="G30" s="29">
        <f t="shared" si="8"/>
        <v>4505524</v>
      </c>
      <c r="H30" s="31">
        <f t="shared" si="6"/>
        <v>0.5960632385925706</v>
      </c>
      <c r="I30" s="35">
        <v>43188</v>
      </c>
      <c r="J30" s="35">
        <v>375321</v>
      </c>
      <c r="K30" s="35">
        <v>1355727</v>
      </c>
      <c r="L30" s="35">
        <v>1361694</v>
      </c>
      <c r="M30" s="35">
        <v>760695</v>
      </c>
      <c r="N30" s="35">
        <v>370154</v>
      </c>
      <c r="O30" s="35">
        <v>150166</v>
      </c>
      <c r="P30" s="35">
        <v>88579</v>
      </c>
      <c r="Q30" s="35">
        <f t="shared" si="9"/>
        <v>594623</v>
      </c>
      <c r="R30" s="63">
        <f t="shared" si="7"/>
        <v>7.8666301882229492E-2</v>
      </c>
      <c r="S30" s="35">
        <v>66</v>
      </c>
      <c r="T30" s="35">
        <v>44971</v>
      </c>
      <c r="U30" s="35">
        <v>549586</v>
      </c>
      <c r="W30" s="1">
        <v>7558802</v>
      </c>
    </row>
    <row r="31" spans="1:23" x14ac:dyDescent="0.55000000000000004">
      <c r="A31" s="33" t="s">
        <v>36</v>
      </c>
      <c r="B31" s="32">
        <f t="shared" si="10"/>
        <v>4203785</v>
      </c>
      <c r="C31" s="34">
        <f>SUM(一般接種!D30+一般接種!G30+一般接種!J30+一般接種!M30+医療従事者等!C28)</f>
        <v>1482411</v>
      </c>
      <c r="D31" s="30">
        <f t="shared" si="0"/>
        <v>0.82330689892072284</v>
      </c>
      <c r="E31" s="34">
        <f>SUM(一般接種!E30+一般接種!H30+一般接種!K30+一般接種!N30+医療従事者等!D28)</f>
        <v>1466915</v>
      </c>
      <c r="F31" s="31">
        <f t="shared" si="1"/>
        <v>0.81470067318057693</v>
      </c>
      <c r="G31" s="29">
        <f t="shared" si="8"/>
        <v>1140139</v>
      </c>
      <c r="H31" s="31">
        <f t="shared" si="6"/>
        <v>0.63321461081209873</v>
      </c>
      <c r="I31" s="35">
        <v>16825</v>
      </c>
      <c r="J31" s="35">
        <v>67528</v>
      </c>
      <c r="K31" s="35">
        <v>347230</v>
      </c>
      <c r="L31" s="35">
        <v>353880</v>
      </c>
      <c r="M31" s="35">
        <v>196960</v>
      </c>
      <c r="N31" s="35">
        <v>98655</v>
      </c>
      <c r="O31" s="35">
        <v>40748</v>
      </c>
      <c r="P31" s="35">
        <v>18313</v>
      </c>
      <c r="Q31" s="35">
        <f t="shared" si="9"/>
        <v>114320</v>
      </c>
      <c r="R31" s="63">
        <f t="shared" si="7"/>
        <v>6.349146403029729E-2</v>
      </c>
      <c r="S31" s="35">
        <v>82</v>
      </c>
      <c r="T31" s="35">
        <v>5441</v>
      </c>
      <c r="U31" s="35">
        <v>108797</v>
      </c>
      <c r="W31" s="1">
        <v>1800557</v>
      </c>
    </row>
    <row r="32" spans="1:23" x14ac:dyDescent="0.55000000000000004">
      <c r="A32" s="33" t="s">
        <v>37</v>
      </c>
      <c r="B32" s="32">
        <f t="shared" si="10"/>
        <v>3290899</v>
      </c>
      <c r="C32" s="34">
        <f>SUM(一般接種!D31+一般接種!G31+一般接種!J31+一般接種!M31+医療従事者等!C29)</f>
        <v>1158962</v>
      </c>
      <c r="D32" s="30">
        <f t="shared" si="0"/>
        <v>0.8168359712808253</v>
      </c>
      <c r="E32" s="34">
        <f>SUM(一般接種!E31+一般接種!H31+一般接種!K31+一般接種!N31+医療従事者等!D29)</f>
        <v>1146930</v>
      </c>
      <c r="F32" s="31">
        <f t="shared" si="1"/>
        <v>0.80835582231437864</v>
      </c>
      <c r="G32" s="29">
        <f t="shared" si="8"/>
        <v>873449</v>
      </c>
      <c r="H32" s="31">
        <f t="shared" si="6"/>
        <v>0.61560651883259809</v>
      </c>
      <c r="I32" s="35">
        <v>8747</v>
      </c>
      <c r="J32" s="35">
        <v>53079</v>
      </c>
      <c r="K32" s="35">
        <v>238874</v>
      </c>
      <c r="L32" s="35">
        <v>286100</v>
      </c>
      <c r="M32" s="35">
        <v>161247</v>
      </c>
      <c r="N32" s="35">
        <v>83221</v>
      </c>
      <c r="O32" s="35">
        <v>25099</v>
      </c>
      <c r="P32" s="35">
        <v>17082</v>
      </c>
      <c r="Q32" s="35">
        <f t="shared" si="9"/>
        <v>111558</v>
      </c>
      <c r="R32" s="63">
        <f t="shared" si="7"/>
        <v>7.862603543873424E-2</v>
      </c>
      <c r="S32" s="35">
        <v>9</v>
      </c>
      <c r="T32" s="35">
        <v>6961</v>
      </c>
      <c r="U32" s="35">
        <v>104588</v>
      </c>
      <c r="W32" s="1">
        <v>1418843</v>
      </c>
    </row>
    <row r="33" spans="1:23" x14ac:dyDescent="0.55000000000000004">
      <c r="A33" s="33" t="s">
        <v>38</v>
      </c>
      <c r="B33" s="32">
        <f t="shared" si="10"/>
        <v>5717509</v>
      </c>
      <c r="C33" s="34">
        <f>SUM(一般接種!D32+一般接種!G32+一般接種!J32+一般接種!M32+医療従事者等!C30)</f>
        <v>2031729</v>
      </c>
      <c r="D33" s="30">
        <f t="shared" si="0"/>
        <v>0.80288293970224556</v>
      </c>
      <c r="E33" s="34">
        <f>SUM(一般接種!E32+一般接種!H32+一般接種!K32+一般接種!N32+医療従事者等!D30)</f>
        <v>2000260</v>
      </c>
      <c r="F33" s="31">
        <f t="shared" si="1"/>
        <v>0.7904472638667922</v>
      </c>
      <c r="G33" s="29">
        <f t="shared" si="8"/>
        <v>1504673</v>
      </c>
      <c r="H33" s="31">
        <f t="shared" si="6"/>
        <v>0.59460502927831271</v>
      </c>
      <c r="I33" s="35">
        <v>26052</v>
      </c>
      <c r="J33" s="35">
        <v>97173</v>
      </c>
      <c r="K33" s="35">
        <v>451356</v>
      </c>
      <c r="L33" s="35">
        <v>475623</v>
      </c>
      <c r="M33" s="35">
        <v>252480</v>
      </c>
      <c r="N33" s="35">
        <v>125448</v>
      </c>
      <c r="O33" s="35">
        <v>50894</v>
      </c>
      <c r="P33" s="35">
        <v>25647</v>
      </c>
      <c r="Q33" s="35">
        <f t="shared" si="9"/>
        <v>180847</v>
      </c>
      <c r="R33" s="63">
        <f t="shared" si="7"/>
        <v>7.146571762096815E-2</v>
      </c>
      <c r="S33" s="35">
        <v>15</v>
      </c>
      <c r="T33" s="35">
        <v>7737</v>
      </c>
      <c r="U33" s="35">
        <v>173095</v>
      </c>
      <c r="W33" s="1">
        <v>2530542</v>
      </c>
    </row>
    <row r="34" spans="1:23" x14ac:dyDescent="0.55000000000000004">
      <c r="A34" s="33" t="s">
        <v>39</v>
      </c>
      <c r="B34" s="32">
        <f t="shared" si="10"/>
        <v>19320807</v>
      </c>
      <c r="C34" s="34">
        <f>SUM(一般接種!D33+一般接種!G33+一般接種!J33+一般接種!M33+医療従事者等!C31)</f>
        <v>6909229</v>
      </c>
      <c r="D34" s="30">
        <f t="shared" si="0"/>
        <v>0.78163022818796202</v>
      </c>
      <c r="E34" s="34">
        <f>SUM(一般接種!E33+一般接種!H33+一般接種!K33+一般接種!N33+医療従事者等!D31)</f>
        <v>6820528</v>
      </c>
      <c r="F34" s="31">
        <f t="shared" si="1"/>
        <v>0.7715956233325576</v>
      </c>
      <c r="G34" s="29">
        <f t="shared" si="8"/>
        <v>4975061</v>
      </c>
      <c r="H34" s="31">
        <f t="shared" si="6"/>
        <v>0.56282083929755844</v>
      </c>
      <c r="I34" s="35">
        <v>65481</v>
      </c>
      <c r="J34" s="35">
        <v>375120</v>
      </c>
      <c r="K34" s="35">
        <v>1528446</v>
      </c>
      <c r="L34" s="35">
        <v>1560508</v>
      </c>
      <c r="M34" s="35">
        <v>773028</v>
      </c>
      <c r="N34" s="35">
        <v>368611</v>
      </c>
      <c r="O34" s="35">
        <v>197493</v>
      </c>
      <c r="P34" s="35">
        <v>106374</v>
      </c>
      <c r="Q34" s="35">
        <f t="shared" si="9"/>
        <v>615989</v>
      </c>
      <c r="R34" s="63">
        <f t="shared" si="7"/>
        <v>6.9685868369867968E-2</v>
      </c>
      <c r="S34" s="35">
        <v>440</v>
      </c>
      <c r="T34" s="35">
        <v>48308</v>
      </c>
      <c r="U34" s="35">
        <v>567241</v>
      </c>
      <c r="W34" s="1">
        <v>8839511</v>
      </c>
    </row>
    <row r="35" spans="1:23" x14ac:dyDescent="0.55000000000000004">
      <c r="A35" s="33" t="s">
        <v>40</v>
      </c>
      <c r="B35" s="32">
        <f t="shared" si="10"/>
        <v>12554762</v>
      </c>
      <c r="C35" s="34">
        <f>SUM(一般接種!D34+一般接種!G34+一般接種!J34+一般接種!M34+医療従事者等!C32)</f>
        <v>4437573</v>
      </c>
      <c r="D35" s="30">
        <f t="shared" si="0"/>
        <v>0.80338056982506956</v>
      </c>
      <c r="E35" s="34">
        <f>SUM(一般接種!E34+一般接種!H34+一般接種!K34+一般接種!N34+医療従事者等!D32)</f>
        <v>4386259</v>
      </c>
      <c r="F35" s="31">
        <f t="shared" si="1"/>
        <v>0.79409065604562223</v>
      </c>
      <c r="G35" s="29">
        <f t="shared" si="8"/>
        <v>3312139</v>
      </c>
      <c r="H35" s="31">
        <f t="shared" si="6"/>
        <v>0.59963140148000638</v>
      </c>
      <c r="I35" s="35">
        <v>45601</v>
      </c>
      <c r="J35" s="35">
        <v>243773</v>
      </c>
      <c r="K35" s="35">
        <v>1010292</v>
      </c>
      <c r="L35" s="35">
        <v>1037644</v>
      </c>
      <c r="M35" s="35">
        <v>544734</v>
      </c>
      <c r="N35" s="35">
        <v>253227</v>
      </c>
      <c r="O35" s="35">
        <v>115625</v>
      </c>
      <c r="P35" s="35">
        <v>61243</v>
      </c>
      <c r="Q35" s="35">
        <f t="shared" si="9"/>
        <v>418791</v>
      </c>
      <c r="R35" s="63">
        <f t="shared" si="7"/>
        <v>7.5818144787164227E-2</v>
      </c>
      <c r="S35" s="35">
        <v>100</v>
      </c>
      <c r="T35" s="35">
        <v>26227</v>
      </c>
      <c r="U35" s="35">
        <v>392464</v>
      </c>
      <c r="W35" s="1">
        <v>5523625</v>
      </c>
    </row>
    <row r="36" spans="1:23" x14ac:dyDescent="0.55000000000000004">
      <c r="A36" s="33" t="s">
        <v>41</v>
      </c>
      <c r="B36" s="32">
        <f t="shared" si="10"/>
        <v>3131638</v>
      </c>
      <c r="C36" s="34">
        <f>SUM(一般接種!D35+一般接種!G35+一般接種!J35+一般接種!M35+医療従事者等!C33)</f>
        <v>1095032</v>
      </c>
      <c r="D36" s="30">
        <f t="shared" si="0"/>
        <v>0.81430820404554338</v>
      </c>
      <c r="E36" s="34">
        <f>SUM(一般接種!E35+一般接種!H35+一般接種!K35+一般接種!N35+医療従事者等!D33)</f>
        <v>1083931</v>
      </c>
      <c r="F36" s="31">
        <f t="shared" si="1"/>
        <v>0.80605307052149155</v>
      </c>
      <c r="G36" s="29">
        <f t="shared" si="8"/>
        <v>840390</v>
      </c>
      <c r="H36" s="31">
        <f t="shared" si="6"/>
        <v>0.62494655096639573</v>
      </c>
      <c r="I36" s="35">
        <v>7589</v>
      </c>
      <c r="J36" s="35">
        <v>54502</v>
      </c>
      <c r="K36" s="35">
        <v>307763</v>
      </c>
      <c r="L36" s="35">
        <v>254238</v>
      </c>
      <c r="M36" s="35">
        <v>131728</v>
      </c>
      <c r="N36" s="35">
        <v>53702</v>
      </c>
      <c r="O36" s="35">
        <v>20292</v>
      </c>
      <c r="P36" s="35">
        <v>10576</v>
      </c>
      <c r="Q36" s="35">
        <f t="shared" si="9"/>
        <v>112285</v>
      </c>
      <c r="R36" s="63">
        <f t="shared" si="7"/>
        <v>8.3499474619238387E-2</v>
      </c>
      <c r="S36" s="35">
        <v>64</v>
      </c>
      <c r="T36" s="35">
        <v>5632</v>
      </c>
      <c r="U36" s="35">
        <v>106589</v>
      </c>
      <c r="W36" s="1">
        <v>1344739</v>
      </c>
    </row>
    <row r="37" spans="1:23" x14ac:dyDescent="0.55000000000000004">
      <c r="A37" s="33" t="s">
        <v>42</v>
      </c>
      <c r="B37" s="32">
        <f t="shared" si="10"/>
        <v>2150293</v>
      </c>
      <c r="C37" s="34">
        <f>SUM(一般接種!D36+一般接種!G36+一般接種!J36+一般接種!M36+医療従事者等!C34)</f>
        <v>750465</v>
      </c>
      <c r="D37" s="30">
        <f t="shared" si="0"/>
        <v>0.79462047029325567</v>
      </c>
      <c r="E37" s="34">
        <f>SUM(一般接種!E36+一般接種!H36+一般接種!K36+一般接種!N36+医療従事者等!D34)</f>
        <v>741452</v>
      </c>
      <c r="F37" s="31">
        <f t="shared" si="1"/>
        <v>0.78507716807562644</v>
      </c>
      <c r="G37" s="29">
        <f t="shared" si="8"/>
        <v>592893</v>
      </c>
      <c r="H37" s="31">
        <f t="shared" si="6"/>
        <v>0.62777733071306352</v>
      </c>
      <c r="I37" s="35">
        <v>7685</v>
      </c>
      <c r="J37" s="35">
        <v>44828</v>
      </c>
      <c r="K37" s="35">
        <v>212586</v>
      </c>
      <c r="L37" s="35">
        <v>197475</v>
      </c>
      <c r="M37" s="35">
        <v>83437</v>
      </c>
      <c r="N37" s="35">
        <v>29863</v>
      </c>
      <c r="O37" s="35">
        <v>10756</v>
      </c>
      <c r="P37" s="35">
        <v>6263</v>
      </c>
      <c r="Q37" s="35">
        <f t="shared" si="9"/>
        <v>65483</v>
      </c>
      <c r="R37" s="63">
        <f t="shared" si="7"/>
        <v>6.9335854778321784E-2</v>
      </c>
      <c r="S37" s="35">
        <v>2</v>
      </c>
      <c r="T37" s="35">
        <v>3011</v>
      </c>
      <c r="U37" s="35">
        <v>62470</v>
      </c>
      <c r="W37" s="1">
        <v>944432</v>
      </c>
    </row>
    <row r="38" spans="1:23" x14ac:dyDescent="0.55000000000000004">
      <c r="A38" s="33" t="s">
        <v>43</v>
      </c>
      <c r="B38" s="32">
        <f t="shared" si="10"/>
        <v>1279469</v>
      </c>
      <c r="C38" s="34">
        <f>SUM(一般接種!D37+一般接種!G37+一般接種!J37+一般接種!M37+医療従事者等!C35)</f>
        <v>444521</v>
      </c>
      <c r="D38" s="30">
        <f t="shared" si="0"/>
        <v>0.79836670330538728</v>
      </c>
      <c r="E38" s="34">
        <f>SUM(一般接種!E37+一般接種!H37+一般接種!K37+一般接種!N37+医療従事者等!D35)</f>
        <v>439238</v>
      </c>
      <c r="F38" s="31">
        <f t="shared" si="1"/>
        <v>0.78887835226333902</v>
      </c>
      <c r="G38" s="29">
        <f t="shared" si="8"/>
        <v>347420</v>
      </c>
      <c r="H38" s="31">
        <f t="shared" si="6"/>
        <v>0.62397178100102735</v>
      </c>
      <c r="I38" s="35">
        <v>4916</v>
      </c>
      <c r="J38" s="35">
        <v>23218</v>
      </c>
      <c r="K38" s="35">
        <v>108397</v>
      </c>
      <c r="L38" s="35">
        <v>110733</v>
      </c>
      <c r="M38" s="35">
        <v>59687</v>
      </c>
      <c r="N38" s="35">
        <v>25042</v>
      </c>
      <c r="O38" s="35">
        <v>9442</v>
      </c>
      <c r="P38" s="35">
        <v>5985</v>
      </c>
      <c r="Q38" s="35">
        <f t="shared" si="9"/>
        <v>48290</v>
      </c>
      <c r="R38" s="63">
        <f t="shared" si="7"/>
        <v>8.6729599057450951E-2</v>
      </c>
      <c r="S38" s="35">
        <v>17</v>
      </c>
      <c r="T38" s="35">
        <v>2691</v>
      </c>
      <c r="U38" s="35">
        <v>45582</v>
      </c>
      <c r="W38" s="1">
        <v>556788</v>
      </c>
    </row>
    <row r="39" spans="1:23" x14ac:dyDescent="0.55000000000000004">
      <c r="A39" s="33" t="s">
        <v>44</v>
      </c>
      <c r="B39" s="32">
        <f t="shared" si="10"/>
        <v>1608595</v>
      </c>
      <c r="C39" s="34">
        <f>SUM(一般接種!D38+一般接種!G38+一般接種!J38+一般接種!M38+医療従事者等!C36)</f>
        <v>565445</v>
      </c>
      <c r="D39" s="30">
        <f t="shared" si="0"/>
        <v>0.84041675646351521</v>
      </c>
      <c r="E39" s="34">
        <f>SUM(一般接種!E38+一般接種!H38+一般接種!K38+一般接種!N38+医療従事者等!D36)</f>
        <v>556763</v>
      </c>
      <c r="F39" s="31">
        <f t="shared" si="1"/>
        <v>0.8275127635382683</v>
      </c>
      <c r="G39" s="29">
        <f t="shared" si="8"/>
        <v>447691</v>
      </c>
      <c r="H39" s="31">
        <f t="shared" si="6"/>
        <v>0.66539984988444079</v>
      </c>
      <c r="I39" s="35">
        <v>4900</v>
      </c>
      <c r="J39" s="35">
        <v>30266</v>
      </c>
      <c r="K39" s="35">
        <v>111453</v>
      </c>
      <c r="L39" s="35">
        <v>142698</v>
      </c>
      <c r="M39" s="35">
        <v>82655</v>
      </c>
      <c r="N39" s="35">
        <v>45549</v>
      </c>
      <c r="O39" s="35">
        <v>20782</v>
      </c>
      <c r="P39" s="35">
        <v>9388</v>
      </c>
      <c r="Q39" s="35">
        <f t="shared" si="9"/>
        <v>38696</v>
      </c>
      <c r="R39" s="63">
        <f t="shared" si="7"/>
        <v>5.7513580999234558E-2</v>
      </c>
      <c r="S39" s="35">
        <v>25</v>
      </c>
      <c r="T39" s="35">
        <v>2143</v>
      </c>
      <c r="U39" s="35">
        <v>36528</v>
      </c>
      <c r="W39" s="1">
        <v>672815</v>
      </c>
    </row>
    <row r="40" spans="1:23" x14ac:dyDescent="0.55000000000000004">
      <c r="A40" s="33" t="s">
        <v>45</v>
      </c>
      <c r="B40" s="32">
        <f t="shared" si="10"/>
        <v>4297889</v>
      </c>
      <c r="C40" s="34">
        <f>SUM(一般接種!D39+一般接種!G39+一般接種!J39+一般接種!M39+医療従事者等!C37)</f>
        <v>1517139</v>
      </c>
      <c r="D40" s="30">
        <f t="shared" si="0"/>
        <v>0.80111216074001834</v>
      </c>
      <c r="E40" s="34">
        <f>SUM(一般接種!E39+一般接種!H39+一般接種!K39+一般接種!N39+医療従事者等!D37)</f>
        <v>1487808</v>
      </c>
      <c r="F40" s="31">
        <f t="shared" si="1"/>
        <v>0.78562417922569072</v>
      </c>
      <c r="G40" s="29">
        <f t="shared" si="8"/>
        <v>1170361</v>
      </c>
      <c r="H40" s="31">
        <f t="shared" si="6"/>
        <v>0.61799902945995622</v>
      </c>
      <c r="I40" s="35">
        <v>21853</v>
      </c>
      <c r="J40" s="35">
        <v>138124</v>
      </c>
      <c r="K40" s="35">
        <v>363016</v>
      </c>
      <c r="L40" s="35">
        <v>318354</v>
      </c>
      <c r="M40" s="35">
        <v>163781</v>
      </c>
      <c r="N40" s="35">
        <v>92078</v>
      </c>
      <c r="O40" s="35">
        <v>50951</v>
      </c>
      <c r="P40" s="35">
        <v>22204</v>
      </c>
      <c r="Q40" s="35">
        <f t="shared" si="9"/>
        <v>122581</v>
      </c>
      <c r="R40" s="63">
        <f t="shared" si="7"/>
        <v>6.4727839555684868E-2</v>
      </c>
      <c r="S40" s="35">
        <v>249</v>
      </c>
      <c r="T40" s="35">
        <v>7374</v>
      </c>
      <c r="U40" s="35">
        <v>114958</v>
      </c>
      <c r="W40" s="1">
        <v>1893791</v>
      </c>
    </row>
    <row r="41" spans="1:23" x14ac:dyDescent="0.55000000000000004">
      <c r="A41" s="33" t="s">
        <v>46</v>
      </c>
      <c r="B41" s="32">
        <f t="shared" si="10"/>
        <v>6401422</v>
      </c>
      <c r="C41" s="34">
        <f>SUM(一般接種!D40+一般接種!G40+一般接種!J40+一般接種!M40+医療従事者等!C38)</f>
        <v>2246476</v>
      </c>
      <c r="D41" s="30">
        <f t="shared" si="0"/>
        <v>0.79876605060458328</v>
      </c>
      <c r="E41" s="34">
        <f>SUM(一般接種!E40+一般接種!H40+一般接種!K40+一般接種!N40+医療従事者等!D38)</f>
        <v>2219658</v>
      </c>
      <c r="F41" s="31">
        <f t="shared" si="1"/>
        <v>0.78923053455851211</v>
      </c>
      <c r="G41" s="29">
        <f t="shared" si="8"/>
        <v>1704918</v>
      </c>
      <c r="H41" s="31">
        <f t="shared" si="6"/>
        <v>0.60620750787663213</v>
      </c>
      <c r="I41" s="35">
        <v>22425</v>
      </c>
      <c r="J41" s="35">
        <v>121889</v>
      </c>
      <c r="K41" s="35">
        <v>546201</v>
      </c>
      <c r="L41" s="35">
        <v>532689</v>
      </c>
      <c r="M41" s="35">
        <v>292762</v>
      </c>
      <c r="N41" s="35">
        <v>116622</v>
      </c>
      <c r="O41" s="35">
        <v>46003</v>
      </c>
      <c r="P41" s="35">
        <v>26327</v>
      </c>
      <c r="Q41" s="35">
        <f t="shared" si="9"/>
        <v>230370</v>
      </c>
      <c r="R41" s="63">
        <f t="shared" si="7"/>
        <v>8.1911284642158591E-2</v>
      </c>
      <c r="S41" s="35">
        <v>55</v>
      </c>
      <c r="T41" s="35">
        <v>15626</v>
      </c>
      <c r="U41" s="35">
        <v>214689</v>
      </c>
      <c r="W41" s="1">
        <v>2812433</v>
      </c>
    </row>
    <row r="42" spans="1:23" x14ac:dyDescent="0.55000000000000004">
      <c r="A42" s="33" t="s">
        <v>47</v>
      </c>
      <c r="B42" s="32">
        <f t="shared" si="10"/>
        <v>3240663</v>
      </c>
      <c r="C42" s="34">
        <f>SUM(一般接種!D41+一般接種!G41+一般接種!J41+一般接種!M41+医療従事者等!C39)</f>
        <v>1123192</v>
      </c>
      <c r="D42" s="30">
        <f t="shared" si="0"/>
        <v>0.82824549630929645</v>
      </c>
      <c r="E42" s="34">
        <f>SUM(一般接種!E41+一般接種!H41+一般接種!K41+一般接種!N41+医療従事者等!D39)</f>
        <v>1100223</v>
      </c>
      <c r="F42" s="31">
        <f t="shared" si="1"/>
        <v>0.81130807972804564</v>
      </c>
      <c r="G42" s="29">
        <f t="shared" si="8"/>
        <v>897302</v>
      </c>
      <c r="H42" s="31">
        <f t="shared" si="6"/>
        <v>0.66167346306715535</v>
      </c>
      <c r="I42" s="35">
        <v>44783</v>
      </c>
      <c r="J42" s="35">
        <v>46889</v>
      </c>
      <c r="K42" s="35">
        <v>287384</v>
      </c>
      <c r="L42" s="35">
        <v>309938</v>
      </c>
      <c r="M42" s="35">
        <v>133810</v>
      </c>
      <c r="N42" s="35">
        <v>41913</v>
      </c>
      <c r="O42" s="35">
        <v>18896</v>
      </c>
      <c r="P42" s="35">
        <v>13689</v>
      </c>
      <c r="Q42" s="35">
        <f t="shared" si="9"/>
        <v>119946</v>
      </c>
      <c r="R42" s="63">
        <f t="shared" si="7"/>
        <v>8.8448577180317234E-2</v>
      </c>
      <c r="S42" s="35">
        <v>398</v>
      </c>
      <c r="T42" s="35">
        <v>9124</v>
      </c>
      <c r="U42" s="35">
        <v>110424</v>
      </c>
      <c r="W42" s="1">
        <v>1356110</v>
      </c>
    </row>
    <row r="43" spans="1:23" x14ac:dyDescent="0.55000000000000004">
      <c r="A43" s="33" t="s">
        <v>48</v>
      </c>
      <c r="B43" s="32">
        <f t="shared" si="10"/>
        <v>1718909</v>
      </c>
      <c r="C43" s="34">
        <f>SUM(一般接種!D42+一般接種!G42+一般接種!J42+一般接種!M42+医療従事者等!C40)</f>
        <v>599940</v>
      </c>
      <c r="D43" s="30">
        <f t="shared" si="0"/>
        <v>0.81630153929048133</v>
      </c>
      <c r="E43" s="34">
        <f>SUM(一般接種!E42+一般接種!H42+一般接種!K42+一般接種!N42+医療従事者等!D40)</f>
        <v>592552</v>
      </c>
      <c r="F43" s="31">
        <f t="shared" si="1"/>
        <v>0.80624914109686519</v>
      </c>
      <c r="G43" s="29">
        <f t="shared" si="8"/>
        <v>475444</v>
      </c>
      <c r="H43" s="31">
        <f t="shared" si="6"/>
        <v>0.64690747249128855</v>
      </c>
      <c r="I43" s="35">
        <v>7946</v>
      </c>
      <c r="J43" s="35">
        <v>39862</v>
      </c>
      <c r="K43" s="35">
        <v>153226</v>
      </c>
      <c r="L43" s="35">
        <v>160671</v>
      </c>
      <c r="M43" s="35">
        <v>67375</v>
      </c>
      <c r="N43" s="35">
        <v>29054</v>
      </c>
      <c r="O43" s="35">
        <v>11821</v>
      </c>
      <c r="P43" s="35">
        <v>5489</v>
      </c>
      <c r="Q43" s="35">
        <f t="shared" si="9"/>
        <v>50973</v>
      </c>
      <c r="R43" s="63">
        <f t="shared" si="7"/>
        <v>6.9355832853708221E-2</v>
      </c>
      <c r="S43" s="35">
        <v>10</v>
      </c>
      <c r="T43" s="35">
        <v>3445</v>
      </c>
      <c r="U43" s="35">
        <v>47518</v>
      </c>
      <c r="W43" s="1">
        <v>734949</v>
      </c>
    </row>
    <row r="44" spans="1:23" x14ac:dyDescent="0.55000000000000004">
      <c r="A44" s="33" t="s">
        <v>49</v>
      </c>
      <c r="B44" s="32">
        <f t="shared" si="10"/>
        <v>2236172</v>
      </c>
      <c r="C44" s="34">
        <f>SUM(一般接種!D43+一般接種!G43+一般接種!J43+一般接種!M43+医療従事者等!C41)</f>
        <v>780782</v>
      </c>
      <c r="D44" s="30">
        <f t="shared" si="0"/>
        <v>0.80170983349351466</v>
      </c>
      <c r="E44" s="34">
        <f>SUM(一般接種!E43+一般接種!H43+一般接種!K43+一般接種!N43+医療従事者等!D41)</f>
        <v>772525</v>
      </c>
      <c r="F44" s="31">
        <f t="shared" si="1"/>
        <v>0.7932315154800923</v>
      </c>
      <c r="G44" s="29">
        <f t="shared" si="8"/>
        <v>606944</v>
      </c>
      <c r="H44" s="31">
        <f t="shared" si="6"/>
        <v>0.62321233478728733</v>
      </c>
      <c r="I44" s="35">
        <v>9396</v>
      </c>
      <c r="J44" s="35">
        <v>48501</v>
      </c>
      <c r="K44" s="35">
        <v>170735</v>
      </c>
      <c r="L44" s="35">
        <v>187146</v>
      </c>
      <c r="M44" s="35">
        <v>114026</v>
      </c>
      <c r="N44" s="35">
        <v>52783</v>
      </c>
      <c r="O44" s="35">
        <v>16672</v>
      </c>
      <c r="P44" s="35">
        <v>7685</v>
      </c>
      <c r="Q44" s="35">
        <f t="shared" si="9"/>
        <v>75921</v>
      </c>
      <c r="R44" s="63">
        <f t="shared" si="7"/>
        <v>7.7955962443628471E-2</v>
      </c>
      <c r="S44" s="35">
        <v>148</v>
      </c>
      <c r="T44" s="35">
        <v>7808</v>
      </c>
      <c r="U44" s="35">
        <v>67965</v>
      </c>
      <c r="W44" s="1">
        <v>973896</v>
      </c>
    </row>
    <row r="45" spans="1:23" x14ac:dyDescent="0.55000000000000004">
      <c r="A45" s="33" t="s">
        <v>50</v>
      </c>
      <c r="B45" s="32">
        <f t="shared" si="10"/>
        <v>3225150</v>
      </c>
      <c r="C45" s="34">
        <f>SUM(一般接種!D44+一般接種!G44+一般接種!J44+一般接種!M44+医療従事者等!C42)</f>
        <v>1115429</v>
      </c>
      <c r="D45" s="30">
        <f t="shared" si="0"/>
        <v>0.82245492800204101</v>
      </c>
      <c r="E45" s="34">
        <f>SUM(一般接種!E44+一般接種!H44+一般接種!K44+一般接種!N44+医療従事者等!D42)</f>
        <v>1104120</v>
      </c>
      <c r="F45" s="31">
        <f t="shared" si="1"/>
        <v>0.81411630422520254</v>
      </c>
      <c r="G45" s="29">
        <f t="shared" si="8"/>
        <v>878932</v>
      </c>
      <c r="H45" s="31">
        <f t="shared" si="6"/>
        <v>0.64807527397861264</v>
      </c>
      <c r="I45" s="35">
        <v>12488</v>
      </c>
      <c r="J45" s="35">
        <v>59308</v>
      </c>
      <c r="K45" s="35">
        <v>280096</v>
      </c>
      <c r="L45" s="35">
        <v>272576</v>
      </c>
      <c r="M45" s="35">
        <v>142446</v>
      </c>
      <c r="N45" s="35">
        <v>71724</v>
      </c>
      <c r="O45" s="35">
        <v>28010</v>
      </c>
      <c r="P45" s="35">
        <v>12284</v>
      </c>
      <c r="Q45" s="35">
        <f t="shared" si="9"/>
        <v>126669</v>
      </c>
      <c r="R45" s="63">
        <f t="shared" si="7"/>
        <v>9.3398632521738745E-2</v>
      </c>
      <c r="S45" s="35">
        <v>212</v>
      </c>
      <c r="T45" s="35">
        <v>5862</v>
      </c>
      <c r="U45" s="35">
        <v>120595</v>
      </c>
      <c r="W45" s="1">
        <v>1356219</v>
      </c>
    </row>
    <row r="46" spans="1:23" x14ac:dyDescent="0.55000000000000004">
      <c r="A46" s="33" t="s">
        <v>51</v>
      </c>
      <c r="B46" s="32">
        <f t="shared" si="10"/>
        <v>1622753</v>
      </c>
      <c r="C46" s="34">
        <f>SUM(一般接種!D45+一般接種!G45+一般接種!J45+一般接種!M45+医療従事者等!C43)</f>
        <v>566458</v>
      </c>
      <c r="D46" s="30">
        <f t="shared" si="0"/>
        <v>0.80787886480681492</v>
      </c>
      <c r="E46" s="34">
        <f>SUM(一般接種!E45+一般接種!H45+一般接種!K45+一般接種!N45+医療従事者等!D43)</f>
        <v>559213</v>
      </c>
      <c r="F46" s="31">
        <f t="shared" si="1"/>
        <v>0.79754609101683338</v>
      </c>
      <c r="G46" s="29">
        <f t="shared" si="8"/>
        <v>438139</v>
      </c>
      <c r="H46" s="31">
        <f t="shared" si="6"/>
        <v>0.62487110773895516</v>
      </c>
      <c r="I46" s="35">
        <v>10598</v>
      </c>
      <c r="J46" s="35">
        <v>33558</v>
      </c>
      <c r="K46" s="35">
        <v>141020</v>
      </c>
      <c r="L46" s="35">
        <v>125447</v>
      </c>
      <c r="M46" s="35">
        <v>73362</v>
      </c>
      <c r="N46" s="35">
        <v>36070</v>
      </c>
      <c r="O46" s="35">
        <v>13275</v>
      </c>
      <c r="P46" s="35">
        <v>4809</v>
      </c>
      <c r="Q46" s="35">
        <f t="shared" si="9"/>
        <v>58943</v>
      </c>
      <c r="R46" s="63">
        <f t="shared" si="7"/>
        <v>8.4064138785767156E-2</v>
      </c>
      <c r="S46" s="35">
        <v>167</v>
      </c>
      <c r="T46" s="35">
        <v>5505</v>
      </c>
      <c r="U46" s="35">
        <v>53271</v>
      </c>
      <c r="W46" s="1">
        <v>701167</v>
      </c>
    </row>
    <row r="47" spans="1:23" x14ac:dyDescent="0.55000000000000004">
      <c r="A47" s="33" t="s">
        <v>52</v>
      </c>
      <c r="B47" s="32">
        <f t="shared" si="10"/>
        <v>11668933</v>
      </c>
      <c r="C47" s="34">
        <f>SUM(一般接種!D46+一般接種!G46+一般接種!J46+一般接種!M46+医療従事者等!C44)</f>
        <v>4139177</v>
      </c>
      <c r="D47" s="30">
        <f t="shared" si="0"/>
        <v>0.80777511284754411</v>
      </c>
      <c r="E47" s="34">
        <f>SUM(一般接種!E46+一般接種!H46+一般接種!K46+一般接種!N46+医療従事者等!D44)</f>
        <v>4058294</v>
      </c>
      <c r="F47" s="31">
        <f t="shared" si="1"/>
        <v>0.7919905077310081</v>
      </c>
      <c r="G47" s="29">
        <f t="shared" si="8"/>
        <v>3055877</v>
      </c>
      <c r="H47" s="31">
        <f t="shared" si="6"/>
        <v>0.59636526500877218</v>
      </c>
      <c r="I47" s="35">
        <v>43992</v>
      </c>
      <c r="J47" s="35">
        <v>230502</v>
      </c>
      <c r="K47" s="35">
        <v>929973</v>
      </c>
      <c r="L47" s="35">
        <v>1024473</v>
      </c>
      <c r="M47" s="35">
        <v>491195</v>
      </c>
      <c r="N47" s="35">
        <v>193374</v>
      </c>
      <c r="O47" s="35">
        <v>85565</v>
      </c>
      <c r="P47" s="35">
        <v>56803</v>
      </c>
      <c r="Q47" s="35">
        <f t="shared" si="9"/>
        <v>415585</v>
      </c>
      <c r="R47" s="63">
        <f t="shared" si="7"/>
        <v>8.1102890809633565E-2</v>
      </c>
      <c r="S47" s="35">
        <v>85</v>
      </c>
      <c r="T47" s="35">
        <v>39211</v>
      </c>
      <c r="U47" s="35">
        <v>376289</v>
      </c>
      <c r="W47" s="1">
        <v>5124170</v>
      </c>
    </row>
    <row r="48" spans="1:23" x14ac:dyDescent="0.55000000000000004">
      <c r="A48" s="33" t="s">
        <v>53</v>
      </c>
      <c r="B48" s="32">
        <f t="shared" si="10"/>
        <v>1882085</v>
      </c>
      <c r="C48" s="34">
        <f>SUM(一般接種!D47+一般接種!G47+一般接種!J47+一般接種!M47+医療従事者等!C45)</f>
        <v>658932</v>
      </c>
      <c r="D48" s="30">
        <f t="shared" si="0"/>
        <v>0.80532178308576396</v>
      </c>
      <c r="E48" s="34">
        <f>SUM(一般接種!E47+一般接種!H47+一般接種!K47+一般接種!N47+医療従事者等!D45)</f>
        <v>651004</v>
      </c>
      <c r="F48" s="31">
        <f t="shared" si="1"/>
        <v>0.79563248116036966</v>
      </c>
      <c r="G48" s="29">
        <f t="shared" si="8"/>
        <v>497601</v>
      </c>
      <c r="H48" s="31">
        <f t="shared" si="6"/>
        <v>0.60814913312035124</v>
      </c>
      <c r="I48" s="35">
        <v>8409</v>
      </c>
      <c r="J48" s="35">
        <v>56590</v>
      </c>
      <c r="K48" s="35">
        <v>165980</v>
      </c>
      <c r="L48" s="35">
        <v>147253</v>
      </c>
      <c r="M48" s="35">
        <v>63330</v>
      </c>
      <c r="N48" s="35">
        <v>32340</v>
      </c>
      <c r="O48" s="35">
        <v>15324</v>
      </c>
      <c r="P48" s="35">
        <v>8375</v>
      </c>
      <c r="Q48" s="35">
        <f t="shared" si="9"/>
        <v>74548</v>
      </c>
      <c r="R48" s="63">
        <f t="shared" si="7"/>
        <v>9.1109747721278583E-2</v>
      </c>
      <c r="S48" s="35">
        <v>42</v>
      </c>
      <c r="T48" s="35">
        <v>6114</v>
      </c>
      <c r="U48" s="35">
        <v>68392</v>
      </c>
      <c r="W48" s="1">
        <v>818222</v>
      </c>
    </row>
    <row r="49" spans="1:23" x14ac:dyDescent="0.55000000000000004">
      <c r="A49" s="33" t="s">
        <v>54</v>
      </c>
      <c r="B49" s="32">
        <f t="shared" si="10"/>
        <v>3171173</v>
      </c>
      <c r="C49" s="34">
        <f>SUM(一般接種!D48+一般接種!G48+一般接種!J48+一般接種!M48+医療従事者等!C46)</f>
        <v>1102573</v>
      </c>
      <c r="D49" s="30">
        <f t="shared" si="0"/>
        <v>0.82531749227883333</v>
      </c>
      <c r="E49" s="34">
        <f>SUM(一般接種!E48+一般接種!H48+一般接種!K48+一般接種!N48+医療従事者等!D46)</f>
        <v>1086725</v>
      </c>
      <c r="F49" s="31">
        <f t="shared" si="1"/>
        <v>0.81345466630936469</v>
      </c>
      <c r="G49" s="29">
        <f t="shared" si="8"/>
        <v>883468</v>
      </c>
      <c r="H49" s="31">
        <f t="shared" si="6"/>
        <v>0.66130913260944746</v>
      </c>
      <c r="I49" s="35">
        <v>14893</v>
      </c>
      <c r="J49" s="35">
        <v>65961</v>
      </c>
      <c r="K49" s="35">
        <v>278070</v>
      </c>
      <c r="L49" s="35">
        <v>302420</v>
      </c>
      <c r="M49" s="35">
        <v>132761</v>
      </c>
      <c r="N49" s="35">
        <v>51970</v>
      </c>
      <c r="O49" s="35">
        <v>24987</v>
      </c>
      <c r="P49" s="35">
        <v>12406</v>
      </c>
      <c r="Q49" s="35">
        <f t="shared" si="9"/>
        <v>98407</v>
      </c>
      <c r="R49" s="63">
        <f t="shared" si="7"/>
        <v>7.3661352547797876E-2</v>
      </c>
      <c r="S49" s="35">
        <v>84</v>
      </c>
      <c r="T49" s="35">
        <v>6549</v>
      </c>
      <c r="U49" s="35">
        <v>91774</v>
      </c>
      <c r="W49" s="1">
        <v>1335938</v>
      </c>
    </row>
    <row r="50" spans="1:23" x14ac:dyDescent="0.55000000000000004">
      <c r="A50" s="33" t="s">
        <v>55</v>
      </c>
      <c r="B50" s="32">
        <f t="shared" si="10"/>
        <v>4200902</v>
      </c>
      <c r="C50" s="34">
        <f>SUM(一般接種!D49+一般接種!G49+一般接種!J49+一般接種!M49+医療従事者等!C47)</f>
        <v>1462442</v>
      </c>
      <c r="D50" s="30">
        <f t="shared" si="0"/>
        <v>0.83157317139047393</v>
      </c>
      <c r="E50" s="34">
        <f>SUM(一般接種!E49+一般接種!H49+一般接種!K49+一般接種!N49+医療従事者等!D47)</f>
        <v>1446187</v>
      </c>
      <c r="F50" s="31">
        <f t="shared" si="1"/>
        <v>0.82233025994444586</v>
      </c>
      <c r="G50" s="29">
        <f t="shared" si="8"/>
        <v>1149451</v>
      </c>
      <c r="H50" s="31">
        <f t="shared" si="6"/>
        <v>0.65360035709310293</v>
      </c>
      <c r="I50" s="35">
        <v>21271</v>
      </c>
      <c r="J50" s="35">
        <v>78104</v>
      </c>
      <c r="K50" s="35">
        <v>344353</v>
      </c>
      <c r="L50" s="35">
        <v>429595</v>
      </c>
      <c r="M50" s="35">
        <v>176682</v>
      </c>
      <c r="N50" s="35">
        <v>65980</v>
      </c>
      <c r="O50" s="35">
        <v>22222</v>
      </c>
      <c r="P50" s="35">
        <v>11244</v>
      </c>
      <c r="Q50" s="35">
        <f t="shared" si="9"/>
        <v>142822</v>
      </c>
      <c r="R50" s="63">
        <f t="shared" si="7"/>
        <v>8.121138717592237E-2</v>
      </c>
      <c r="S50" s="35">
        <v>150</v>
      </c>
      <c r="T50" s="35">
        <v>10634</v>
      </c>
      <c r="U50" s="35">
        <v>132038</v>
      </c>
      <c r="W50" s="1">
        <v>1758645</v>
      </c>
    </row>
    <row r="51" spans="1:23" x14ac:dyDescent="0.55000000000000004">
      <c r="A51" s="33" t="s">
        <v>56</v>
      </c>
      <c r="B51" s="32">
        <f t="shared" si="10"/>
        <v>2650451</v>
      </c>
      <c r="C51" s="34">
        <f>SUM(一般接種!D50+一般接種!G50+一般接種!J50+一般接種!M50+医療従事者等!C48)</f>
        <v>927089</v>
      </c>
      <c r="D51" s="30">
        <f t="shared" si="0"/>
        <v>0.81199589048654641</v>
      </c>
      <c r="E51" s="34">
        <f>SUM(一般接種!E50+一般接種!H50+一般接種!K50+一般接種!N50+医療従事者等!D48)</f>
        <v>911874</v>
      </c>
      <c r="F51" s="31">
        <f t="shared" si="1"/>
        <v>0.79866975084541936</v>
      </c>
      <c r="G51" s="29">
        <f t="shared" si="8"/>
        <v>724505</v>
      </c>
      <c r="H51" s="31">
        <f t="shared" si="6"/>
        <v>0.63456160372623915</v>
      </c>
      <c r="I51" s="35">
        <v>19494</v>
      </c>
      <c r="J51" s="35">
        <v>50889</v>
      </c>
      <c r="K51" s="35">
        <v>216585</v>
      </c>
      <c r="L51" s="35">
        <v>218871</v>
      </c>
      <c r="M51" s="35">
        <v>116363</v>
      </c>
      <c r="N51" s="35">
        <v>63396</v>
      </c>
      <c r="O51" s="35">
        <v>24912</v>
      </c>
      <c r="P51" s="35">
        <v>13995</v>
      </c>
      <c r="Q51" s="35">
        <f t="shared" si="9"/>
        <v>86983</v>
      </c>
      <c r="R51" s="63">
        <f t="shared" si="7"/>
        <v>7.6184528715356636E-2</v>
      </c>
      <c r="S51" s="35">
        <v>244</v>
      </c>
      <c r="T51" s="35">
        <v>8237</v>
      </c>
      <c r="U51" s="35">
        <v>78502</v>
      </c>
      <c r="W51" s="1">
        <v>1141741</v>
      </c>
    </row>
    <row r="52" spans="1:23" x14ac:dyDescent="0.55000000000000004">
      <c r="A52" s="33" t="s">
        <v>57</v>
      </c>
      <c r="B52" s="32">
        <f t="shared" si="10"/>
        <v>2487505</v>
      </c>
      <c r="C52" s="34">
        <f>SUM(一般接種!D51+一般接種!G51+一般接種!J51+一般接種!M51+医療従事者等!C49)</f>
        <v>872167</v>
      </c>
      <c r="D52" s="30">
        <f t="shared" si="0"/>
        <v>0.80218369248400312</v>
      </c>
      <c r="E52" s="34">
        <f>SUM(一般接種!E51+一般接種!H51+一般接種!K51+一般接種!N51+医療従事者等!D49)</f>
        <v>860423</v>
      </c>
      <c r="F52" s="31">
        <f t="shared" si="1"/>
        <v>0.79138203949262398</v>
      </c>
      <c r="G52" s="29">
        <f t="shared" si="8"/>
        <v>673463</v>
      </c>
      <c r="H52" s="31">
        <f t="shared" si="6"/>
        <v>0.61942384439144582</v>
      </c>
      <c r="I52" s="35">
        <v>10943</v>
      </c>
      <c r="J52" s="35">
        <v>46234</v>
      </c>
      <c r="K52" s="35">
        <v>186599</v>
      </c>
      <c r="L52" s="35">
        <v>215462</v>
      </c>
      <c r="M52" s="35">
        <v>122012</v>
      </c>
      <c r="N52" s="35">
        <v>56941</v>
      </c>
      <c r="O52" s="35">
        <v>24001</v>
      </c>
      <c r="P52" s="35">
        <v>11271</v>
      </c>
      <c r="Q52" s="35">
        <f t="shared" si="9"/>
        <v>81452</v>
      </c>
      <c r="R52" s="63">
        <f t="shared" si="7"/>
        <v>7.491623292351926E-2</v>
      </c>
      <c r="S52" s="35">
        <v>156</v>
      </c>
      <c r="T52" s="35">
        <v>5608</v>
      </c>
      <c r="U52" s="35">
        <v>75688</v>
      </c>
      <c r="W52" s="1">
        <v>1087241</v>
      </c>
    </row>
    <row r="53" spans="1:23" x14ac:dyDescent="0.55000000000000004">
      <c r="A53" s="33" t="s">
        <v>58</v>
      </c>
      <c r="B53" s="32">
        <f t="shared" si="10"/>
        <v>3788868</v>
      </c>
      <c r="C53" s="34">
        <f>SUM(一般接種!D52+一般接種!G52+一般接種!J52+一般接種!M52+医療従事者等!C50)</f>
        <v>1323052</v>
      </c>
      <c r="D53" s="30">
        <f t="shared" si="0"/>
        <v>0.8179524542864155</v>
      </c>
      <c r="E53" s="34">
        <f>SUM(一般接種!E52+一般接種!H52+一般接種!K52+一般接種!N52+医療従事者等!D50)</f>
        <v>1300101</v>
      </c>
      <c r="F53" s="31">
        <f t="shared" si="1"/>
        <v>0.80376342257917532</v>
      </c>
      <c r="G53" s="29">
        <f t="shared" si="8"/>
        <v>1036156</v>
      </c>
      <c r="H53" s="31">
        <f t="shared" si="6"/>
        <v>0.64058430297795943</v>
      </c>
      <c r="I53" s="35">
        <v>17316</v>
      </c>
      <c r="J53" s="35">
        <v>70698</v>
      </c>
      <c r="K53" s="35">
        <v>342429</v>
      </c>
      <c r="L53" s="35">
        <v>302075</v>
      </c>
      <c r="M53" s="35">
        <v>172113</v>
      </c>
      <c r="N53" s="35">
        <v>82403</v>
      </c>
      <c r="O53" s="35">
        <v>34024</v>
      </c>
      <c r="P53" s="35">
        <v>15098</v>
      </c>
      <c r="Q53" s="35">
        <f t="shared" si="9"/>
        <v>129559</v>
      </c>
      <c r="R53" s="63">
        <f t="shared" si="7"/>
        <v>8.009745801744278E-2</v>
      </c>
      <c r="S53" s="35">
        <v>101</v>
      </c>
      <c r="T53" s="35">
        <v>6421</v>
      </c>
      <c r="U53" s="35">
        <v>123037</v>
      </c>
      <c r="W53" s="1">
        <v>1617517</v>
      </c>
    </row>
    <row r="54" spans="1:23" x14ac:dyDescent="0.55000000000000004">
      <c r="A54" s="33" t="s">
        <v>59</v>
      </c>
      <c r="B54" s="32">
        <f t="shared" si="10"/>
        <v>2877547</v>
      </c>
      <c r="C54" s="34">
        <f>SUM(一般接種!D53+一般接種!G53+一般接種!J53+一般接種!M53+医療従事者等!C51)</f>
        <v>1060558</v>
      </c>
      <c r="D54" s="37">
        <f t="shared" si="0"/>
        <v>0.71412372619549425</v>
      </c>
      <c r="E54" s="34">
        <f>SUM(一般接種!E53+一般接種!H53+一般接種!K53+一般接種!N53+医療従事者等!D51)</f>
        <v>1039507</v>
      </c>
      <c r="F54" s="31">
        <f t="shared" si="1"/>
        <v>0.69994909495407098</v>
      </c>
      <c r="G54" s="29">
        <f t="shared" si="8"/>
        <v>693121</v>
      </c>
      <c r="H54" s="31">
        <f t="shared" si="6"/>
        <v>0.46671106268996809</v>
      </c>
      <c r="I54" s="35">
        <v>17308</v>
      </c>
      <c r="J54" s="35">
        <v>58696</v>
      </c>
      <c r="K54" s="35">
        <v>211310</v>
      </c>
      <c r="L54" s="35">
        <v>191246</v>
      </c>
      <c r="M54" s="35">
        <v>118061</v>
      </c>
      <c r="N54" s="35">
        <v>58719</v>
      </c>
      <c r="O54" s="35">
        <v>25144</v>
      </c>
      <c r="P54" s="35">
        <v>12637</v>
      </c>
      <c r="Q54" s="35">
        <f t="shared" si="9"/>
        <v>84361</v>
      </c>
      <c r="R54" s="63">
        <f t="shared" si="7"/>
        <v>5.6804240471127546E-2</v>
      </c>
      <c r="S54" s="35">
        <v>14</v>
      </c>
      <c r="T54" s="35">
        <v>6784</v>
      </c>
      <c r="U54" s="35">
        <v>77563</v>
      </c>
      <c r="W54" s="1">
        <v>1485118</v>
      </c>
    </row>
    <row r="55" spans="1:23" x14ac:dyDescent="0.55000000000000004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55000000000000004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55000000000000004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55000000000000004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55000000000000004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55000000000000004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3"/>
      <c r="M60" s="53"/>
      <c r="N60" s="53"/>
      <c r="O60" s="53"/>
    </row>
    <row r="61" spans="1:23" x14ac:dyDescent="0.55000000000000004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T2:U2"/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J1" sqref="J1"/>
    </sheetView>
  </sheetViews>
  <sheetFormatPr defaultRowHeight="18" x14ac:dyDescent="0.55000000000000004"/>
  <cols>
    <col min="1" max="1" width="13.58203125" customWidth="1"/>
    <col min="2" max="2" width="12.5" style="27" bestFit="1" customWidth="1"/>
    <col min="3" max="3" width="12.5" bestFit="1" customWidth="1"/>
    <col min="4" max="8" width="11.33203125" bestFit="1" customWidth="1"/>
    <col min="9" max="9" width="8.75" bestFit="1" customWidth="1"/>
    <col min="10" max="11" width="9" bestFit="1" customWidth="1"/>
    <col min="12" max="13" width="9" customWidth="1"/>
    <col min="14" max="14" width="8.58203125" bestFit="1" customWidth="1"/>
    <col min="15" max="15" width="1.75" customWidth="1"/>
    <col min="16" max="16" width="12.58203125" customWidth="1"/>
    <col min="18" max="18" width="12.25" customWidth="1"/>
    <col min="19" max="19" width="9.25" bestFit="1" customWidth="1"/>
    <col min="20" max="20" width="12.5" bestFit="1" customWidth="1"/>
    <col min="22" max="22" width="11.08203125" bestFit="1" customWidth="1"/>
  </cols>
  <sheetData>
    <row r="1" spans="1:23" x14ac:dyDescent="0.55000000000000004">
      <c r="A1" s="22" t="s">
        <v>118</v>
      </c>
      <c r="B1" s="23"/>
      <c r="C1" s="24"/>
      <c r="D1" s="24"/>
    </row>
    <row r="2" spans="1:23" x14ac:dyDescent="0.55000000000000004">
      <c r="B2"/>
      <c r="T2" s="120"/>
      <c r="U2" s="120"/>
      <c r="V2" s="135">
        <f>'進捗状況 (都道府県別)'!G3</f>
        <v>44771</v>
      </c>
      <c r="W2" s="135"/>
    </row>
    <row r="3" spans="1:23" ht="37.5" customHeight="1" x14ac:dyDescent="0.55000000000000004">
      <c r="A3" s="121" t="s">
        <v>2</v>
      </c>
      <c r="B3" s="134" t="str">
        <f>_xlfn.CONCAT("接種回数
（",TEXT('進捗状況 (都道府県別)'!G3-1,"m月d日"),"まで）")</f>
        <v>接種回数
（7月28日まで）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tr">
        <f>_xlfn.CONCAT("接種回数
（",TEXT('進捗状況 (都道府県別)'!G3-1,"m月d日"),"まで）","※4")</f>
        <v>接種回数
（7月28日まで）※4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55000000000000004">
      <c r="A4" s="122"/>
      <c r="B4" s="124" t="s">
        <v>12</v>
      </c>
      <c r="C4" s="125" t="s">
        <v>119</v>
      </c>
      <c r="D4" s="125"/>
      <c r="E4" s="125"/>
      <c r="F4" s="126" t="s">
        <v>120</v>
      </c>
      <c r="G4" s="127"/>
      <c r="H4" s="128"/>
      <c r="I4" s="126" t="s">
        <v>121</v>
      </c>
      <c r="J4" s="127"/>
      <c r="K4" s="128"/>
      <c r="L4" s="131" t="s">
        <v>122</v>
      </c>
      <c r="M4" s="132"/>
      <c r="N4" s="133"/>
      <c r="P4" s="98" t="s">
        <v>123</v>
      </c>
      <c r="Q4" s="98"/>
      <c r="R4" s="129" t="s">
        <v>124</v>
      </c>
      <c r="S4" s="129"/>
      <c r="T4" s="130" t="s">
        <v>121</v>
      </c>
      <c r="U4" s="130"/>
      <c r="V4" s="116" t="s">
        <v>125</v>
      </c>
      <c r="W4" s="116"/>
    </row>
    <row r="5" spans="1:23" ht="36" x14ac:dyDescent="0.55000000000000004">
      <c r="A5" s="123"/>
      <c r="B5" s="124"/>
      <c r="C5" s="38" t="s">
        <v>126</v>
      </c>
      <c r="D5" s="38" t="s">
        <v>94</v>
      </c>
      <c r="E5" s="38" t="s">
        <v>95</v>
      </c>
      <c r="F5" s="38" t="s">
        <v>126</v>
      </c>
      <c r="G5" s="38" t="s">
        <v>94</v>
      </c>
      <c r="H5" s="38" t="s">
        <v>95</v>
      </c>
      <c r="I5" s="38" t="s">
        <v>126</v>
      </c>
      <c r="J5" s="38" t="s">
        <v>94</v>
      </c>
      <c r="K5" s="38" t="s">
        <v>95</v>
      </c>
      <c r="L5" s="66" t="s">
        <v>126</v>
      </c>
      <c r="M5" s="66" t="s">
        <v>94</v>
      </c>
      <c r="N5" s="66" t="s">
        <v>95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55000000000000004">
      <c r="A6" s="28" t="s">
        <v>132</v>
      </c>
      <c r="B6" s="40">
        <f>SUM(B7:B53)</f>
        <v>194032376</v>
      </c>
      <c r="C6" s="40">
        <f>SUM(C7:C53)</f>
        <v>161546645</v>
      </c>
      <c r="D6" s="40">
        <f>SUM(D7:D53)</f>
        <v>81040500</v>
      </c>
      <c r="E6" s="41">
        <f>SUM(E7:E53)</f>
        <v>80506145</v>
      </c>
      <c r="F6" s="41">
        <f t="shared" ref="F6:T6" si="0">SUM(F7:F53)</f>
        <v>32346325</v>
      </c>
      <c r="G6" s="41">
        <f>SUM(G7:G53)</f>
        <v>16223210</v>
      </c>
      <c r="H6" s="41">
        <f t="shared" ref="H6:N6" si="1">SUM(H7:H53)</f>
        <v>16123115</v>
      </c>
      <c r="I6" s="41">
        <f>SUM(I7:I53)</f>
        <v>117567</v>
      </c>
      <c r="J6" s="41">
        <f t="shared" si="1"/>
        <v>58692</v>
      </c>
      <c r="K6" s="41">
        <f t="shared" si="1"/>
        <v>58875</v>
      </c>
      <c r="L6" s="67">
        <f>SUM(L7:L53)</f>
        <v>21839</v>
      </c>
      <c r="M6" s="67">
        <f t="shared" si="1"/>
        <v>14003</v>
      </c>
      <c r="N6" s="67">
        <f t="shared" si="1"/>
        <v>7836</v>
      </c>
      <c r="O6" s="42"/>
      <c r="P6" s="41">
        <f>SUM(P7:P53)</f>
        <v>177126180</v>
      </c>
      <c r="Q6" s="43">
        <f>C6/P6</f>
        <v>0.91204273134553004</v>
      </c>
      <c r="R6" s="41">
        <f t="shared" si="0"/>
        <v>34262000</v>
      </c>
      <c r="S6" s="44">
        <f>F6/R6</f>
        <v>0.94408747300215978</v>
      </c>
      <c r="T6" s="41">
        <f t="shared" si="0"/>
        <v>204940</v>
      </c>
      <c r="U6" s="44">
        <f>I6/T6</f>
        <v>0.57366546306235966</v>
      </c>
      <c r="V6" s="41">
        <f t="shared" ref="V6" si="2">SUM(V7:V53)</f>
        <v>378320</v>
      </c>
      <c r="W6" s="44">
        <f>L6/V6</f>
        <v>5.7726263480651303E-2</v>
      </c>
    </row>
    <row r="7" spans="1:23" x14ac:dyDescent="0.55000000000000004">
      <c r="A7" s="45" t="s">
        <v>13</v>
      </c>
      <c r="B7" s="40">
        <v>7965066</v>
      </c>
      <c r="C7" s="40">
        <v>6465641</v>
      </c>
      <c r="D7" s="40">
        <v>3244083</v>
      </c>
      <c r="E7" s="41">
        <v>3221558</v>
      </c>
      <c r="F7" s="46">
        <v>1497951</v>
      </c>
      <c r="G7" s="41">
        <v>750984</v>
      </c>
      <c r="H7" s="41">
        <v>746967</v>
      </c>
      <c r="I7" s="41">
        <v>873</v>
      </c>
      <c r="J7" s="41">
        <v>429</v>
      </c>
      <c r="K7" s="41">
        <v>444</v>
      </c>
      <c r="L7" s="67">
        <v>601</v>
      </c>
      <c r="M7" s="67">
        <v>398</v>
      </c>
      <c r="N7" s="67">
        <v>203</v>
      </c>
      <c r="O7" s="42"/>
      <c r="P7" s="41">
        <v>7433760</v>
      </c>
      <c r="Q7" s="43">
        <v>0.86976725102774366</v>
      </c>
      <c r="R7" s="47">
        <v>1518500</v>
      </c>
      <c r="S7" s="43">
        <v>0.98646756667764246</v>
      </c>
      <c r="T7" s="41">
        <v>900</v>
      </c>
      <c r="U7" s="44">
        <v>0.97</v>
      </c>
      <c r="V7" s="41">
        <v>8750</v>
      </c>
      <c r="W7" s="44">
        <v>6.8685714285714281E-2</v>
      </c>
    </row>
    <row r="8" spans="1:23" x14ac:dyDescent="0.55000000000000004">
      <c r="A8" s="45" t="s">
        <v>14</v>
      </c>
      <c r="B8" s="40">
        <v>2050214</v>
      </c>
      <c r="C8" s="40">
        <v>1859079</v>
      </c>
      <c r="D8" s="40">
        <v>932071</v>
      </c>
      <c r="E8" s="41">
        <v>927008</v>
      </c>
      <c r="F8" s="46">
        <v>188534</v>
      </c>
      <c r="G8" s="41">
        <v>94708</v>
      </c>
      <c r="H8" s="41">
        <v>93826</v>
      </c>
      <c r="I8" s="41">
        <v>2422</v>
      </c>
      <c r="J8" s="41">
        <v>1216</v>
      </c>
      <c r="K8" s="41">
        <v>1206</v>
      </c>
      <c r="L8" s="67">
        <v>179</v>
      </c>
      <c r="M8" s="67">
        <v>120</v>
      </c>
      <c r="N8" s="67">
        <v>59</v>
      </c>
      <c r="O8" s="42"/>
      <c r="P8" s="41">
        <v>1921955</v>
      </c>
      <c r="Q8" s="43">
        <v>0.96728539429903404</v>
      </c>
      <c r="R8" s="47">
        <v>186500</v>
      </c>
      <c r="S8" s="43">
        <v>1.0109061662198391</v>
      </c>
      <c r="T8" s="41">
        <v>3900</v>
      </c>
      <c r="U8" s="44">
        <v>0.62102564102564106</v>
      </c>
      <c r="V8" s="41">
        <v>1300</v>
      </c>
      <c r="W8" s="44">
        <v>0.1376923076923077</v>
      </c>
    </row>
    <row r="9" spans="1:23" x14ac:dyDescent="0.55000000000000004">
      <c r="A9" s="45" t="s">
        <v>15</v>
      </c>
      <c r="B9" s="40">
        <v>1970530</v>
      </c>
      <c r="C9" s="40">
        <v>1725731</v>
      </c>
      <c r="D9" s="40">
        <v>865707</v>
      </c>
      <c r="E9" s="41">
        <v>860024</v>
      </c>
      <c r="F9" s="46">
        <v>244688</v>
      </c>
      <c r="G9" s="41">
        <v>122798</v>
      </c>
      <c r="H9" s="41">
        <v>121890</v>
      </c>
      <c r="I9" s="41">
        <v>98</v>
      </c>
      <c r="J9" s="41">
        <v>50</v>
      </c>
      <c r="K9" s="41">
        <v>48</v>
      </c>
      <c r="L9" s="67">
        <v>13</v>
      </c>
      <c r="M9" s="67">
        <v>11</v>
      </c>
      <c r="N9" s="67">
        <v>2</v>
      </c>
      <c r="O9" s="42"/>
      <c r="P9" s="41">
        <v>1879585</v>
      </c>
      <c r="Q9" s="43">
        <v>0.91814469683467359</v>
      </c>
      <c r="R9" s="47">
        <v>227500</v>
      </c>
      <c r="S9" s="43">
        <v>1.0755516483516483</v>
      </c>
      <c r="T9" s="41">
        <v>360</v>
      </c>
      <c r="U9" s="44">
        <v>0.2722222222222222</v>
      </c>
      <c r="V9" s="41">
        <v>500</v>
      </c>
      <c r="W9" s="44">
        <v>2.5999999999999999E-2</v>
      </c>
    </row>
    <row r="10" spans="1:23" x14ac:dyDescent="0.55000000000000004">
      <c r="A10" s="45" t="s">
        <v>16</v>
      </c>
      <c r="B10" s="40">
        <v>3560759</v>
      </c>
      <c r="C10" s="40">
        <v>2818759</v>
      </c>
      <c r="D10" s="40">
        <v>1413696</v>
      </c>
      <c r="E10" s="41">
        <v>1405063</v>
      </c>
      <c r="F10" s="46">
        <v>741580</v>
      </c>
      <c r="G10" s="41">
        <v>371675</v>
      </c>
      <c r="H10" s="41">
        <v>369905</v>
      </c>
      <c r="I10" s="41">
        <v>55</v>
      </c>
      <c r="J10" s="41">
        <v>21</v>
      </c>
      <c r="K10" s="41">
        <v>34</v>
      </c>
      <c r="L10" s="67">
        <v>365</v>
      </c>
      <c r="M10" s="67">
        <v>246</v>
      </c>
      <c r="N10" s="67">
        <v>119</v>
      </c>
      <c r="O10" s="42"/>
      <c r="P10" s="41">
        <v>3171035</v>
      </c>
      <c r="Q10" s="43">
        <v>0.88890819558913725</v>
      </c>
      <c r="R10" s="47">
        <v>854400</v>
      </c>
      <c r="S10" s="43">
        <v>0.86795411985018722</v>
      </c>
      <c r="T10" s="41">
        <v>340</v>
      </c>
      <c r="U10" s="44">
        <v>0.16176470588235295</v>
      </c>
      <c r="V10" s="41">
        <v>12180</v>
      </c>
      <c r="W10" s="44">
        <v>2.9967159277504107E-2</v>
      </c>
    </row>
    <row r="11" spans="1:23" x14ac:dyDescent="0.55000000000000004">
      <c r="A11" s="45" t="s">
        <v>17</v>
      </c>
      <c r="B11" s="40">
        <v>1593794</v>
      </c>
      <c r="C11" s="40">
        <v>1497522</v>
      </c>
      <c r="D11" s="40">
        <v>750673</v>
      </c>
      <c r="E11" s="41">
        <v>746849</v>
      </c>
      <c r="F11" s="46">
        <v>96173</v>
      </c>
      <c r="G11" s="41">
        <v>48386</v>
      </c>
      <c r="H11" s="41">
        <v>47787</v>
      </c>
      <c r="I11" s="41">
        <v>67</v>
      </c>
      <c r="J11" s="41">
        <v>34</v>
      </c>
      <c r="K11" s="41">
        <v>33</v>
      </c>
      <c r="L11" s="67">
        <v>32</v>
      </c>
      <c r="M11" s="67">
        <v>22</v>
      </c>
      <c r="N11" s="67">
        <v>10</v>
      </c>
      <c r="O11" s="42"/>
      <c r="P11" s="41">
        <v>1523455</v>
      </c>
      <c r="Q11" s="43">
        <v>0.98297750836092956</v>
      </c>
      <c r="R11" s="47">
        <v>87900</v>
      </c>
      <c r="S11" s="43">
        <v>1.0941183162684869</v>
      </c>
      <c r="T11" s="41">
        <v>140</v>
      </c>
      <c r="U11" s="44">
        <v>0.47857142857142859</v>
      </c>
      <c r="V11" s="41">
        <v>1200</v>
      </c>
      <c r="W11" s="44">
        <v>2.6666666666666668E-2</v>
      </c>
    </row>
    <row r="12" spans="1:23" x14ac:dyDescent="0.55000000000000004">
      <c r="A12" s="45" t="s">
        <v>18</v>
      </c>
      <c r="B12" s="40">
        <v>1745488</v>
      </c>
      <c r="C12" s="40">
        <v>1667150</v>
      </c>
      <c r="D12" s="40">
        <v>835830</v>
      </c>
      <c r="E12" s="41">
        <v>831320</v>
      </c>
      <c r="F12" s="46">
        <v>77992</v>
      </c>
      <c r="G12" s="41">
        <v>39048</v>
      </c>
      <c r="H12" s="41">
        <v>38944</v>
      </c>
      <c r="I12" s="41">
        <v>161</v>
      </c>
      <c r="J12" s="41">
        <v>80</v>
      </c>
      <c r="K12" s="41">
        <v>81</v>
      </c>
      <c r="L12" s="67">
        <v>185</v>
      </c>
      <c r="M12" s="67">
        <v>90</v>
      </c>
      <c r="N12" s="67">
        <v>95</v>
      </c>
      <c r="O12" s="42"/>
      <c r="P12" s="41">
        <v>1736595</v>
      </c>
      <c r="Q12" s="43">
        <v>0.96001082578263786</v>
      </c>
      <c r="R12" s="47">
        <v>61700</v>
      </c>
      <c r="S12" s="43">
        <v>1.2640518638573743</v>
      </c>
      <c r="T12" s="41">
        <v>340</v>
      </c>
      <c r="U12" s="44">
        <v>0.47352941176470587</v>
      </c>
      <c r="V12" s="41">
        <v>400</v>
      </c>
      <c r="W12" s="44">
        <v>0.46250000000000002</v>
      </c>
    </row>
    <row r="13" spans="1:23" x14ac:dyDescent="0.55000000000000004">
      <c r="A13" s="45" t="s">
        <v>19</v>
      </c>
      <c r="B13" s="40">
        <v>2975871</v>
      </c>
      <c r="C13" s="40">
        <v>2767315</v>
      </c>
      <c r="D13" s="40">
        <v>1388699</v>
      </c>
      <c r="E13" s="41">
        <v>1378616</v>
      </c>
      <c r="F13" s="46">
        <v>208123</v>
      </c>
      <c r="G13" s="41">
        <v>104543</v>
      </c>
      <c r="H13" s="41">
        <v>103580</v>
      </c>
      <c r="I13" s="41">
        <v>253</v>
      </c>
      <c r="J13" s="41">
        <v>126</v>
      </c>
      <c r="K13" s="41">
        <v>127</v>
      </c>
      <c r="L13" s="67">
        <v>180</v>
      </c>
      <c r="M13" s="67">
        <v>130</v>
      </c>
      <c r="N13" s="67">
        <v>50</v>
      </c>
      <c r="O13" s="42"/>
      <c r="P13" s="41">
        <v>2910040</v>
      </c>
      <c r="Q13" s="43">
        <v>0.95095428241536195</v>
      </c>
      <c r="R13" s="47">
        <v>178600</v>
      </c>
      <c r="S13" s="43">
        <v>1.1653023516237402</v>
      </c>
      <c r="T13" s="41">
        <v>660</v>
      </c>
      <c r="U13" s="44">
        <v>0.38333333333333336</v>
      </c>
      <c r="V13" s="41">
        <v>11240</v>
      </c>
      <c r="W13" s="44">
        <v>1.601423487544484E-2</v>
      </c>
    </row>
    <row r="14" spans="1:23" x14ac:dyDescent="0.55000000000000004">
      <c r="A14" s="45" t="s">
        <v>20</v>
      </c>
      <c r="B14" s="40">
        <v>4651471</v>
      </c>
      <c r="C14" s="40">
        <v>3779285</v>
      </c>
      <c r="D14" s="40">
        <v>1895619</v>
      </c>
      <c r="E14" s="41">
        <v>1883666</v>
      </c>
      <c r="F14" s="46">
        <v>871149</v>
      </c>
      <c r="G14" s="41">
        <v>436962</v>
      </c>
      <c r="H14" s="41">
        <v>434187</v>
      </c>
      <c r="I14" s="41">
        <v>370</v>
      </c>
      <c r="J14" s="41">
        <v>176</v>
      </c>
      <c r="K14" s="41">
        <v>194</v>
      </c>
      <c r="L14" s="67">
        <v>667</v>
      </c>
      <c r="M14" s="67">
        <v>398</v>
      </c>
      <c r="N14" s="67">
        <v>269</v>
      </c>
      <c r="O14" s="42"/>
      <c r="P14" s="41">
        <v>4064675</v>
      </c>
      <c r="Q14" s="43">
        <v>0.92978774440760947</v>
      </c>
      <c r="R14" s="47">
        <v>892500</v>
      </c>
      <c r="S14" s="43">
        <v>0.97607731092436978</v>
      </c>
      <c r="T14" s="41">
        <v>960</v>
      </c>
      <c r="U14" s="44">
        <v>0.38541666666666669</v>
      </c>
      <c r="V14" s="41">
        <v>6150</v>
      </c>
      <c r="W14" s="44">
        <v>0.10845528455284553</v>
      </c>
    </row>
    <row r="15" spans="1:23" x14ac:dyDescent="0.55000000000000004">
      <c r="A15" s="48" t="s">
        <v>21</v>
      </c>
      <c r="B15" s="40">
        <v>3090104</v>
      </c>
      <c r="C15" s="40">
        <v>2706491</v>
      </c>
      <c r="D15" s="40">
        <v>1357176</v>
      </c>
      <c r="E15" s="41">
        <v>1349315</v>
      </c>
      <c r="F15" s="46">
        <v>382422</v>
      </c>
      <c r="G15" s="41">
        <v>192287</v>
      </c>
      <c r="H15" s="41">
        <v>190135</v>
      </c>
      <c r="I15" s="41">
        <v>829</v>
      </c>
      <c r="J15" s="41">
        <v>413</v>
      </c>
      <c r="K15" s="41">
        <v>416</v>
      </c>
      <c r="L15" s="67">
        <v>362</v>
      </c>
      <c r="M15" s="67">
        <v>223</v>
      </c>
      <c r="N15" s="67">
        <v>139</v>
      </c>
      <c r="O15" s="42"/>
      <c r="P15" s="41">
        <v>2869350</v>
      </c>
      <c r="Q15" s="43">
        <v>0.94324184919929599</v>
      </c>
      <c r="R15" s="47">
        <v>375900</v>
      </c>
      <c r="S15" s="43">
        <v>1.0173503591380686</v>
      </c>
      <c r="T15" s="41">
        <v>1320</v>
      </c>
      <c r="U15" s="44">
        <v>0.62803030303030305</v>
      </c>
      <c r="V15" s="41">
        <v>4610</v>
      </c>
      <c r="W15" s="44">
        <v>7.852494577006508E-2</v>
      </c>
    </row>
    <row r="16" spans="1:23" x14ac:dyDescent="0.55000000000000004">
      <c r="A16" s="45" t="s">
        <v>22</v>
      </c>
      <c r="B16" s="40">
        <v>3011469</v>
      </c>
      <c r="C16" s="40">
        <v>2160050</v>
      </c>
      <c r="D16" s="40">
        <v>1083845</v>
      </c>
      <c r="E16" s="41">
        <v>1076205</v>
      </c>
      <c r="F16" s="46">
        <v>850998</v>
      </c>
      <c r="G16" s="41">
        <v>426706</v>
      </c>
      <c r="H16" s="41">
        <v>424292</v>
      </c>
      <c r="I16" s="41">
        <v>224</v>
      </c>
      <c r="J16" s="41">
        <v>95</v>
      </c>
      <c r="K16" s="41">
        <v>129</v>
      </c>
      <c r="L16" s="67">
        <v>197</v>
      </c>
      <c r="M16" s="67">
        <v>129</v>
      </c>
      <c r="N16" s="67">
        <v>68</v>
      </c>
      <c r="O16" s="42"/>
      <c r="P16" s="41">
        <v>2506095</v>
      </c>
      <c r="Q16" s="43">
        <v>0.86191864234995086</v>
      </c>
      <c r="R16" s="47">
        <v>887500</v>
      </c>
      <c r="S16" s="43">
        <v>0.95887098591549291</v>
      </c>
      <c r="T16" s="41">
        <v>440</v>
      </c>
      <c r="U16" s="44">
        <v>0.50909090909090904</v>
      </c>
      <c r="V16" s="41">
        <v>1140</v>
      </c>
      <c r="W16" s="44">
        <v>0.17280701754385966</v>
      </c>
    </row>
    <row r="17" spans="1:23" x14ac:dyDescent="0.55000000000000004">
      <c r="A17" s="45" t="s">
        <v>23</v>
      </c>
      <c r="B17" s="40">
        <v>11597908</v>
      </c>
      <c r="C17" s="40">
        <v>9898009</v>
      </c>
      <c r="D17" s="40">
        <v>4971788</v>
      </c>
      <c r="E17" s="41">
        <v>4926221</v>
      </c>
      <c r="F17" s="46">
        <v>1680246</v>
      </c>
      <c r="G17" s="41">
        <v>841417</v>
      </c>
      <c r="H17" s="41">
        <v>838829</v>
      </c>
      <c r="I17" s="41">
        <v>18097</v>
      </c>
      <c r="J17" s="41">
        <v>9064</v>
      </c>
      <c r="K17" s="41">
        <v>9033</v>
      </c>
      <c r="L17" s="67">
        <v>1556</v>
      </c>
      <c r="M17" s="67">
        <v>898</v>
      </c>
      <c r="N17" s="67">
        <v>658</v>
      </c>
      <c r="O17" s="42"/>
      <c r="P17" s="41">
        <v>10836010</v>
      </c>
      <c r="Q17" s="43">
        <v>0.91343668010642298</v>
      </c>
      <c r="R17" s="47">
        <v>659400</v>
      </c>
      <c r="S17" s="43">
        <v>2.5481437670609646</v>
      </c>
      <c r="T17" s="41">
        <v>37920</v>
      </c>
      <c r="U17" s="44">
        <v>0.47724156118143463</v>
      </c>
      <c r="V17" s="41">
        <v>18250</v>
      </c>
      <c r="W17" s="44">
        <v>8.5260273972602746E-2</v>
      </c>
    </row>
    <row r="18" spans="1:23" x14ac:dyDescent="0.55000000000000004">
      <c r="A18" s="45" t="s">
        <v>24</v>
      </c>
      <c r="B18" s="40">
        <v>9911424</v>
      </c>
      <c r="C18" s="40">
        <v>8203040</v>
      </c>
      <c r="D18" s="40">
        <v>4116659</v>
      </c>
      <c r="E18" s="41">
        <v>4086381</v>
      </c>
      <c r="F18" s="46">
        <v>1706579</v>
      </c>
      <c r="G18" s="41">
        <v>855076</v>
      </c>
      <c r="H18" s="41">
        <v>851503</v>
      </c>
      <c r="I18" s="41">
        <v>826</v>
      </c>
      <c r="J18" s="41">
        <v>372</v>
      </c>
      <c r="K18" s="41">
        <v>454</v>
      </c>
      <c r="L18" s="67">
        <v>979</v>
      </c>
      <c r="M18" s="67">
        <v>633</v>
      </c>
      <c r="N18" s="67">
        <v>346</v>
      </c>
      <c r="O18" s="42"/>
      <c r="P18" s="41">
        <v>8816645</v>
      </c>
      <c r="Q18" s="43">
        <v>0.93040379872389101</v>
      </c>
      <c r="R18" s="47">
        <v>643300</v>
      </c>
      <c r="S18" s="43">
        <v>2.6528509249183894</v>
      </c>
      <c r="T18" s="41">
        <v>4860</v>
      </c>
      <c r="U18" s="44">
        <v>0.16995884773662551</v>
      </c>
      <c r="V18" s="41">
        <v>12430</v>
      </c>
      <c r="W18" s="44">
        <v>7.8761061946902661E-2</v>
      </c>
    </row>
    <row r="19" spans="1:23" x14ac:dyDescent="0.55000000000000004">
      <c r="A19" s="45" t="s">
        <v>25</v>
      </c>
      <c r="B19" s="40">
        <v>21326862</v>
      </c>
      <c r="C19" s="40">
        <v>15942282</v>
      </c>
      <c r="D19" s="40">
        <v>8003140</v>
      </c>
      <c r="E19" s="41">
        <v>7939142</v>
      </c>
      <c r="F19" s="46">
        <v>5366508</v>
      </c>
      <c r="G19" s="41">
        <v>2691874</v>
      </c>
      <c r="H19" s="41">
        <v>2674634</v>
      </c>
      <c r="I19" s="41">
        <v>13669</v>
      </c>
      <c r="J19" s="41">
        <v>6785</v>
      </c>
      <c r="K19" s="41">
        <v>6884</v>
      </c>
      <c r="L19" s="67">
        <v>4403</v>
      </c>
      <c r="M19" s="67">
        <v>2680</v>
      </c>
      <c r="N19" s="67">
        <v>1723</v>
      </c>
      <c r="O19" s="42"/>
      <c r="P19" s="41">
        <v>17678890</v>
      </c>
      <c r="Q19" s="43">
        <v>0.90176939841811332</v>
      </c>
      <c r="R19" s="47">
        <v>10135750</v>
      </c>
      <c r="S19" s="43">
        <v>0.52946333522432976</v>
      </c>
      <c r="T19" s="41">
        <v>43840</v>
      </c>
      <c r="U19" s="44">
        <v>0.31179288321167881</v>
      </c>
      <c r="V19" s="41">
        <v>46510</v>
      </c>
      <c r="W19" s="44">
        <v>9.4667813373468065E-2</v>
      </c>
    </row>
    <row r="20" spans="1:23" x14ac:dyDescent="0.55000000000000004">
      <c r="A20" s="45" t="s">
        <v>26</v>
      </c>
      <c r="B20" s="40">
        <v>14406550</v>
      </c>
      <c r="C20" s="40">
        <v>11059584</v>
      </c>
      <c r="D20" s="40">
        <v>5548350</v>
      </c>
      <c r="E20" s="41">
        <v>5511234</v>
      </c>
      <c r="F20" s="46">
        <v>3338557</v>
      </c>
      <c r="G20" s="41">
        <v>1672530</v>
      </c>
      <c r="H20" s="41">
        <v>1666027</v>
      </c>
      <c r="I20" s="41">
        <v>6097</v>
      </c>
      <c r="J20" s="41">
        <v>3054</v>
      </c>
      <c r="K20" s="41">
        <v>3043</v>
      </c>
      <c r="L20" s="67">
        <v>2312</v>
      </c>
      <c r="M20" s="67">
        <v>1480</v>
      </c>
      <c r="N20" s="67">
        <v>832</v>
      </c>
      <c r="O20" s="42"/>
      <c r="P20" s="41">
        <v>11882835</v>
      </c>
      <c r="Q20" s="43">
        <v>0.93071931066954983</v>
      </c>
      <c r="R20" s="47">
        <v>1939900</v>
      </c>
      <c r="S20" s="43">
        <v>1.7209943811536677</v>
      </c>
      <c r="T20" s="41">
        <v>11740</v>
      </c>
      <c r="U20" s="44">
        <v>0.51933560477001706</v>
      </c>
      <c r="V20" s="41">
        <v>22790</v>
      </c>
      <c r="W20" s="44">
        <v>0.10144800351031154</v>
      </c>
    </row>
    <row r="21" spans="1:23" x14ac:dyDescent="0.55000000000000004">
      <c r="A21" s="45" t="s">
        <v>27</v>
      </c>
      <c r="B21" s="40">
        <v>3561402</v>
      </c>
      <c r="C21" s="40">
        <v>2989230</v>
      </c>
      <c r="D21" s="40">
        <v>1498238</v>
      </c>
      <c r="E21" s="41">
        <v>1490992</v>
      </c>
      <c r="F21" s="46">
        <v>571628</v>
      </c>
      <c r="G21" s="41">
        <v>286711</v>
      </c>
      <c r="H21" s="41">
        <v>284917</v>
      </c>
      <c r="I21" s="41">
        <v>77</v>
      </c>
      <c r="J21" s="41">
        <v>35</v>
      </c>
      <c r="K21" s="41">
        <v>42</v>
      </c>
      <c r="L21" s="67">
        <v>467</v>
      </c>
      <c r="M21" s="67">
        <v>310</v>
      </c>
      <c r="N21" s="67">
        <v>157</v>
      </c>
      <c r="O21" s="42"/>
      <c r="P21" s="41">
        <v>3293905</v>
      </c>
      <c r="Q21" s="43">
        <v>0.90750340401438412</v>
      </c>
      <c r="R21" s="47">
        <v>584800</v>
      </c>
      <c r="S21" s="43">
        <v>0.97747606019151845</v>
      </c>
      <c r="T21" s="41">
        <v>440</v>
      </c>
      <c r="U21" s="44">
        <v>0.17499999999999999</v>
      </c>
      <c r="V21" s="41">
        <v>4280</v>
      </c>
      <c r="W21" s="44">
        <v>0.10911214953271028</v>
      </c>
    </row>
    <row r="22" spans="1:23" x14ac:dyDescent="0.55000000000000004">
      <c r="A22" s="45" t="s">
        <v>28</v>
      </c>
      <c r="B22" s="40">
        <v>1679920</v>
      </c>
      <c r="C22" s="40">
        <v>1493512</v>
      </c>
      <c r="D22" s="40">
        <v>748554</v>
      </c>
      <c r="E22" s="41">
        <v>744958</v>
      </c>
      <c r="F22" s="46">
        <v>186138</v>
      </c>
      <c r="G22" s="41">
        <v>93289</v>
      </c>
      <c r="H22" s="41">
        <v>92849</v>
      </c>
      <c r="I22" s="41">
        <v>217</v>
      </c>
      <c r="J22" s="41">
        <v>107</v>
      </c>
      <c r="K22" s="41">
        <v>110</v>
      </c>
      <c r="L22" s="67">
        <v>53</v>
      </c>
      <c r="M22" s="67">
        <v>41</v>
      </c>
      <c r="N22" s="67">
        <v>12</v>
      </c>
      <c r="O22" s="42"/>
      <c r="P22" s="41">
        <v>1611720</v>
      </c>
      <c r="Q22" s="43">
        <v>0.92665723574814485</v>
      </c>
      <c r="R22" s="47">
        <v>176600</v>
      </c>
      <c r="S22" s="43">
        <v>1.0540090600226502</v>
      </c>
      <c r="T22" s="41">
        <v>540</v>
      </c>
      <c r="U22" s="44">
        <v>0.40185185185185185</v>
      </c>
      <c r="V22" s="41">
        <v>460</v>
      </c>
      <c r="W22" s="44">
        <v>0.11521739130434783</v>
      </c>
    </row>
    <row r="23" spans="1:23" x14ac:dyDescent="0.55000000000000004">
      <c r="A23" s="45" t="s">
        <v>29</v>
      </c>
      <c r="B23" s="40">
        <v>1739280</v>
      </c>
      <c r="C23" s="40">
        <v>1532435</v>
      </c>
      <c r="D23" s="40">
        <v>768219</v>
      </c>
      <c r="E23" s="41">
        <v>764216</v>
      </c>
      <c r="F23" s="46">
        <v>205671</v>
      </c>
      <c r="G23" s="41">
        <v>103183</v>
      </c>
      <c r="H23" s="41">
        <v>102488</v>
      </c>
      <c r="I23" s="41">
        <v>1009</v>
      </c>
      <c r="J23" s="41">
        <v>503</v>
      </c>
      <c r="K23" s="41">
        <v>506</v>
      </c>
      <c r="L23" s="67">
        <v>165</v>
      </c>
      <c r="M23" s="67">
        <v>125</v>
      </c>
      <c r="N23" s="67">
        <v>40</v>
      </c>
      <c r="O23" s="42"/>
      <c r="P23" s="41">
        <v>1620330</v>
      </c>
      <c r="Q23" s="43">
        <v>0.94575487709293782</v>
      </c>
      <c r="R23" s="47">
        <v>220900</v>
      </c>
      <c r="S23" s="43">
        <v>0.93105930285196925</v>
      </c>
      <c r="T23" s="41">
        <v>1280</v>
      </c>
      <c r="U23" s="44">
        <v>0.78828125000000004</v>
      </c>
      <c r="V23" s="41">
        <v>6340</v>
      </c>
      <c r="W23" s="44">
        <v>2.6025236593059938E-2</v>
      </c>
    </row>
    <row r="24" spans="1:23" x14ac:dyDescent="0.55000000000000004">
      <c r="A24" s="45" t="s">
        <v>30</v>
      </c>
      <c r="B24" s="40">
        <v>1196706</v>
      </c>
      <c r="C24" s="40">
        <v>1053483</v>
      </c>
      <c r="D24" s="40">
        <v>528366</v>
      </c>
      <c r="E24" s="41">
        <v>525117</v>
      </c>
      <c r="F24" s="46">
        <v>142882</v>
      </c>
      <c r="G24" s="41">
        <v>71665</v>
      </c>
      <c r="H24" s="41">
        <v>71217</v>
      </c>
      <c r="I24" s="41">
        <v>63</v>
      </c>
      <c r="J24" s="41">
        <v>21</v>
      </c>
      <c r="K24" s="41">
        <v>42</v>
      </c>
      <c r="L24" s="67">
        <v>278</v>
      </c>
      <c r="M24" s="67">
        <v>182</v>
      </c>
      <c r="N24" s="67">
        <v>96</v>
      </c>
      <c r="O24" s="42"/>
      <c r="P24" s="41">
        <v>1125370</v>
      </c>
      <c r="Q24" s="43">
        <v>0.93612145338866326</v>
      </c>
      <c r="R24" s="47">
        <v>145200</v>
      </c>
      <c r="S24" s="43">
        <v>0.98403581267217632</v>
      </c>
      <c r="T24" s="41">
        <v>240</v>
      </c>
      <c r="U24" s="44">
        <v>0.26250000000000001</v>
      </c>
      <c r="V24" s="41">
        <v>7630</v>
      </c>
      <c r="W24" s="44">
        <v>3.6435124508519004E-2</v>
      </c>
    </row>
    <row r="25" spans="1:23" x14ac:dyDescent="0.55000000000000004">
      <c r="A25" s="45" t="s">
        <v>31</v>
      </c>
      <c r="B25" s="40">
        <v>1276648</v>
      </c>
      <c r="C25" s="40">
        <v>1126311</v>
      </c>
      <c r="D25" s="40">
        <v>564687</v>
      </c>
      <c r="E25" s="41">
        <v>561624</v>
      </c>
      <c r="F25" s="46">
        <v>150186</v>
      </c>
      <c r="G25" s="41">
        <v>75346</v>
      </c>
      <c r="H25" s="41">
        <v>74840</v>
      </c>
      <c r="I25" s="41">
        <v>32</v>
      </c>
      <c r="J25" s="41">
        <v>12</v>
      </c>
      <c r="K25" s="41">
        <v>20</v>
      </c>
      <c r="L25" s="67">
        <v>119</v>
      </c>
      <c r="M25" s="67">
        <v>98</v>
      </c>
      <c r="N25" s="67">
        <v>21</v>
      </c>
      <c r="O25" s="42"/>
      <c r="P25" s="41">
        <v>1271190</v>
      </c>
      <c r="Q25" s="43">
        <v>0.88602883911925046</v>
      </c>
      <c r="R25" s="47">
        <v>139400</v>
      </c>
      <c r="S25" s="43">
        <v>1.0773744619799139</v>
      </c>
      <c r="T25" s="41">
        <v>380</v>
      </c>
      <c r="U25" s="44">
        <v>8.4210526315789472E-2</v>
      </c>
      <c r="V25" s="41">
        <v>4680</v>
      </c>
      <c r="W25" s="44">
        <v>2.5427350427350427E-2</v>
      </c>
    </row>
    <row r="26" spans="1:23" x14ac:dyDescent="0.55000000000000004">
      <c r="A26" s="45" t="s">
        <v>32</v>
      </c>
      <c r="B26" s="40">
        <v>3248843</v>
      </c>
      <c r="C26" s="40">
        <v>2957509</v>
      </c>
      <c r="D26" s="40">
        <v>1482609</v>
      </c>
      <c r="E26" s="41">
        <v>1474900</v>
      </c>
      <c r="F26" s="46">
        <v>290499</v>
      </c>
      <c r="G26" s="41">
        <v>145753</v>
      </c>
      <c r="H26" s="41">
        <v>144746</v>
      </c>
      <c r="I26" s="41">
        <v>122</v>
      </c>
      <c r="J26" s="41">
        <v>55</v>
      </c>
      <c r="K26" s="41">
        <v>67</v>
      </c>
      <c r="L26" s="67">
        <v>713</v>
      </c>
      <c r="M26" s="67">
        <v>454</v>
      </c>
      <c r="N26" s="67">
        <v>259</v>
      </c>
      <c r="O26" s="42"/>
      <c r="P26" s="41">
        <v>3174370</v>
      </c>
      <c r="Q26" s="43">
        <v>0.93168376717269885</v>
      </c>
      <c r="R26" s="47">
        <v>268100</v>
      </c>
      <c r="S26" s="43">
        <v>1.0835471838866095</v>
      </c>
      <c r="T26" s="41">
        <v>140</v>
      </c>
      <c r="U26" s="44">
        <v>0.87142857142857144</v>
      </c>
      <c r="V26" s="41">
        <v>15730</v>
      </c>
      <c r="W26" s="44">
        <v>4.5327399872854418E-2</v>
      </c>
    </row>
    <row r="27" spans="1:23" x14ac:dyDescent="0.55000000000000004">
      <c r="A27" s="45" t="s">
        <v>33</v>
      </c>
      <c r="B27" s="40">
        <v>3125873</v>
      </c>
      <c r="C27" s="40">
        <v>2784603</v>
      </c>
      <c r="D27" s="40">
        <v>1394900</v>
      </c>
      <c r="E27" s="41">
        <v>1389703</v>
      </c>
      <c r="F27" s="46">
        <v>339000</v>
      </c>
      <c r="G27" s="41">
        <v>170641</v>
      </c>
      <c r="H27" s="41">
        <v>168359</v>
      </c>
      <c r="I27" s="41">
        <v>2139</v>
      </c>
      <c r="J27" s="41">
        <v>1065</v>
      </c>
      <c r="K27" s="41">
        <v>1074</v>
      </c>
      <c r="L27" s="67">
        <v>131</v>
      </c>
      <c r="M27" s="67">
        <v>95</v>
      </c>
      <c r="N27" s="67">
        <v>36</v>
      </c>
      <c r="O27" s="42"/>
      <c r="P27" s="41">
        <v>3040725</v>
      </c>
      <c r="Q27" s="43">
        <v>0.91576942998791411</v>
      </c>
      <c r="R27" s="47">
        <v>279600</v>
      </c>
      <c r="S27" s="43">
        <v>1.2124463519313304</v>
      </c>
      <c r="T27" s="41">
        <v>2780</v>
      </c>
      <c r="U27" s="44">
        <v>0.76942446043165469</v>
      </c>
      <c r="V27" s="41">
        <v>1210</v>
      </c>
      <c r="W27" s="44">
        <v>0.10826446280991736</v>
      </c>
    </row>
    <row r="28" spans="1:23" x14ac:dyDescent="0.55000000000000004">
      <c r="A28" s="45" t="s">
        <v>34</v>
      </c>
      <c r="B28" s="40">
        <v>5939613</v>
      </c>
      <c r="C28" s="40">
        <v>5155734</v>
      </c>
      <c r="D28" s="40">
        <v>2585775</v>
      </c>
      <c r="E28" s="41">
        <v>2569959</v>
      </c>
      <c r="F28" s="46">
        <v>782717</v>
      </c>
      <c r="G28" s="41">
        <v>392337</v>
      </c>
      <c r="H28" s="41">
        <v>390380</v>
      </c>
      <c r="I28" s="41">
        <v>202</v>
      </c>
      <c r="J28" s="41">
        <v>94</v>
      </c>
      <c r="K28" s="41">
        <v>108</v>
      </c>
      <c r="L28" s="67">
        <v>960</v>
      </c>
      <c r="M28" s="67">
        <v>602</v>
      </c>
      <c r="N28" s="67">
        <v>358</v>
      </c>
      <c r="O28" s="42"/>
      <c r="P28" s="41">
        <v>5396620</v>
      </c>
      <c r="Q28" s="43">
        <v>0.95536354236540655</v>
      </c>
      <c r="R28" s="47">
        <v>752600</v>
      </c>
      <c r="S28" s="43">
        <v>1.040017273452033</v>
      </c>
      <c r="T28" s="41">
        <v>1260</v>
      </c>
      <c r="U28" s="44">
        <v>0.16031746031746033</v>
      </c>
      <c r="V28" s="41">
        <v>57760</v>
      </c>
      <c r="W28" s="44">
        <v>1.662049861495845E-2</v>
      </c>
    </row>
    <row r="29" spans="1:23" x14ac:dyDescent="0.55000000000000004">
      <c r="A29" s="45" t="s">
        <v>35</v>
      </c>
      <c r="B29" s="40">
        <v>11249555</v>
      </c>
      <c r="C29" s="40">
        <v>8813899</v>
      </c>
      <c r="D29" s="40">
        <v>4419614</v>
      </c>
      <c r="E29" s="41">
        <v>4394285</v>
      </c>
      <c r="F29" s="46">
        <v>2434349</v>
      </c>
      <c r="G29" s="41">
        <v>1221020</v>
      </c>
      <c r="H29" s="41">
        <v>1213329</v>
      </c>
      <c r="I29" s="41">
        <v>749</v>
      </c>
      <c r="J29" s="41">
        <v>331</v>
      </c>
      <c r="K29" s="41">
        <v>418</v>
      </c>
      <c r="L29" s="67">
        <v>558</v>
      </c>
      <c r="M29" s="67">
        <v>394</v>
      </c>
      <c r="N29" s="67">
        <v>164</v>
      </c>
      <c r="O29" s="42"/>
      <c r="P29" s="41">
        <v>10122810</v>
      </c>
      <c r="Q29" s="43">
        <v>0.87069687171842602</v>
      </c>
      <c r="R29" s="47">
        <v>2709900</v>
      </c>
      <c r="S29" s="43">
        <v>0.89831691206317577</v>
      </c>
      <c r="T29" s="41">
        <v>1740</v>
      </c>
      <c r="U29" s="44">
        <v>0.43045977011494252</v>
      </c>
      <c r="V29" s="41">
        <v>9150</v>
      </c>
      <c r="W29" s="44">
        <v>6.098360655737705E-2</v>
      </c>
    </row>
    <row r="30" spans="1:23" x14ac:dyDescent="0.55000000000000004">
      <c r="A30" s="45" t="s">
        <v>36</v>
      </c>
      <c r="B30" s="40">
        <v>2778598</v>
      </c>
      <c r="C30" s="40">
        <v>2506196</v>
      </c>
      <c r="D30" s="40">
        <v>1256160</v>
      </c>
      <c r="E30" s="41">
        <v>1250036</v>
      </c>
      <c r="F30" s="46">
        <v>271716</v>
      </c>
      <c r="G30" s="41">
        <v>136476</v>
      </c>
      <c r="H30" s="41">
        <v>135240</v>
      </c>
      <c r="I30" s="41">
        <v>472</v>
      </c>
      <c r="J30" s="41">
        <v>234</v>
      </c>
      <c r="K30" s="41">
        <v>238</v>
      </c>
      <c r="L30" s="67">
        <v>214</v>
      </c>
      <c r="M30" s="67">
        <v>158</v>
      </c>
      <c r="N30" s="67">
        <v>56</v>
      </c>
      <c r="O30" s="42"/>
      <c r="P30" s="41">
        <v>2668985</v>
      </c>
      <c r="Q30" s="43">
        <v>0.93900715065839635</v>
      </c>
      <c r="R30" s="47">
        <v>239550</v>
      </c>
      <c r="S30" s="43">
        <v>1.1342767689417659</v>
      </c>
      <c r="T30" s="41">
        <v>980</v>
      </c>
      <c r="U30" s="44">
        <v>0.48163265306122449</v>
      </c>
      <c r="V30" s="41">
        <v>3210</v>
      </c>
      <c r="W30" s="44">
        <v>6.6666666666666666E-2</v>
      </c>
    </row>
    <row r="31" spans="1:23" x14ac:dyDescent="0.55000000000000004">
      <c r="A31" s="45" t="s">
        <v>37</v>
      </c>
      <c r="B31" s="40">
        <v>2184738</v>
      </c>
      <c r="C31" s="40">
        <v>1815704</v>
      </c>
      <c r="D31" s="40">
        <v>910913</v>
      </c>
      <c r="E31" s="41">
        <v>904791</v>
      </c>
      <c r="F31" s="46">
        <v>368834</v>
      </c>
      <c r="G31" s="41">
        <v>184798</v>
      </c>
      <c r="H31" s="41">
        <v>184036</v>
      </c>
      <c r="I31" s="41">
        <v>94</v>
      </c>
      <c r="J31" s="41">
        <v>43</v>
      </c>
      <c r="K31" s="41">
        <v>51</v>
      </c>
      <c r="L31" s="67">
        <v>106</v>
      </c>
      <c r="M31" s="67">
        <v>82</v>
      </c>
      <c r="N31" s="67">
        <v>24</v>
      </c>
      <c r="O31" s="42"/>
      <c r="P31" s="41">
        <v>1916090</v>
      </c>
      <c r="Q31" s="43">
        <v>0.94760893277455649</v>
      </c>
      <c r="R31" s="47">
        <v>348300</v>
      </c>
      <c r="S31" s="43">
        <v>1.0589549239161642</v>
      </c>
      <c r="T31" s="41">
        <v>240</v>
      </c>
      <c r="U31" s="44">
        <v>0.39166666666666666</v>
      </c>
      <c r="V31" s="41">
        <v>1720</v>
      </c>
      <c r="W31" s="44">
        <v>6.1627906976744189E-2</v>
      </c>
    </row>
    <row r="32" spans="1:23" x14ac:dyDescent="0.55000000000000004">
      <c r="A32" s="45" t="s">
        <v>38</v>
      </c>
      <c r="B32" s="40">
        <v>3769175</v>
      </c>
      <c r="C32" s="40">
        <v>3115612</v>
      </c>
      <c r="D32" s="40">
        <v>1562040</v>
      </c>
      <c r="E32" s="41">
        <v>1553572</v>
      </c>
      <c r="F32" s="46">
        <v>652747</v>
      </c>
      <c r="G32" s="41">
        <v>327584</v>
      </c>
      <c r="H32" s="41">
        <v>325163</v>
      </c>
      <c r="I32" s="41">
        <v>499</v>
      </c>
      <c r="J32" s="41">
        <v>251</v>
      </c>
      <c r="K32" s="41">
        <v>248</v>
      </c>
      <c r="L32" s="67">
        <v>317</v>
      </c>
      <c r="M32" s="67">
        <v>191</v>
      </c>
      <c r="N32" s="67">
        <v>126</v>
      </c>
      <c r="O32" s="42"/>
      <c r="P32" s="41">
        <v>3409695</v>
      </c>
      <c r="Q32" s="43">
        <v>0.91375093666735585</v>
      </c>
      <c r="R32" s="47">
        <v>704200</v>
      </c>
      <c r="S32" s="43">
        <v>0.92693410962794665</v>
      </c>
      <c r="T32" s="41">
        <v>1060</v>
      </c>
      <c r="U32" s="44">
        <v>0.47075471698113208</v>
      </c>
      <c r="V32" s="41">
        <v>4100</v>
      </c>
      <c r="W32" s="44">
        <v>7.7317073170731707E-2</v>
      </c>
    </row>
    <row r="33" spans="1:23" x14ac:dyDescent="0.55000000000000004">
      <c r="A33" s="45" t="s">
        <v>39</v>
      </c>
      <c r="B33" s="40">
        <v>12940908</v>
      </c>
      <c r="C33" s="40">
        <v>9998858</v>
      </c>
      <c r="D33" s="40">
        <v>5014395</v>
      </c>
      <c r="E33" s="41">
        <v>4984463</v>
      </c>
      <c r="F33" s="46">
        <v>2876495</v>
      </c>
      <c r="G33" s="41">
        <v>1441710</v>
      </c>
      <c r="H33" s="41">
        <v>1434785</v>
      </c>
      <c r="I33" s="41">
        <v>63941</v>
      </c>
      <c r="J33" s="41">
        <v>32163</v>
      </c>
      <c r="K33" s="41">
        <v>31778</v>
      </c>
      <c r="L33" s="67">
        <v>1614</v>
      </c>
      <c r="M33" s="67">
        <v>983</v>
      </c>
      <c r="N33" s="67">
        <v>631</v>
      </c>
      <c r="O33" s="42"/>
      <c r="P33" s="41">
        <v>11521165</v>
      </c>
      <c r="Q33" s="43">
        <v>0.86786865737970076</v>
      </c>
      <c r="R33" s="47">
        <v>3481600</v>
      </c>
      <c r="S33" s="43">
        <v>0.82619916130514703</v>
      </c>
      <c r="T33" s="41">
        <v>72820</v>
      </c>
      <c r="U33" s="44">
        <v>0.8780692117550124</v>
      </c>
      <c r="V33" s="41">
        <v>37370</v>
      </c>
      <c r="W33" s="44">
        <v>4.3189724377843193E-2</v>
      </c>
    </row>
    <row r="34" spans="1:23" x14ac:dyDescent="0.55000000000000004">
      <c r="A34" s="45" t="s">
        <v>40</v>
      </c>
      <c r="B34" s="40">
        <v>8320007</v>
      </c>
      <c r="C34" s="40">
        <v>6928723</v>
      </c>
      <c r="D34" s="40">
        <v>3473232</v>
      </c>
      <c r="E34" s="41">
        <v>3455491</v>
      </c>
      <c r="F34" s="46">
        <v>1389305</v>
      </c>
      <c r="G34" s="41">
        <v>697582</v>
      </c>
      <c r="H34" s="41">
        <v>691723</v>
      </c>
      <c r="I34" s="41">
        <v>1126</v>
      </c>
      <c r="J34" s="41">
        <v>547</v>
      </c>
      <c r="K34" s="41">
        <v>579</v>
      </c>
      <c r="L34" s="67">
        <v>853</v>
      </c>
      <c r="M34" s="67">
        <v>499</v>
      </c>
      <c r="N34" s="67">
        <v>354</v>
      </c>
      <c r="O34" s="42"/>
      <c r="P34" s="41">
        <v>7609375</v>
      </c>
      <c r="Q34" s="43">
        <v>0.91055086652977413</v>
      </c>
      <c r="R34" s="47">
        <v>1135400</v>
      </c>
      <c r="S34" s="43">
        <v>1.2236260348775763</v>
      </c>
      <c r="T34" s="41">
        <v>2640</v>
      </c>
      <c r="U34" s="44">
        <v>0.42651515151515151</v>
      </c>
      <c r="V34" s="41">
        <v>5370</v>
      </c>
      <c r="W34" s="44">
        <v>0.15884543761638734</v>
      </c>
    </row>
    <row r="35" spans="1:23" x14ac:dyDescent="0.55000000000000004">
      <c r="A35" s="45" t="s">
        <v>41</v>
      </c>
      <c r="B35" s="40">
        <v>2040836</v>
      </c>
      <c r="C35" s="40">
        <v>1818101</v>
      </c>
      <c r="D35" s="40">
        <v>911447</v>
      </c>
      <c r="E35" s="41">
        <v>906654</v>
      </c>
      <c r="F35" s="46">
        <v>222323</v>
      </c>
      <c r="G35" s="41">
        <v>111408</v>
      </c>
      <c r="H35" s="41">
        <v>110915</v>
      </c>
      <c r="I35" s="41">
        <v>213</v>
      </c>
      <c r="J35" s="41">
        <v>93</v>
      </c>
      <c r="K35" s="41">
        <v>120</v>
      </c>
      <c r="L35" s="67">
        <v>199</v>
      </c>
      <c r="M35" s="67">
        <v>145</v>
      </c>
      <c r="N35" s="67">
        <v>54</v>
      </c>
      <c r="O35" s="42"/>
      <c r="P35" s="41">
        <v>1964100</v>
      </c>
      <c r="Q35" s="43">
        <v>0.92566620844152536</v>
      </c>
      <c r="R35" s="47">
        <v>127300</v>
      </c>
      <c r="S35" s="43">
        <v>1.7464493322859387</v>
      </c>
      <c r="T35" s="41">
        <v>900</v>
      </c>
      <c r="U35" s="44">
        <v>0.23666666666666666</v>
      </c>
      <c r="V35" s="41">
        <v>3430</v>
      </c>
      <c r="W35" s="44">
        <v>5.8017492711370265E-2</v>
      </c>
    </row>
    <row r="36" spans="1:23" x14ac:dyDescent="0.55000000000000004">
      <c r="A36" s="45" t="s">
        <v>42</v>
      </c>
      <c r="B36" s="40">
        <v>1389928</v>
      </c>
      <c r="C36" s="40">
        <v>1327353</v>
      </c>
      <c r="D36" s="40">
        <v>665312</v>
      </c>
      <c r="E36" s="41">
        <v>662041</v>
      </c>
      <c r="F36" s="46">
        <v>62380</v>
      </c>
      <c r="G36" s="41">
        <v>31256</v>
      </c>
      <c r="H36" s="41">
        <v>31124</v>
      </c>
      <c r="I36" s="41">
        <v>75</v>
      </c>
      <c r="J36" s="41">
        <v>39</v>
      </c>
      <c r="K36" s="41">
        <v>36</v>
      </c>
      <c r="L36" s="67">
        <v>120</v>
      </c>
      <c r="M36" s="67">
        <v>94</v>
      </c>
      <c r="N36" s="67">
        <v>26</v>
      </c>
      <c r="O36" s="42"/>
      <c r="P36" s="41">
        <v>1398645</v>
      </c>
      <c r="Q36" s="43">
        <v>0.94902780905805262</v>
      </c>
      <c r="R36" s="47">
        <v>48100</v>
      </c>
      <c r="S36" s="43">
        <v>1.2968814968814968</v>
      </c>
      <c r="T36" s="41">
        <v>160</v>
      </c>
      <c r="U36" s="44">
        <v>0.46875</v>
      </c>
      <c r="V36" s="41">
        <v>2660</v>
      </c>
      <c r="W36" s="44">
        <v>4.5112781954887216E-2</v>
      </c>
    </row>
    <row r="37" spans="1:23" x14ac:dyDescent="0.55000000000000004">
      <c r="A37" s="45" t="s">
        <v>43</v>
      </c>
      <c r="B37" s="40">
        <v>818952</v>
      </c>
      <c r="C37" s="40">
        <v>718742</v>
      </c>
      <c r="D37" s="40">
        <v>360476</v>
      </c>
      <c r="E37" s="41">
        <v>358266</v>
      </c>
      <c r="F37" s="46">
        <v>100072</v>
      </c>
      <c r="G37" s="41">
        <v>50236</v>
      </c>
      <c r="H37" s="41">
        <v>49836</v>
      </c>
      <c r="I37" s="41">
        <v>63</v>
      </c>
      <c r="J37" s="41">
        <v>30</v>
      </c>
      <c r="K37" s="41">
        <v>33</v>
      </c>
      <c r="L37" s="67">
        <v>75</v>
      </c>
      <c r="M37" s="67">
        <v>45</v>
      </c>
      <c r="N37" s="67">
        <v>30</v>
      </c>
      <c r="O37" s="42"/>
      <c r="P37" s="41">
        <v>826860</v>
      </c>
      <c r="Q37" s="43">
        <v>0.8692426771158358</v>
      </c>
      <c r="R37" s="47">
        <v>110800</v>
      </c>
      <c r="S37" s="43">
        <v>0.90317689530685918</v>
      </c>
      <c r="T37" s="41">
        <v>540</v>
      </c>
      <c r="U37" s="44">
        <v>0.11666666666666667</v>
      </c>
      <c r="V37" s="41">
        <v>530</v>
      </c>
      <c r="W37" s="44">
        <v>0.14150943396226415</v>
      </c>
    </row>
    <row r="38" spans="1:23" x14ac:dyDescent="0.55000000000000004">
      <c r="A38" s="45" t="s">
        <v>44</v>
      </c>
      <c r="B38" s="40">
        <v>1046241</v>
      </c>
      <c r="C38" s="40">
        <v>990630</v>
      </c>
      <c r="D38" s="40">
        <v>496636</v>
      </c>
      <c r="E38" s="41">
        <v>493994</v>
      </c>
      <c r="F38" s="46">
        <v>55432</v>
      </c>
      <c r="G38" s="41">
        <v>27798</v>
      </c>
      <c r="H38" s="41">
        <v>27634</v>
      </c>
      <c r="I38" s="41">
        <v>117</v>
      </c>
      <c r="J38" s="41">
        <v>54</v>
      </c>
      <c r="K38" s="41">
        <v>63</v>
      </c>
      <c r="L38" s="67">
        <v>62</v>
      </c>
      <c r="M38" s="67">
        <v>41</v>
      </c>
      <c r="N38" s="67">
        <v>21</v>
      </c>
      <c r="O38" s="42"/>
      <c r="P38" s="41">
        <v>1077500</v>
      </c>
      <c r="Q38" s="43">
        <v>0.91937819025522038</v>
      </c>
      <c r="R38" s="47">
        <v>47400</v>
      </c>
      <c r="S38" s="43">
        <v>1.1694514767932489</v>
      </c>
      <c r="T38" s="41">
        <v>880</v>
      </c>
      <c r="U38" s="44">
        <v>0.13295454545454546</v>
      </c>
      <c r="V38" s="41">
        <v>700</v>
      </c>
      <c r="W38" s="44">
        <v>8.8571428571428565E-2</v>
      </c>
    </row>
    <row r="39" spans="1:23" x14ac:dyDescent="0.55000000000000004">
      <c r="A39" s="45" t="s">
        <v>45</v>
      </c>
      <c r="B39" s="40">
        <v>2759488</v>
      </c>
      <c r="C39" s="40">
        <v>2425415</v>
      </c>
      <c r="D39" s="40">
        <v>1216508</v>
      </c>
      <c r="E39" s="41">
        <v>1208907</v>
      </c>
      <c r="F39" s="46">
        <v>333511</v>
      </c>
      <c r="G39" s="41">
        <v>167397</v>
      </c>
      <c r="H39" s="41">
        <v>166114</v>
      </c>
      <c r="I39" s="41">
        <v>314</v>
      </c>
      <c r="J39" s="41">
        <v>149</v>
      </c>
      <c r="K39" s="41">
        <v>165</v>
      </c>
      <c r="L39" s="67">
        <v>248</v>
      </c>
      <c r="M39" s="67">
        <v>171</v>
      </c>
      <c r="N39" s="67">
        <v>77</v>
      </c>
      <c r="O39" s="42"/>
      <c r="P39" s="41">
        <v>2837130</v>
      </c>
      <c r="Q39" s="43">
        <v>0.8548832799342998</v>
      </c>
      <c r="R39" s="47">
        <v>385900</v>
      </c>
      <c r="S39" s="43">
        <v>0.86424203161440782</v>
      </c>
      <c r="T39" s="41">
        <v>720</v>
      </c>
      <c r="U39" s="44">
        <v>0.43611111111111112</v>
      </c>
      <c r="V39" s="41">
        <v>5370</v>
      </c>
      <c r="W39" s="44">
        <v>4.6182495344506518E-2</v>
      </c>
    </row>
    <row r="40" spans="1:23" x14ac:dyDescent="0.55000000000000004">
      <c r="A40" s="45" t="s">
        <v>46</v>
      </c>
      <c r="B40" s="40">
        <v>4149019</v>
      </c>
      <c r="C40" s="40">
        <v>3553363</v>
      </c>
      <c r="D40" s="40">
        <v>1781350</v>
      </c>
      <c r="E40" s="41">
        <v>1772013</v>
      </c>
      <c r="F40" s="46">
        <v>595264</v>
      </c>
      <c r="G40" s="41">
        <v>298666</v>
      </c>
      <c r="H40" s="41">
        <v>296598</v>
      </c>
      <c r="I40" s="41">
        <v>126</v>
      </c>
      <c r="J40" s="41">
        <v>58</v>
      </c>
      <c r="K40" s="41">
        <v>68</v>
      </c>
      <c r="L40" s="67">
        <v>266</v>
      </c>
      <c r="M40" s="67">
        <v>183</v>
      </c>
      <c r="N40" s="67">
        <v>83</v>
      </c>
      <c r="O40" s="42"/>
      <c r="P40" s="41">
        <v>3981430</v>
      </c>
      <c r="Q40" s="43">
        <v>0.89248410746892448</v>
      </c>
      <c r="R40" s="47">
        <v>616200</v>
      </c>
      <c r="S40" s="43">
        <v>0.96602401817591688</v>
      </c>
      <c r="T40" s="41">
        <v>1240</v>
      </c>
      <c r="U40" s="44">
        <v>0.10161290322580645</v>
      </c>
      <c r="V40" s="41">
        <v>7530</v>
      </c>
      <c r="W40" s="44">
        <v>3.5325365205843291E-2</v>
      </c>
    </row>
    <row r="41" spans="1:23" x14ac:dyDescent="0.55000000000000004">
      <c r="A41" s="45" t="s">
        <v>47</v>
      </c>
      <c r="B41" s="40">
        <v>2037784</v>
      </c>
      <c r="C41" s="40">
        <v>1824503</v>
      </c>
      <c r="D41" s="40">
        <v>914373</v>
      </c>
      <c r="E41" s="41">
        <v>910130</v>
      </c>
      <c r="F41" s="46">
        <v>213049</v>
      </c>
      <c r="G41" s="41">
        <v>106980</v>
      </c>
      <c r="H41" s="41">
        <v>106069</v>
      </c>
      <c r="I41" s="41">
        <v>55</v>
      </c>
      <c r="J41" s="41">
        <v>29</v>
      </c>
      <c r="K41" s="41">
        <v>26</v>
      </c>
      <c r="L41" s="67">
        <v>177</v>
      </c>
      <c r="M41" s="67">
        <v>125</v>
      </c>
      <c r="N41" s="67">
        <v>52</v>
      </c>
      <c r="O41" s="42"/>
      <c r="P41" s="41">
        <v>2024075</v>
      </c>
      <c r="Q41" s="43">
        <v>0.90140088682484587</v>
      </c>
      <c r="R41" s="47">
        <v>210200</v>
      </c>
      <c r="S41" s="43">
        <v>1.0135537583254044</v>
      </c>
      <c r="T41" s="41">
        <v>420</v>
      </c>
      <c r="U41" s="44">
        <v>0.13095238095238096</v>
      </c>
      <c r="V41" s="41">
        <v>4620</v>
      </c>
      <c r="W41" s="44">
        <v>3.8311688311688311E-2</v>
      </c>
    </row>
    <row r="42" spans="1:23" x14ac:dyDescent="0.55000000000000004">
      <c r="A42" s="45" t="s">
        <v>48</v>
      </c>
      <c r="B42" s="40">
        <v>1094249</v>
      </c>
      <c r="C42" s="40">
        <v>941860</v>
      </c>
      <c r="D42" s="40">
        <v>472187</v>
      </c>
      <c r="E42" s="41">
        <v>469673</v>
      </c>
      <c r="F42" s="46">
        <v>152149</v>
      </c>
      <c r="G42" s="41">
        <v>76287</v>
      </c>
      <c r="H42" s="41">
        <v>75862</v>
      </c>
      <c r="I42" s="41">
        <v>167</v>
      </c>
      <c r="J42" s="41">
        <v>79</v>
      </c>
      <c r="K42" s="41">
        <v>88</v>
      </c>
      <c r="L42" s="67">
        <v>73</v>
      </c>
      <c r="M42" s="67">
        <v>70</v>
      </c>
      <c r="N42" s="67">
        <v>3</v>
      </c>
      <c r="O42" s="42"/>
      <c r="P42" s="41">
        <v>1026575</v>
      </c>
      <c r="Q42" s="43">
        <v>0.91747802157660185</v>
      </c>
      <c r="R42" s="47">
        <v>152900</v>
      </c>
      <c r="S42" s="43">
        <v>0.99508829300196211</v>
      </c>
      <c r="T42" s="41">
        <v>860</v>
      </c>
      <c r="U42" s="44">
        <v>0.19418604651162791</v>
      </c>
      <c r="V42" s="41">
        <v>8000</v>
      </c>
      <c r="W42" s="44">
        <v>9.1249999999999994E-3</v>
      </c>
    </row>
    <row r="43" spans="1:23" x14ac:dyDescent="0.55000000000000004">
      <c r="A43" s="45" t="s">
        <v>49</v>
      </c>
      <c r="B43" s="40">
        <v>1448470</v>
      </c>
      <c r="C43" s="40">
        <v>1336008</v>
      </c>
      <c r="D43" s="40">
        <v>669742</v>
      </c>
      <c r="E43" s="41">
        <v>666266</v>
      </c>
      <c r="F43" s="46">
        <v>112199</v>
      </c>
      <c r="G43" s="41">
        <v>56189</v>
      </c>
      <c r="H43" s="41">
        <v>56010</v>
      </c>
      <c r="I43" s="41">
        <v>173</v>
      </c>
      <c r="J43" s="41">
        <v>85</v>
      </c>
      <c r="K43" s="41">
        <v>88</v>
      </c>
      <c r="L43" s="67">
        <v>90</v>
      </c>
      <c r="M43" s="67">
        <v>71</v>
      </c>
      <c r="N43" s="67">
        <v>19</v>
      </c>
      <c r="O43" s="42"/>
      <c r="P43" s="41">
        <v>1441310</v>
      </c>
      <c r="Q43" s="43">
        <v>0.92694007534812084</v>
      </c>
      <c r="R43" s="47">
        <v>102300</v>
      </c>
      <c r="S43" s="43">
        <v>1.0967644183773215</v>
      </c>
      <c r="T43" s="41">
        <v>200</v>
      </c>
      <c r="U43" s="44">
        <v>0.86499999999999999</v>
      </c>
      <c r="V43" s="41">
        <v>1760</v>
      </c>
      <c r="W43" s="44">
        <v>5.113636363636364E-2</v>
      </c>
    </row>
    <row r="44" spans="1:23" x14ac:dyDescent="0.55000000000000004">
      <c r="A44" s="45" t="s">
        <v>50</v>
      </c>
      <c r="B44" s="40">
        <v>2060744</v>
      </c>
      <c r="C44" s="40">
        <v>1927466</v>
      </c>
      <c r="D44" s="40">
        <v>966600</v>
      </c>
      <c r="E44" s="41">
        <v>960866</v>
      </c>
      <c r="F44" s="46">
        <v>132964</v>
      </c>
      <c r="G44" s="41">
        <v>66752</v>
      </c>
      <c r="H44" s="41">
        <v>66212</v>
      </c>
      <c r="I44" s="41">
        <v>56</v>
      </c>
      <c r="J44" s="41">
        <v>26</v>
      </c>
      <c r="K44" s="41">
        <v>30</v>
      </c>
      <c r="L44" s="67">
        <v>258</v>
      </c>
      <c r="M44" s="67">
        <v>171</v>
      </c>
      <c r="N44" s="67">
        <v>87</v>
      </c>
      <c r="O44" s="42"/>
      <c r="P44" s="41">
        <v>2095550</v>
      </c>
      <c r="Q44" s="43">
        <v>0.91979003125671066</v>
      </c>
      <c r="R44" s="47">
        <v>128400</v>
      </c>
      <c r="S44" s="43">
        <v>1.0355451713395638</v>
      </c>
      <c r="T44" s="41">
        <v>100</v>
      </c>
      <c r="U44" s="44">
        <v>0.56000000000000005</v>
      </c>
      <c r="V44" s="41">
        <v>11740</v>
      </c>
      <c r="W44" s="44">
        <v>2.1976149914821125E-2</v>
      </c>
    </row>
    <row r="45" spans="1:23" x14ac:dyDescent="0.55000000000000004">
      <c r="A45" s="45" t="s">
        <v>51</v>
      </c>
      <c r="B45" s="40">
        <v>1039591</v>
      </c>
      <c r="C45" s="40">
        <v>980301</v>
      </c>
      <c r="D45" s="40">
        <v>492305</v>
      </c>
      <c r="E45" s="41">
        <v>487996</v>
      </c>
      <c r="F45" s="46">
        <v>58922</v>
      </c>
      <c r="G45" s="41">
        <v>29637</v>
      </c>
      <c r="H45" s="41">
        <v>29285</v>
      </c>
      <c r="I45" s="41">
        <v>74</v>
      </c>
      <c r="J45" s="41">
        <v>33</v>
      </c>
      <c r="K45" s="41">
        <v>41</v>
      </c>
      <c r="L45" s="67">
        <v>294</v>
      </c>
      <c r="M45" s="67">
        <v>190</v>
      </c>
      <c r="N45" s="67">
        <v>104</v>
      </c>
      <c r="O45" s="42"/>
      <c r="P45" s="41">
        <v>1048795</v>
      </c>
      <c r="Q45" s="43">
        <v>0.93469267111303922</v>
      </c>
      <c r="R45" s="47">
        <v>55600</v>
      </c>
      <c r="S45" s="43">
        <v>1.0597482014388488</v>
      </c>
      <c r="T45" s="41">
        <v>140</v>
      </c>
      <c r="U45" s="44">
        <v>0.52857142857142858</v>
      </c>
      <c r="V45" s="41">
        <v>6730</v>
      </c>
      <c r="W45" s="44">
        <v>4.3684992570579492E-2</v>
      </c>
    </row>
    <row r="46" spans="1:23" x14ac:dyDescent="0.55000000000000004">
      <c r="A46" s="45" t="s">
        <v>52</v>
      </c>
      <c r="B46" s="40">
        <v>7672537</v>
      </c>
      <c r="C46" s="40">
        <v>6691986</v>
      </c>
      <c r="D46" s="40">
        <v>3360857</v>
      </c>
      <c r="E46" s="41">
        <v>3331129</v>
      </c>
      <c r="F46" s="46">
        <v>980076</v>
      </c>
      <c r="G46" s="41">
        <v>493650</v>
      </c>
      <c r="H46" s="41">
        <v>486426</v>
      </c>
      <c r="I46" s="41">
        <v>204</v>
      </c>
      <c r="J46" s="41">
        <v>91</v>
      </c>
      <c r="K46" s="41">
        <v>113</v>
      </c>
      <c r="L46" s="67">
        <v>271</v>
      </c>
      <c r="M46" s="67">
        <v>223</v>
      </c>
      <c r="N46" s="67">
        <v>48</v>
      </c>
      <c r="O46" s="42"/>
      <c r="P46" s="41">
        <v>7070230</v>
      </c>
      <c r="Q46" s="43">
        <v>0.94650188183411288</v>
      </c>
      <c r="R46" s="47">
        <v>1044500</v>
      </c>
      <c r="S46" s="43">
        <v>0.93832072762087126</v>
      </c>
      <c r="T46" s="41">
        <v>920</v>
      </c>
      <c r="U46" s="44">
        <v>0.22173913043478261</v>
      </c>
      <c r="V46" s="41">
        <v>2700</v>
      </c>
      <c r="W46" s="44">
        <v>0.10037037037037037</v>
      </c>
    </row>
    <row r="47" spans="1:23" x14ac:dyDescent="0.55000000000000004">
      <c r="A47" s="45" t="s">
        <v>53</v>
      </c>
      <c r="B47" s="40">
        <v>1193890</v>
      </c>
      <c r="C47" s="40">
        <v>1110102</v>
      </c>
      <c r="D47" s="40">
        <v>556634</v>
      </c>
      <c r="E47" s="41">
        <v>553468</v>
      </c>
      <c r="F47" s="46">
        <v>83616</v>
      </c>
      <c r="G47" s="41">
        <v>42123</v>
      </c>
      <c r="H47" s="41">
        <v>41493</v>
      </c>
      <c r="I47" s="41">
        <v>16</v>
      </c>
      <c r="J47" s="41">
        <v>5</v>
      </c>
      <c r="K47" s="41">
        <v>11</v>
      </c>
      <c r="L47" s="67">
        <v>156</v>
      </c>
      <c r="M47" s="67">
        <v>85</v>
      </c>
      <c r="N47" s="67">
        <v>71</v>
      </c>
      <c r="O47" s="42"/>
      <c r="P47" s="41">
        <v>1212205</v>
      </c>
      <c r="Q47" s="43">
        <v>0.91577084734017766</v>
      </c>
      <c r="R47" s="47">
        <v>74400</v>
      </c>
      <c r="S47" s="43">
        <v>1.1238709677419354</v>
      </c>
      <c r="T47" s="41">
        <v>140</v>
      </c>
      <c r="U47" s="44">
        <v>0.11428571428571428</v>
      </c>
      <c r="V47" s="41">
        <v>1120</v>
      </c>
      <c r="W47" s="44">
        <v>0.13928571428571429</v>
      </c>
    </row>
    <row r="48" spans="1:23" x14ac:dyDescent="0.55000000000000004">
      <c r="A48" s="45" t="s">
        <v>54</v>
      </c>
      <c r="B48" s="40">
        <v>2038119</v>
      </c>
      <c r="C48" s="40">
        <v>1753160</v>
      </c>
      <c r="D48" s="40">
        <v>879781</v>
      </c>
      <c r="E48" s="41">
        <v>873379</v>
      </c>
      <c r="F48" s="46">
        <v>284870</v>
      </c>
      <c r="G48" s="41">
        <v>142724</v>
      </c>
      <c r="H48" s="41">
        <v>142146</v>
      </c>
      <c r="I48" s="41">
        <v>29</v>
      </c>
      <c r="J48" s="41">
        <v>12</v>
      </c>
      <c r="K48" s="41">
        <v>17</v>
      </c>
      <c r="L48" s="67">
        <v>60</v>
      </c>
      <c r="M48" s="67">
        <v>52</v>
      </c>
      <c r="N48" s="67">
        <v>8</v>
      </c>
      <c r="O48" s="42"/>
      <c r="P48" s="41">
        <v>1909420</v>
      </c>
      <c r="Q48" s="43">
        <v>0.9181636308407789</v>
      </c>
      <c r="R48" s="47">
        <v>288800</v>
      </c>
      <c r="S48" s="43">
        <v>0.98639196675900276</v>
      </c>
      <c r="T48" s="41">
        <v>300</v>
      </c>
      <c r="U48" s="44">
        <v>9.6666666666666665E-2</v>
      </c>
      <c r="V48" s="41">
        <v>1370</v>
      </c>
      <c r="W48" s="44">
        <v>4.3795620437956206E-2</v>
      </c>
    </row>
    <row r="49" spans="1:23" x14ac:dyDescent="0.55000000000000004">
      <c r="A49" s="45" t="s">
        <v>55</v>
      </c>
      <c r="B49" s="40">
        <v>2674432</v>
      </c>
      <c r="C49" s="40">
        <v>2305758</v>
      </c>
      <c r="D49" s="40">
        <v>1156381</v>
      </c>
      <c r="E49" s="41">
        <v>1149377</v>
      </c>
      <c r="F49" s="46">
        <v>368256</v>
      </c>
      <c r="G49" s="41">
        <v>184767</v>
      </c>
      <c r="H49" s="41">
        <v>183489</v>
      </c>
      <c r="I49" s="41">
        <v>252</v>
      </c>
      <c r="J49" s="41">
        <v>124</v>
      </c>
      <c r="K49" s="41">
        <v>128</v>
      </c>
      <c r="L49" s="67">
        <v>166</v>
      </c>
      <c r="M49" s="67">
        <v>138</v>
      </c>
      <c r="N49" s="67">
        <v>28</v>
      </c>
      <c r="O49" s="42"/>
      <c r="P49" s="41">
        <v>2537755</v>
      </c>
      <c r="Q49" s="43">
        <v>0.90858179769126646</v>
      </c>
      <c r="R49" s="47">
        <v>350000</v>
      </c>
      <c r="S49" s="43">
        <v>1.05216</v>
      </c>
      <c r="T49" s="41">
        <v>720</v>
      </c>
      <c r="U49" s="44">
        <v>0.35</v>
      </c>
      <c r="V49" s="41">
        <v>1500</v>
      </c>
      <c r="W49" s="44">
        <v>0.11066666666666666</v>
      </c>
    </row>
    <row r="50" spans="1:23" x14ac:dyDescent="0.55000000000000004">
      <c r="A50" s="45" t="s">
        <v>56</v>
      </c>
      <c r="B50" s="40">
        <v>1699838</v>
      </c>
      <c r="C50" s="40">
        <v>1563745</v>
      </c>
      <c r="D50" s="40">
        <v>784907</v>
      </c>
      <c r="E50" s="41">
        <v>778838</v>
      </c>
      <c r="F50" s="46">
        <v>135758</v>
      </c>
      <c r="G50" s="41">
        <v>68087</v>
      </c>
      <c r="H50" s="41">
        <v>67671</v>
      </c>
      <c r="I50" s="41">
        <v>100</v>
      </c>
      <c r="J50" s="41">
        <v>42</v>
      </c>
      <c r="K50" s="41">
        <v>58</v>
      </c>
      <c r="L50" s="67">
        <v>235</v>
      </c>
      <c r="M50" s="67">
        <v>139</v>
      </c>
      <c r="N50" s="67">
        <v>96</v>
      </c>
      <c r="O50" s="42"/>
      <c r="P50" s="41">
        <v>1676195</v>
      </c>
      <c r="Q50" s="43">
        <v>0.93291353332995264</v>
      </c>
      <c r="R50" s="47">
        <v>125500</v>
      </c>
      <c r="S50" s="43">
        <v>1.0817370517928286</v>
      </c>
      <c r="T50" s="41">
        <v>540</v>
      </c>
      <c r="U50" s="44">
        <v>0.18518518518518517</v>
      </c>
      <c r="V50" s="41">
        <v>1150</v>
      </c>
      <c r="W50" s="44">
        <v>0.20434782608695654</v>
      </c>
    </row>
    <row r="51" spans="1:23" x14ac:dyDescent="0.55000000000000004">
      <c r="A51" s="45" t="s">
        <v>57</v>
      </c>
      <c r="B51" s="40">
        <v>1614788</v>
      </c>
      <c r="C51" s="40">
        <v>1551446</v>
      </c>
      <c r="D51" s="40">
        <v>778454</v>
      </c>
      <c r="E51" s="41">
        <v>772992</v>
      </c>
      <c r="F51" s="46">
        <v>63100</v>
      </c>
      <c r="G51" s="41">
        <v>31644</v>
      </c>
      <c r="H51" s="41">
        <v>31456</v>
      </c>
      <c r="I51" s="41">
        <v>27</v>
      </c>
      <c r="J51" s="41">
        <v>10</v>
      </c>
      <c r="K51" s="41">
        <v>17</v>
      </c>
      <c r="L51" s="67">
        <v>215</v>
      </c>
      <c r="M51" s="67">
        <v>173</v>
      </c>
      <c r="N51" s="67">
        <v>42</v>
      </c>
      <c r="O51" s="42"/>
      <c r="P51" s="41">
        <v>1622295</v>
      </c>
      <c r="Q51" s="43">
        <v>0.95632791816531515</v>
      </c>
      <c r="R51" s="47">
        <v>55600</v>
      </c>
      <c r="S51" s="43">
        <v>1.1348920863309353</v>
      </c>
      <c r="T51" s="41">
        <v>300</v>
      </c>
      <c r="U51" s="44">
        <v>0.09</v>
      </c>
      <c r="V51" s="41">
        <v>3300</v>
      </c>
      <c r="W51" s="44">
        <v>6.5151515151515155E-2</v>
      </c>
    </row>
    <row r="52" spans="1:23" x14ac:dyDescent="0.55000000000000004">
      <c r="A52" s="45" t="s">
        <v>58</v>
      </c>
      <c r="B52" s="40">
        <v>2418282</v>
      </c>
      <c r="C52" s="40">
        <v>2218394</v>
      </c>
      <c r="D52" s="40">
        <v>1113559</v>
      </c>
      <c r="E52" s="41">
        <v>1104835</v>
      </c>
      <c r="F52" s="46">
        <v>199531</v>
      </c>
      <c r="G52" s="41">
        <v>100169</v>
      </c>
      <c r="H52" s="41">
        <v>99362</v>
      </c>
      <c r="I52" s="41">
        <v>234</v>
      </c>
      <c r="J52" s="41">
        <v>115</v>
      </c>
      <c r="K52" s="41">
        <v>119</v>
      </c>
      <c r="L52" s="67">
        <v>123</v>
      </c>
      <c r="M52" s="67">
        <v>76</v>
      </c>
      <c r="N52" s="67">
        <v>47</v>
      </c>
      <c r="O52" s="42"/>
      <c r="P52" s="41">
        <v>2407410</v>
      </c>
      <c r="Q52" s="43">
        <v>0.92148574609227341</v>
      </c>
      <c r="R52" s="47">
        <v>197100</v>
      </c>
      <c r="S52" s="43">
        <v>1.0123338406900051</v>
      </c>
      <c r="T52" s="41">
        <v>340</v>
      </c>
      <c r="U52" s="44">
        <v>0.68823529411764706</v>
      </c>
      <c r="V52" s="41">
        <v>3220</v>
      </c>
      <c r="W52" s="44">
        <v>3.8198757763975154E-2</v>
      </c>
    </row>
    <row r="53" spans="1:23" x14ac:dyDescent="0.55000000000000004">
      <c r="A53" s="45" t="s">
        <v>59</v>
      </c>
      <c r="B53" s="40">
        <v>1966412</v>
      </c>
      <c r="C53" s="40">
        <v>1686565</v>
      </c>
      <c r="D53" s="40">
        <v>847953</v>
      </c>
      <c r="E53" s="41">
        <v>838612</v>
      </c>
      <c r="F53" s="46">
        <v>279186</v>
      </c>
      <c r="G53" s="41">
        <v>140351</v>
      </c>
      <c r="H53" s="41">
        <v>138835</v>
      </c>
      <c r="I53" s="41">
        <v>489</v>
      </c>
      <c r="J53" s="41">
        <v>242</v>
      </c>
      <c r="K53" s="41">
        <v>247</v>
      </c>
      <c r="L53" s="67">
        <v>172</v>
      </c>
      <c r="M53" s="67">
        <v>139</v>
      </c>
      <c r="N53" s="67">
        <v>33</v>
      </c>
      <c r="O53" s="42"/>
      <c r="P53" s="41">
        <v>1955425</v>
      </c>
      <c r="Q53" s="43">
        <v>0.86250559341319666</v>
      </c>
      <c r="R53" s="47">
        <v>305500</v>
      </c>
      <c r="S53" s="43">
        <v>0.91386579378068744</v>
      </c>
      <c r="T53" s="41">
        <v>1260</v>
      </c>
      <c r="U53" s="44">
        <v>0.3880952380952381</v>
      </c>
      <c r="V53" s="41">
        <v>4430</v>
      </c>
      <c r="W53" s="44">
        <v>3.8826185101580132E-2</v>
      </c>
    </row>
    <row r="55" spans="1:23" x14ac:dyDescent="0.55000000000000004">
      <c r="A55" s="114" t="s">
        <v>133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55000000000000004">
      <c r="A56" s="115" t="s">
        <v>134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55000000000000004">
      <c r="A57" s="115" t="s">
        <v>135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55000000000000004">
      <c r="A58" s="115" t="s">
        <v>136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55000000000000004">
      <c r="A59" s="114" t="s">
        <v>137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55000000000000004">
      <c r="A60" s="22" t="s">
        <v>138</v>
      </c>
    </row>
    <row r="61" spans="1:23" x14ac:dyDescent="0.55000000000000004">
      <c r="A61" s="22" t="s">
        <v>139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4" sqref="F4"/>
    </sheetView>
  </sheetViews>
  <sheetFormatPr defaultRowHeight="18" x14ac:dyDescent="0.55000000000000004"/>
  <cols>
    <col min="1" max="1" width="12" customWidth="1"/>
    <col min="2" max="2" width="15.08203125" customWidth="1"/>
    <col min="3" max="5" width="13.83203125" customWidth="1"/>
    <col min="6" max="6" width="17" customWidth="1"/>
  </cols>
  <sheetData>
    <row r="1" spans="1:6" x14ac:dyDescent="0.55000000000000004">
      <c r="A1" t="s">
        <v>140</v>
      </c>
    </row>
    <row r="2" spans="1:6" x14ac:dyDescent="0.55000000000000004">
      <c r="D2" s="49" t="s">
        <v>141</v>
      </c>
    </row>
    <row r="3" spans="1:6" ht="36" x14ac:dyDescent="0.55000000000000004">
      <c r="A3" s="45" t="s">
        <v>2</v>
      </c>
      <c r="B3" s="39" t="s">
        <v>142</v>
      </c>
      <c r="C3" s="50" t="s">
        <v>94</v>
      </c>
      <c r="D3" s="50" t="s">
        <v>95</v>
      </c>
      <c r="E3" s="24"/>
    </row>
    <row r="4" spans="1:6" x14ac:dyDescent="0.55000000000000004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55000000000000004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55000000000000004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55000000000000004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55000000000000004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55000000000000004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55000000000000004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55000000000000004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55000000000000004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55000000000000004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55000000000000004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55000000000000004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55000000000000004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55000000000000004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55000000000000004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55000000000000004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55000000000000004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55000000000000004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55000000000000004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55000000000000004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55000000000000004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55000000000000004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55000000000000004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55000000000000004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55000000000000004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55000000000000004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55000000000000004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55000000000000004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55000000000000004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55000000000000004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55000000000000004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55000000000000004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55000000000000004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55000000000000004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55000000000000004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55000000000000004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55000000000000004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55000000000000004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55000000000000004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55000000000000004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55000000000000004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55000000000000004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55000000000000004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55000000000000004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55000000000000004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55000000000000004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55000000000000004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55000000000000004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55000000000000004">
      <c r="A53" s="24" t="s">
        <v>143</v>
      </c>
    </row>
    <row r="54" spans="1:4" x14ac:dyDescent="0.55000000000000004">
      <c r="A54" t="s">
        <v>144</v>
      </c>
    </row>
    <row r="55" spans="1:4" x14ac:dyDescent="0.55000000000000004">
      <c r="A55" t="s">
        <v>145</v>
      </c>
    </row>
    <row r="56" spans="1:4" x14ac:dyDescent="0.55000000000000004">
      <c r="A56" t="s">
        <v>146</v>
      </c>
    </row>
    <row r="57" spans="1:4" x14ac:dyDescent="0.55000000000000004">
      <c r="A57" s="22" t="s">
        <v>147</v>
      </c>
    </row>
    <row r="58" spans="1:4" x14ac:dyDescent="0.55000000000000004">
      <c r="A58" t="s">
        <v>148</v>
      </c>
    </row>
    <row r="59" spans="1:4" x14ac:dyDescent="0.55000000000000004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DIGI-808455956-3932588</_dlc_DocId>
    <_dlc_DocIdUrl xmlns="89559dea-130d-4237-8e78-1ce7f44b9a24">
      <Url>https://digitalgojp.sharepoint.com/sites/digi_portal/_layouts/15/DocIdRedir.aspx?ID=DIGI-808455956-3932588</Url>
      <Description>DIGI-808455956-3932588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2022-07-29T04:30:30Z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9f5af395-6a96-47e8-b2d2-b07da0fa55a4</vt:lpwstr>
  </property>
  <property fmtid="{D5CDD505-2E9C-101B-9397-08002B2CF9AE}" pid="4" name="MediaServiceImageTags">
    <vt:lpwstr/>
  </property>
</Properties>
</file>