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2190" yWindow="2190" windowWidth="27650" windowHeight="14960"/>
  </bookViews>
  <sheets>
    <sheet name="進捗状況 (都道府県別)" sheetId="9" r:id="rId1"/>
    <sheet name="進捗状況（政令市・特別区）" sheetId="10" r:id="rId2"/>
    <sheet name="総接種回数" sheetId="11" r:id="rId3"/>
    <sheet name="一般接種" sheetId="12" r:id="rId4"/>
    <sheet name="医療従事者等" sheetId="13" r:id="rId5"/>
  </sheets>
  <definedNames>
    <definedName name="_xlnm.Print_Area" localSheetId="0">'進捗状況 (都道府県別)'!$A$1:$H$63</definedName>
    <definedName name="_xlnm.Print_Area" localSheetId="1">'進捗状況（政令市・特別区）'!$A$1:$H$45</definedName>
    <definedName name="_xlnm.Print_Area" localSheetId="2">総接種回数!$A$1:$U$61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12" l="1"/>
  <c r="B3" i="12"/>
  <c r="B3" i="11"/>
  <c r="Q8" i="11" l="1"/>
  <c r="T7" i="11" l="1"/>
  <c r="I7" i="11"/>
  <c r="G8" i="11"/>
  <c r="O7" i="11"/>
  <c r="C8" i="11" l="1"/>
  <c r="D8" i="11" s="1"/>
  <c r="E8" i="11"/>
  <c r="F8" i="11" s="1"/>
  <c r="H8" i="11"/>
  <c r="C9" i="11"/>
  <c r="D9" i="11" s="1"/>
  <c r="E9" i="11"/>
  <c r="F9" i="11" s="1"/>
  <c r="G9" i="11"/>
  <c r="H9" i="11" s="1"/>
  <c r="C10" i="11"/>
  <c r="D10" i="11"/>
  <c r="E10" i="11"/>
  <c r="F10" i="11" s="1"/>
  <c r="G10" i="11"/>
  <c r="H10" i="11" s="1"/>
  <c r="C11" i="11"/>
  <c r="D11" i="11" s="1"/>
  <c r="E11" i="11"/>
  <c r="F11" i="11" s="1"/>
  <c r="G11" i="11"/>
  <c r="H11" i="11" s="1"/>
  <c r="C12" i="11"/>
  <c r="D12" i="11" s="1"/>
  <c r="E12" i="11"/>
  <c r="F12" i="11" s="1"/>
  <c r="G12" i="11"/>
  <c r="H12" i="11" s="1"/>
  <c r="C13" i="11"/>
  <c r="D13" i="11" s="1"/>
  <c r="E13" i="11"/>
  <c r="F13" i="11" s="1"/>
  <c r="G13" i="11"/>
  <c r="H13" i="11" s="1"/>
  <c r="C14" i="11"/>
  <c r="D14" i="11" s="1"/>
  <c r="E14" i="11"/>
  <c r="F14" i="11" s="1"/>
  <c r="G14" i="11"/>
  <c r="H14" i="11" s="1"/>
  <c r="C15" i="11"/>
  <c r="D15" i="11" s="1"/>
  <c r="E15" i="11"/>
  <c r="F15" i="11" s="1"/>
  <c r="G15" i="11"/>
  <c r="H15" i="11" s="1"/>
  <c r="C16" i="11"/>
  <c r="D16" i="11" s="1"/>
  <c r="E16" i="11"/>
  <c r="F16" i="11" s="1"/>
  <c r="G16" i="11"/>
  <c r="H16" i="11" s="1"/>
  <c r="C17" i="11"/>
  <c r="D17" i="11" s="1"/>
  <c r="E17" i="11"/>
  <c r="F17" i="11" s="1"/>
  <c r="G17" i="11"/>
  <c r="H17" i="11" s="1"/>
  <c r="C18" i="11"/>
  <c r="D18" i="11" s="1"/>
  <c r="E18" i="11"/>
  <c r="F18" i="11" s="1"/>
  <c r="G18" i="11"/>
  <c r="H18" i="11" s="1"/>
  <c r="C19" i="11"/>
  <c r="D19" i="11" s="1"/>
  <c r="E19" i="11"/>
  <c r="F19" i="11" s="1"/>
  <c r="G19" i="11"/>
  <c r="H19" i="11" s="1"/>
  <c r="C20" i="11"/>
  <c r="D20" i="11" s="1"/>
  <c r="E20" i="11"/>
  <c r="F20" i="11" s="1"/>
  <c r="G20" i="11"/>
  <c r="H20" i="11" s="1"/>
  <c r="C21" i="11"/>
  <c r="D21" i="11" s="1"/>
  <c r="E21" i="11"/>
  <c r="F21" i="11" s="1"/>
  <c r="G21" i="11"/>
  <c r="H21" i="11" s="1"/>
  <c r="C22" i="11"/>
  <c r="D22" i="11" s="1"/>
  <c r="E22" i="11"/>
  <c r="F22" i="11" s="1"/>
  <c r="G22" i="11"/>
  <c r="H22" i="11" s="1"/>
  <c r="C23" i="11"/>
  <c r="D23" i="11" s="1"/>
  <c r="E23" i="11"/>
  <c r="F23" i="11" s="1"/>
  <c r="G23" i="11"/>
  <c r="H23" i="11" s="1"/>
  <c r="C24" i="11"/>
  <c r="D24" i="11" s="1"/>
  <c r="E24" i="11"/>
  <c r="F24" i="11" s="1"/>
  <c r="G24" i="11"/>
  <c r="H24" i="11" s="1"/>
  <c r="C25" i="11"/>
  <c r="D25" i="11" s="1"/>
  <c r="E25" i="11"/>
  <c r="F25" i="11" s="1"/>
  <c r="G25" i="11"/>
  <c r="H25" i="11" s="1"/>
  <c r="C26" i="11"/>
  <c r="D26" i="11" s="1"/>
  <c r="E26" i="11"/>
  <c r="F26" i="11" s="1"/>
  <c r="G26" i="11"/>
  <c r="H26" i="11" s="1"/>
  <c r="C27" i="11"/>
  <c r="D27" i="11" s="1"/>
  <c r="E27" i="11"/>
  <c r="F27" i="11" s="1"/>
  <c r="G27" i="11"/>
  <c r="H27" i="11" s="1"/>
  <c r="C28" i="11"/>
  <c r="D28" i="11" s="1"/>
  <c r="E28" i="11"/>
  <c r="F28" i="11" s="1"/>
  <c r="G28" i="11"/>
  <c r="H28" i="11" s="1"/>
  <c r="C29" i="11"/>
  <c r="D29" i="11" s="1"/>
  <c r="E29" i="11"/>
  <c r="F29" i="11" s="1"/>
  <c r="G29" i="11"/>
  <c r="H29" i="11" s="1"/>
  <c r="C30" i="11"/>
  <c r="D30" i="11" s="1"/>
  <c r="E30" i="11"/>
  <c r="F30" i="11" s="1"/>
  <c r="G30" i="11"/>
  <c r="H30" i="11" s="1"/>
  <c r="C31" i="11"/>
  <c r="D31" i="11" s="1"/>
  <c r="E31" i="11"/>
  <c r="F31" i="11" s="1"/>
  <c r="G31" i="11"/>
  <c r="H31" i="11" s="1"/>
  <c r="C32" i="11"/>
  <c r="D32" i="11" s="1"/>
  <c r="E32" i="11"/>
  <c r="F32" i="11" s="1"/>
  <c r="G32" i="11"/>
  <c r="H32" i="11" s="1"/>
  <c r="C33" i="11"/>
  <c r="D33" i="11" s="1"/>
  <c r="E33" i="11"/>
  <c r="F33" i="11" s="1"/>
  <c r="G33" i="11"/>
  <c r="H33" i="11" s="1"/>
  <c r="C34" i="11"/>
  <c r="D34" i="11" s="1"/>
  <c r="E34" i="11"/>
  <c r="F34" i="11" s="1"/>
  <c r="G34" i="11"/>
  <c r="H34" i="11" s="1"/>
  <c r="C35" i="11"/>
  <c r="D35" i="11" s="1"/>
  <c r="E35" i="11"/>
  <c r="F35" i="11" s="1"/>
  <c r="G35" i="11"/>
  <c r="H35" i="11" s="1"/>
  <c r="C36" i="11"/>
  <c r="D36" i="11" s="1"/>
  <c r="E36" i="11"/>
  <c r="F36" i="11" s="1"/>
  <c r="G36" i="11"/>
  <c r="H36" i="11" s="1"/>
  <c r="C37" i="11"/>
  <c r="D37" i="11" s="1"/>
  <c r="E37" i="11"/>
  <c r="F37" i="11" s="1"/>
  <c r="G37" i="11"/>
  <c r="H37" i="11" s="1"/>
  <c r="C38" i="11"/>
  <c r="D38" i="11" s="1"/>
  <c r="E38" i="11"/>
  <c r="F38" i="11" s="1"/>
  <c r="G38" i="11"/>
  <c r="H38" i="11" s="1"/>
  <c r="C39" i="11"/>
  <c r="D39" i="11" s="1"/>
  <c r="E39" i="11"/>
  <c r="F39" i="11" s="1"/>
  <c r="G39" i="11"/>
  <c r="H39" i="11" s="1"/>
  <c r="C40" i="11"/>
  <c r="D40" i="11" s="1"/>
  <c r="E40" i="11"/>
  <c r="F40" i="11" s="1"/>
  <c r="G40" i="11"/>
  <c r="H40" i="11" s="1"/>
  <c r="C41" i="11"/>
  <c r="D41" i="11" s="1"/>
  <c r="E41" i="11"/>
  <c r="F41" i="11" s="1"/>
  <c r="G41" i="11"/>
  <c r="H41" i="11" s="1"/>
  <c r="C42" i="11"/>
  <c r="D42" i="11" s="1"/>
  <c r="E42" i="11"/>
  <c r="F42" i="11" s="1"/>
  <c r="G42" i="11"/>
  <c r="H42" i="11" s="1"/>
  <c r="C43" i="11"/>
  <c r="D43" i="11" s="1"/>
  <c r="E43" i="11"/>
  <c r="F43" i="11" s="1"/>
  <c r="G43" i="11"/>
  <c r="H43" i="11" s="1"/>
  <c r="C44" i="11"/>
  <c r="D44" i="11" s="1"/>
  <c r="E44" i="11"/>
  <c r="F44" i="11" s="1"/>
  <c r="G44" i="11"/>
  <c r="H44" i="11" s="1"/>
  <c r="C45" i="11"/>
  <c r="D45" i="11" s="1"/>
  <c r="E45" i="11"/>
  <c r="F45" i="11" s="1"/>
  <c r="G45" i="11"/>
  <c r="H45" i="11" s="1"/>
  <c r="C46" i="11"/>
  <c r="D46" i="11" s="1"/>
  <c r="E46" i="11"/>
  <c r="F46" i="11" s="1"/>
  <c r="G46" i="11"/>
  <c r="H46" i="11" s="1"/>
  <c r="C47" i="11"/>
  <c r="D47" i="11" s="1"/>
  <c r="E47" i="11"/>
  <c r="F47" i="11" s="1"/>
  <c r="G47" i="11"/>
  <c r="H47" i="11" s="1"/>
  <c r="C48" i="11"/>
  <c r="D48" i="11" s="1"/>
  <c r="E48" i="11"/>
  <c r="F48" i="11" s="1"/>
  <c r="G48" i="11"/>
  <c r="H48" i="11" s="1"/>
  <c r="C49" i="11"/>
  <c r="D49" i="11" s="1"/>
  <c r="E49" i="11"/>
  <c r="F49" i="11" s="1"/>
  <c r="G49" i="11"/>
  <c r="H49" i="11" s="1"/>
  <c r="C50" i="11"/>
  <c r="D50" i="11" s="1"/>
  <c r="E50" i="11"/>
  <c r="F50" i="11" s="1"/>
  <c r="G50" i="11"/>
  <c r="H50" i="11" s="1"/>
  <c r="C51" i="11"/>
  <c r="D51" i="11" s="1"/>
  <c r="E51" i="11"/>
  <c r="F51" i="11" s="1"/>
  <c r="G51" i="11"/>
  <c r="H51" i="11" s="1"/>
  <c r="C52" i="11"/>
  <c r="D52" i="11" s="1"/>
  <c r="E52" i="11"/>
  <c r="F52" i="11" s="1"/>
  <c r="G52" i="11"/>
  <c r="H52" i="11" s="1"/>
  <c r="C53" i="11"/>
  <c r="D53" i="11" s="1"/>
  <c r="E53" i="11"/>
  <c r="F53" i="11" s="1"/>
  <c r="G53" i="11"/>
  <c r="H53" i="11" s="1"/>
  <c r="C54" i="11"/>
  <c r="D54" i="11" s="1"/>
  <c r="E54" i="11"/>
  <c r="F54" i="11" s="1"/>
  <c r="G54" i="11"/>
  <c r="H54" i="11" s="1"/>
  <c r="N7" i="11"/>
  <c r="V2" i="12"/>
  <c r="Q54" i="11"/>
  <c r="Q53" i="11"/>
  <c r="Q52" i="11"/>
  <c r="Q51" i="11"/>
  <c r="Q50" i="11"/>
  <c r="Q49" i="11"/>
  <c r="Q48" i="11"/>
  <c r="Q47" i="11"/>
  <c r="Q46" i="11"/>
  <c r="Q45" i="11"/>
  <c r="Q44" i="11"/>
  <c r="Q43" i="11"/>
  <c r="Q42" i="11"/>
  <c r="Q41" i="11"/>
  <c r="Q40" i="11"/>
  <c r="Q39" i="11"/>
  <c r="Q38" i="11"/>
  <c r="Q37" i="11"/>
  <c r="Q36" i="11"/>
  <c r="Q35" i="11"/>
  <c r="Q34" i="11"/>
  <c r="Q33" i="11"/>
  <c r="Q32" i="11"/>
  <c r="Q31" i="11"/>
  <c r="Q30" i="11"/>
  <c r="Q29" i="11"/>
  <c r="Q28" i="11"/>
  <c r="Q27" i="11"/>
  <c r="Q26" i="11"/>
  <c r="Q25" i="11"/>
  <c r="Q24" i="11"/>
  <c r="Q23" i="11"/>
  <c r="Q22" i="11"/>
  <c r="Q21" i="11"/>
  <c r="Q20" i="11"/>
  <c r="Q19" i="11"/>
  <c r="Q18" i="11"/>
  <c r="Q17" i="11"/>
  <c r="Q16" i="11"/>
  <c r="Q15" i="11"/>
  <c r="Q14" i="11"/>
  <c r="Q13" i="11"/>
  <c r="Q12" i="11"/>
  <c r="Q11" i="11"/>
  <c r="Q10" i="11"/>
  <c r="Q9" i="11"/>
  <c r="S7" i="11"/>
  <c r="B54" i="11" l="1"/>
  <c r="B53" i="11"/>
  <c r="B52" i="11"/>
  <c r="B51" i="11"/>
  <c r="B50" i="11"/>
  <c r="B49" i="11"/>
  <c r="B48" i="11"/>
  <c r="B47" i="11"/>
  <c r="B46" i="11"/>
  <c r="B45" i="11"/>
  <c r="B44" i="11"/>
  <c r="B43" i="11"/>
  <c r="B42" i="11"/>
  <c r="B41" i="11"/>
  <c r="B40" i="11"/>
  <c r="B39" i="11"/>
  <c r="B38" i="11"/>
  <c r="B37" i="11"/>
  <c r="B36" i="11"/>
  <c r="B35" i="11"/>
  <c r="B34" i="11"/>
  <c r="B33" i="11"/>
  <c r="B32" i="11"/>
  <c r="B31" i="11"/>
  <c r="B30" i="11"/>
  <c r="B29" i="11"/>
  <c r="B28" i="11"/>
  <c r="B27" i="11"/>
  <c r="B26" i="11"/>
  <c r="B25" i="11"/>
  <c r="B24" i="11"/>
  <c r="B23" i="11"/>
  <c r="B22" i="11"/>
  <c r="B21" i="11"/>
  <c r="B20" i="11"/>
  <c r="B19" i="11"/>
  <c r="B18" i="11"/>
  <c r="B17" i="11"/>
  <c r="B16" i="11"/>
  <c r="B15" i="11"/>
  <c r="B14" i="11"/>
  <c r="B13" i="11"/>
  <c r="B12" i="11"/>
  <c r="B11" i="11"/>
  <c r="B10" i="11"/>
  <c r="B9" i="11"/>
  <c r="B8" i="11"/>
  <c r="V6" i="12"/>
  <c r="C6" i="12"/>
  <c r="E7" i="11"/>
  <c r="B6" i="12"/>
  <c r="C7" i="11" l="1"/>
  <c r="R54" i="11"/>
  <c r="R53" i="11"/>
  <c r="R52" i="11"/>
  <c r="R51" i="11"/>
  <c r="R50" i="11"/>
  <c r="R49" i="11"/>
  <c r="R48" i="11"/>
  <c r="R47" i="11"/>
  <c r="R46" i="11"/>
  <c r="R45" i="11"/>
  <c r="R44" i="11"/>
  <c r="R43" i="11"/>
  <c r="R42" i="11"/>
  <c r="R41" i="11"/>
  <c r="R40" i="11"/>
  <c r="R39" i="11"/>
  <c r="R38" i="11"/>
  <c r="R37" i="11"/>
  <c r="R36" i="11"/>
  <c r="R35" i="11"/>
  <c r="R34" i="11"/>
  <c r="R33" i="11"/>
  <c r="R32" i="11"/>
  <c r="R31" i="11"/>
  <c r="R30" i="11"/>
  <c r="R29" i="11"/>
  <c r="R28" i="11"/>
  <c r="R27" i="11"/>
  <c r="R26" i="11"/>
  <c r="R25" i="11"/>
  <c r="R24" i="11"/>
  <c r="R23" i="11"/>
  <c r="R22" i="11"/>
  <c r="R21" i="11"/>
  <c r="R20" i="11"/>
  <c r="R19" i="11"/>
  <c r="R18" i="11"/>
  <c r="R17" i="11"/>
  <c r="R16" i="11"/>
  <c r="R15" i="11"/>
  <c r="R14" i="11"/>
  <c r="R13" i="11"/>
  <c r="R12" i="11"/>
  <c r="R11" i="11"/>
  <c r="R10" i="11"/>
  <c r="R9" i="11"/>
  <c r="N6" i="12"/>
  <c r="M6" i="12"/>
  <c r="L6" i="12"/>
  <c r="W6" i="12" s="1"/>
  <c r="I6" i="12"/>
  <c r="R8" i="11" l="1"/>
  <c r="Q7" i="11"/>
  <c r="R7" i="11" s="1"/>
  <c r="U7" i="11" l="1"/>
  <c r="T2" i="11"/>
  <c r="M7" i="11" l="1"/>
  <c r="L7" i="11"/>
  <c r="G5" i="10"/>
  <c r="G7" i="11" l="1"/>
  <c r="B7" i="11" s="1"/>
  <c r="P7" i="11"/>
  <c r="H7" i="11" l="1"/>
  <c r="J7" i="11"/>
  <c r="K7" i="11"/>
  <c r="B51" i="13"/>
  <c r="B50" i="13"/>
  <c r="B49" i="13"/>
  <c r="B48" i="13"/>
  <c r="B47" i="13"/>
  <c r="B46" i="13"/>
  <c r="B45" i="13"/>
  <c r="B44" i="13"/>
  <c r="B43" i="13"/>
  <c r="B42" i="13"/>
  <c r="B41" i="13"/>
  <c r="B40" i="13"/>
  <c r="B39" i="13"/>
  <c r="B38" i="13"/>
  <c r="B37" i="13"/>
  <c r="B36" i="13"/>
  <c r="B35" i="13"/>
  <c r="B34" i="13"/>
  <c r="B33" i="13"/>
  <c r="B32" i="13"/>
  <c r="B31" i="13"/>
  <c r="B30" i="13"/>
  <c r="B29" i="13"/>
  <c r="B28" i="13"/>
  <c r="B27" i="13"/>
  <c r="B26" i="13"/>
  <c r="B25" i="13"/>
  <c r="B24" i="13"/>
  <c r="B23" i="13"/>
  <c r="B22" i="13"/>
  <c r="B21" i="13"/>
  <c r="B20" i="13"/>
  <c r="B19" i="13"/>
  <c r="B18" i="13"/>
  <c r="B17" i="13"/>
  <c r="B16" i="13"/>
  <c r="B15" i="13"/>
  <c r="B14" i="13"/>
  <c r="B13" i="13"/>
  <c r="B12" i="13"/>
  <c r="B11" i="13"/>
  <c r="B10" i="13"/>
  <c r="B9" i="13"/>
  <c r="B8" i="13"/>
  <c r="B7" i="13"/>
  <c r="B6" i="13"/>
  <c r="B5" i="13"/>
  <c r="D4" i="13"/>
  <c r="C4" i="13"/>
  <c r="B4" i="13" l="1"/>
  <c r="R6" i="12"/>
  <c r="T6" i="12"/>
  <c r="U6" i="12" s="1"/>
  <c r="G6" i="12"/>
  <c r="H6" i="12"/>
  <c r="J6" i="12"/>
  <c r="K6" i="12"/>
  <c r="D6" i="12"/>
  <c r="P6" i="12"/>
  <c r="E6" i="12"/>
  <c r="D7" i="11" l="1"/>
  <c r="F7" i="11"/>
  <c r="Q6" i="12"/>
  <c r="F6" i="12"/>
  <c r="S6" i="12" s="1"/>
  <c r="H39" i="10" l="1"/>
  <c r="H26" i="10"/>
  <c r="H18" i="10"/>
  <c r="F25" i="10"/>
  <c r="F23" i="10"/>
  <c r="F17" i="10"/>
  <c r="F15" i="10"/>
  <c r="D25" i="10"/>
  <c r="D17" i="10"/>
  <c r="H53" i="9"/>
  <c r="H50" i="9"/>
  <c r="H45" i="9"/>
  <c r="H42" i="9"/>
  <c r="H29" i="9"/>
  <c r="H26" i="9"/>
  <c r="H21" i="9"/>
  <c r="H18" i="9"/>
  <c r="H13" i="9"/>
  <c r="H23" i="10"/>
  <c r="H15" i="10"/>
  <c r="D18" i="10"/>
  <c r="D13" i="10"/>
  <c r="H44" i="9"/>
  <c r="H36" i="9"/>
  <c r="H34" i="9"/>
  <c r="H28" i="9"/>
  <c r="H20" i="9"/>
  <c r="H12" i="9"/>
  <c r="F52" i="9"/>
  <c r="F44" i="9"/>
  <c r="F36" i="9"/>
  <c r="F28" i="9"/>
  <c r="F20" i="9"/>
  <c r="F12" i="9"/>
  <c r="C10" i="10"/>
  <c r="D10" i="10" s="1"/>
  <c r="E10" i="10"/>
  <c r="G10" i="10"/>
  <c r="F39" i="10"/>
  <c r="H29" i="10"/>
  <c r="H28" i="10"/>
  <c r="H21" i="10"/>
  <c r="H20" i="10"/>
  <c r="H13" i="10"/>
  <c r="H12" i="10"/>
  <c r="F29" i="10"/>
  <c r="F28" i="10"/>
  <c r="F21" i="10"/>
  <c r="F20" i="10"/>
  <c r="F13" i="10"/>
  <c r="F12" i="10"/>
  <c r="D23" i="10"/>
  <c r="D15" i="10"/>
  <c r="F50" i="9"/>
  <c r="F42" i="9"/>
  <c r="F34" i="9"/>
  <c r="F26" i="9"/>
  <c r="F18" i="9"/>
  <c r="H30" i="10"/>
  <c r="H22" i="10"/>
  <c r="H17" i="10"/>
  <c r="H14" i="10"/>
  <c r="F30" i="10"/>
  <c r="F14" i="10"/>
  <c r="H52" i="9"/>
  <c r="F51" i="9"/>
  <c r="F43" i="9"/>
  <c r="F35" i="9"/>
  <c r="F11" i="9"/>
  <c r="E5" i="10"/>
  <c r="E34" i="10" s="1"/>
  <c r="F22" i="10"/>
  <c r="H11" i="10"/>
  <c r="H16" i="10"/>
  <c r="H19" i="10"/>
  <c r="H24" i="10"/>
  <c r="H25" i="10"/>
  <c r="H27" i="10"/>
  <c r="F11" i="10"/>
  <c r="F16" i="10"/>
  <c r="F18" i="10"/>
  <c r="F19" i="10"/>
  <c r="F24" i="10"/>
  <c r="F26" i="10"/>
  <c r="F27" i="10"/>
  <c r="D11" i="10"/>
  <c r="D12" i="10"/>
  <c r="D14" i="10"/>
  <c r="D16" i="10"/>
  <c r="D19" i="10"/>
  <c r="D20" i="10"/>
  <c r="D21" i="10"/>
  <c r="D22" i="10"/>
  <c r="D24" i="10"/>
  <c r="D26" i="10"/>
  <c r="D27" i="10"/>
  <c r="D28" i="10"/>
  <c r="D29" i="10"/>
  <c r="D30" i="10"/>
  <c r="G3" i="10"/>
  <c r="H11" i="9"/>
  <c r="H14" i="9"/>
  <c r="H15" i="9"/>
  <c r="H16" i="9"/>
  <c r="H17" i="9"/>
  <c r="H19" i="9"/>
  <c r="H22" i="9"/>
  <c r="H23" i="9"/>
  <c r="H24" i="9"/>
  <c r="H25" i="9"/>
  <c r="H27" i="9"/>
  <c r="H30" i="9"/>
  <c r="H31" i="9"/>
  <c r="H32" i="9"/>
  <c r="H33" i="9"/>
  <c r="H35" i="9"/>
  <c r="H37" i="9"/>
  <c r="H38" i="9"/>
  <c r="H39" i="9"/>
  <c r="H40" i="9"/>
  <c r="H41" i="9"/>
  <c r="H43" i="9"/>
  <c r="H46" i="9"/>
  <c r="H47" i="9"/>
  <c r="H48" i="9"/>
  <c r="H49" i="9"/>
  <c r="H51" i="9"/>
  <c r="H54" i="9"/>
  <c r="H55" i="9"/>
  <c r="H56" i="9"/>
  <c r="H57" i="9"/>
  <c r="F13" i="9"/>
  <c r="F14" i="9"/>
  <c r="F15" i="9"/>
  <c r="F16" i="9"/>
  <c r="F17" i="9"/>
  <c r="F19" i="9"/>
  <c r="F21" i="9"/>
  <c r="F22" i="9"/>
  <c r="F23" i="9"/>
  <c r="F24" i="9"/>
  <c r="F25" i="9"/>
  <c r="F27" i="9"/>
  <c r="F29" i="9"/>
  <c r="F30" i="9"/>
  <c r="F31" i="9"/>
  <c r="F32" i="9"/>
  <c r="F33" i="9"/>
  <c r="F37" i="9"/>
  <c r="F38" i="9"/>
  <c r="F39" i="9"/>
  <c r="F40" i="9"/>
  <c r="F41" i="9"/>
  <c r="F45" i="9"/>
  <c r="F46" i="9"/>
  <c r="F47" i="9"/>
  <c r="F48" i="9"/>
  <c r="F49" i="9"/>
  <c r="F53" i="9"/>
  <c r="F54" i="9"/>
  <c r="F55" i="9"/>
  <c r="F56" i="9"/>
  <c r="F57" i="9"/>
  <c r="G10" i="9"/>
  <c r="H10" i="9" s="1"/>
  <c r="G34" i="10"/>
  <c r="D39" i="10" l="1"/>
  <c r="E10" i="9"/>
  <c r="F10" i="9" s="1"/>
  <c r="H10" i="10"/>
  <c r="F10" i="10"/>
  <c r="D11" i="9"/>
  <c r="D12" i="9"/>
  <c r="D14" i="9"/>
  <c r="D15" i="9"/>
  <c r="D16" i="9"/>
  <c r="D17" i="9"/>
  <c r="D18" i="9"/>
  <c r="D19" i="9"/>
  <c r="D20" i="9"/>
  <c r="D21" i="9"/>
  <c r="D22" i="9"/>
  <c r="D23" i="9"/>
  <c r="D24" i="9"/>
  <c r="D25" i="9"/>
  <c r="D27" i="9"/>
  <c r="D30" i="9"/>
  <c r="D32" i="9"/>
  <c r="D33" i="9"/>
  <c r="D35" i="9"/>
  <c r="D36" i="9"/>
  <c r="D37" i="9"/>
  <c r="D38" i="9"/>
  <c r="D39" i="9"/>
  <c r="D40" i="9"/>
  <c r="D41" i="9"/>
  <c r="D43" i="9"/>
  <c r="D46" i="9"/>
  <c r="D49" i="9"/>
  <c r="D51" i="9"/>
  <c r="D52" i="9"/>
  <c r="D54" i="9"/>
  <c r="D57" i="9"/>
  <c r="D48" i="9" l="1"/>
  <c r="D29" i="9"/>
  <c r="D26" i="9"/>
  <c r="D50" i="9"/>
  <c r="D45" i="9"/>
  <c r="D28" i="9"/>
  <c r="D13" i="9"/>
  <c r="D53" i="9"/>
  <c r="D55" i="9"/>
  <c r="D42" i="9"/>
  <c r="D47" i="9"/>
  <c r="D56" i="9"/>
  <c r="D31" i="9"/>
  <c r="D44" i="9"/>
  <c r="D34" i="9"/>
  <c r="C10" i="9" l="1"/>
  <c r="D10" i="9" s="1"/>
</calcChain>
</file>

<file path=xl/sharedStrings.xml><?xml version="1.0" encoding="utf-8"?>
<sst xmlns="http://schemas.openxmlformats.org/spreadsheetml/2006/main" count="350" uniqueCount="150">
  <si>
    <t>３回目接種の進捗状況（都道府県別）</t>
    <rPh sb="1" eb="3">
      <t>カイメ</t>
    </rPh>
    <rPh sb="3" eb="5">
      <t>セッシュ</t>
    </rPh>
    <rPh sb="6" eb="8">
      <t>シンチョク</t>
    </rPh>
    <rPh sb="8" eb="10">
      <t>ジョウキョウ</t>
    </rPh>
    <rPh sb="11" eb="15">
      <t>トドウフケン</t>
    </rPh>
    <rPh sb="15" eb="16">
      <t>ベツ</t>
    </rPh>
    <phoneticPr fontId="2"/>
  </si>
  <si>
    <t>（単位：人口（人）、増加回数（回））</t>
    <rPh sb="1" eb="3">
      <t>タンイ</t>
    </rPh>
    <rPh sb="4" eb="6">
      <t>ジンコウ</t>
    </rPh>
    <rPh sb="7" eb="8">
      <t>ヒト</t>
    </rPh>
    <rPh sb="10" eb="12">
      <t>ゾウカ</t>
    </rPh>
    <rPh sb="12" eb="14">
      <t>カイスウ</t>
    </rPh>
    <rPh sb="15" eb="16">
      <t>カイ</t>
    </rPh>
    <rPh sb="16" eb="17">
      <t>マンカイ</t>
    </rPh>
    <phoneticPr fontId="2"/>
  </si>
  <si>
    <t>都道府県名</t>
    <rPh sb="0" eb="4">
      <t>トドウフケン</t>
    </rPh>
    <rPh sb="4" eb="5">
      <t>メイ</t>
    </rPh>
    <phoneticPr fontId="2"/>
  </si>
  <si>
    <t>人口</t>
    <rPh sb="0" eb="2">
      <t>ジンコウ</t>
    </rPh>
    <phoneticPr fontId="2"/>
  </si>
  <si>
    <t>累計接種回数</t>
    <rPh sb="0" eb="2">
      <t>ルイケイ</t>
    </rPh>
    <rPh sb="2" eb="4">
      <t>セッシュ</t>
    </rPh>
    <rPh sb="4" eb="6">
      <t>カイスウ</t>
    </rPh>
    <phoneticPr fontId="2"/>
  </si>
  <si>
    <t>直近1週間</t>
  </si>
  <si>
    <t>（増加回数ベース）※1</t>
    <phoneticPr fontId="2"/>
  </si>
  <si>
    <t>（増加回数ベース）※2</t>
    <phoneticPr fontId="2"/>
  </si>
  <si>
    <t>接種回数</t>
    <rPh sb="0" eb="2">
      <t>セッシュ</t>
    </rPh>
    <rPh sb="2" eb="4">
      <t>カイスウ</t>
    </rPh>
    <phoneticPr fontId="2"/>
  </si>
  <si>
    <t>増加回数</t>
    <rPh sb="0" eb="2">
      <t>ゾウカ</t>
    </rPh>
    <rPh sb="2" eb="4">
      <t>カイスウ</t>
    </rPh>
    <phoneticPr fontId="2"/>
  </si>
  <si>
    <t>人口比</t>
    <rPh sb="0" eb="3">
      <t>ジンコウヒ</t>
    </rPh>
    <phoneticPr fontId="2"/>
  </si>
  <si>
    <t>人口比</t>
    <rPh sb="0" eb="2">
      <t>ジンコウ</t>
    </rPh>
    <rPh sb="2" eb="3">
      <t>ヒ</t>
    </rPh>
    <phoneticPr fontId="2"/>
  </si>
  <si>
    <t>合計</t>
    <rPh sb="0" eb="2">
      <t>ゴウケイ</t>
    </rPh>
    <phoneticPr fontId="2"/>
  </si>
  <si>
    <t>01 北海道</t>
  </si>
  <si>
    <t>02 青森県</t>
  </si>
  <si>
    <t>03 岩手県</t>
  </si>
  <si>
    <t>04 宮城県</t>
  </si>
  <si>
    <t>05 秋田県</t>
  </si>
  <si>
    <t>06 山形県</t>
  </si>
  <si>
    <t>07 福島県</t>
  </si>
  <si>
    <t>08 茨城県</t>
  </si>
  <si>
    <t>09 栃木県</t>
  </si>
  <si>
    <t>10 群馬県</t>
  </si>
  <si>
    <t>11 埼玉県</t>
  </si>
  <si>
    <t>12 千葉県</t>
  </si>
  <si>
    <t>13 東京都</t>
  </si>
  <si>
    <t>14 神奈川県</t>
  </si>
  <si>
    <t>15 新潟県</t>
  </si>
  <si>
    <t>16 富山県</t>
  </si>
  <si>
    <t>17 石川県</t>
  </si>
  <si>
    <t>18 福井県</t>
  </si>
  <si>
    <t>19 山梨県</t>
  </si>
  <si>
    <t>20 長野県</t>
  </si>
  <si>
    <t>21 岐阜県</t>
  </si>
  <si>
    <t>22 静岡県</t>
  </si>
  <si>
    <t>23 愛知県</t>
  </si>
  <si>
    <t>24 三重県</t>
  </si>
  <si>
    <t>25 滋賀県</t>
  </si>
  <si>
    <t>26 京都府</t>
  </si>
  <si>
    <t>27 大阪府</t>
  </si>
  <si>
    <t>28 兵庫県</t>
  </si>
  <si>
    <t>29 奈良県</t>
  </si>
  <si>
    <t>30 和歌山県</t>
  </si>
  <si>
    <t>31 鳥取県</t>
  </si>
  <si>
    <t>32 島根県</t>
  </si>
  <si>
    <t>33 岡山県</t>
  </si>
  <si>
    <t>34 広島県</t>
  </si>
  <si>
    <t>35 山口県</t>
  </si>
  <si>
    <t>36 徳島県</t>
  </si>
  <si>
    <t>37 香川県</t>
  </si>
  <si>
    <t>38 愛媛県</t>
  </si>
  <si>
    <t>39 高知県</t>
  </si>
  <si>
    <t>40 福岡県</t>
  </si>
  <si>
    <t>41 佐賀県</t>
  </si>
  <si>
    <t>42 長崎県</t>
  </si>
  <si>
    <t>43 熊本県</t>
  </si>
  <si>
    <t>44 大分県</t>
  </si>
  <si>
    <t>45 宮崎県</t>
  </si>
  <si>
    <t>46 鹿児島県</t>
  </si>
  <si>
    <t>47 沖縄県</t>
  </si>
  <si>
    <t>注：人口は、総務省が公表している、「令和3年住民基本台帳年齢階級別人口（市区町村別）」のうち、</t>
  </si>
  <si>
    <t>各市町村の性別及び年齢階級の数字を集計したものを使用</t>
    <phoneticPr fontId="2"/>
  </si>
  <si>
    <t>※1：前週同曜日の公表分との差を使用</t>
    <rPh sb="3" eb="5">
      <t>ゼンシュウ</t>
    </rPh>
    <rPh sb="5" eb="6">
      <t>ドウ</t>
    </rPh>
    <rPh sb="6" eb="8">
      <t>ヨウビ</t>
    </rPh>
    <rPh sb="9" eb="11">
      <t>コウヒョウ</t>
    </rPh>
    <rPh sb="11" eb="12">
      <t>ブン</t>
    </rPh>
    <rPh sb="14" eb="15">
      <t>サ</t>
    </rPh>
    <rPh sb="16" eb="18">
      <t>シヨウ</t>
    </rPh>
    <phoneticPr fontId="2"/>
  </si>
  <si>
    <t>※2：直近の公表分との差を使用。</t>
    <rPh sb="3" eb="5">
      <t>チョッキン</t>
    </rPh>
    <rPh sb="6" eb="8">
      <t>コウヒョウ</t>
    </rPh>
    <rPh sb="8" eb="9">
      <t>ブン</t>
    </rPh>
    <rPh sb="11" eb="12">
      <t>サ</t>
    </rPh>
    <rPh sb="13" eb="15">
      <t>シヨウ</t>
    </rPh>
    <phoneticPr fontId="2"/>
  </si>
  <si>
    <t>ただし、土日祝日直後の公表においては、直近の平日１日の入力数（直近の公表分とその翌日の集計値との差）を使用。</t>
    <phoneticPr fontId="2"/>
  </si>
  <si>
    <t>３回目接種の進捗状況（政令指定都市・特別区）</t>
    <rPh sb="1" eb="3">
      <t>カイメ</t>
    </rPh>
    <rPh sb="3" eb="5">
      <t>セッシュ</t>
    </rPh>
    <rPh sb="6" eb="8">
      <t>シンチョク</t>
    </rPh>
    <rPh sb="8" eb="10">
      <t>ジョウキョウ</t>
    </rPh>
    <rPh sb="11" eb="13">
      <t>セイレイ</t>
    </rPh>
    <rPh sb="13" eb="15">
      <t>シテイ</t>
    </rPh>
    <rPh sb="15" eb="17">
      <t>トシ</t>
    </rPh>
    <rPh sb="18" eb="21">
      <t>トクベツク</t>
    </rPh>
    <phoneticPr fontId="2"/>
  </si>
  <si>
    <t>（１）政令指定都市</t>
    <rPh sb="3" eb="5">
      <t>セイレイ</t>
    </rPh>
    <rPh sb="5" eb="7">
      <t>シテイ</t>
    </rPh>
    <rPh sb="7" eb="9">
      <t>トシ</t>
    </rPh>
    <phoneticPr fontId="2"/>
  </si>
  <si>
    <t>政令指定
都市名</t>
    <rPh sb="0" eb="2">
      <t>セイレイ</t>
    </rPh>
    <rPh sb="2" eb="4">
      <t>シテイ</t>
    </rPh>
    <rPh sb="5" eb="7">
      <t>トシ</t>
    </rPh>
    <rPh sb="7" eb="8">
      <t>メイ</t>
    </rPh>
    <phoneticPr fontId="2"/>
  </si>
  <si>
    <t>合計</t>
    <rPh sb="0" eb="2">
      <t>ゴウケイ</t>
    </rPh>
    <phoneticPr fontId="1"/>
  </si>
  <si>
    <t>札幌市</t>
  </si>
  <si>
    <t>仙台市</t>
  </si>
  <si>
    <t>さいたま市</t>
  </si>
  <si>
    <t>千葉市</t>
  </si>
  <si>
    <t>横浜市</t>
  </si>
  <si>
    <t>川崎市</t>
  </si>
  <si>
    <t>相模原市</t>
  </si>
  <si>
    <t>新潟市</t>
  </si>
  <si>
    <t>静岡市</t>
  </si>
  <si>
    <t>浜松市</t>
  </si>
  <si>
    <t>名古屋市</t>
  </si>
  <si>
    <t>京都市</t>
  </si>
  <si>
    <t>大阪市</t>
  </si>
  <si>
    <t>堺市</t>
  </si>
  <si>
    <t>神戸市</t>
  </si>
  <si>
    <t>岡山市</t>
  </si>
  <si>
    <t>広島市</t>
  </si>
  <si>
    <t>北九州市</t>
  </si>
  <si>
    <t>福岡市</t>
  </si>
  <si>
    <t>熊本市</t>
  </si>
  <si>
    <t>（２）特別区</t>
    <rPh sb="3" eb="6">
      <t>トクベツク</t>
    </rPh>
    <phoneticPr fontId="2"/>
  </si>
  <si>
    <t>注：人口は、総務省が公表している、「令和3年住民基本台帳年齢階級別人口（市区町村別）」のうち、</t>
    <rPh sb="0" eb="1">
      <t>チュウ</t>
    </rPh>
    <rPh sb="2" eb="4">
      <t>ジンコウ</t>
    </rPh>
    <rPh sb="6" eb="9">
      <t>ソウムショウ</t>
    </rPh>
    <rPh sb="10" eb="12">
      <t>コウヒョウ</t>
    </rPh>
    <rPh sb="18" eb="20">
      <t>レイワ</t>
    </rPh>
    <rPh sb="21" eb="22">
      <t>ネン</t>
    </rPh>
    <rPh sb="22" eb="24">
      <t>ジュウミン</t>
    </rPh>
    <rPh sb="24" eb="26">
      <t>キホン</t>
    </rPh>
    <rPh sb="26" eb="28">
      <t>ダイチョウ</t>
    </rPh>
    <rPh sb="28" eb="30">
      <t>ネンレイ</t>
    </rPh>
    <rPh sb="30" eb="32">
      <t>カイキュウ</t>
    </rPh>
    <rPh sb="32" eb="33">
      <t>ベツ</t>
    </rPh>
    <rPh sb="33" eb="35">
      <t>ジンコウ</t>
    </rPh>
    <rPh sb="36" eb="38">
      <t>シク</t>
    </rPh>
    <rPh sb="38" eb="40">
      <t>チョウソン</t>
    </rPh>
    <rPh sb="40" eb="41">
      <t>ベツ</t>
    </rPh>
    <phoneticPr fontId="2"/>
  </si>
  <si>
    <t>各市町村の性別及び年齢階級の数字を集計したものを使用</t>
  </si>
  <si>
    <t>※2：直近の公表分との差を使用</t>
    <rPh sb="3" eb="5">
      <t>チョッキン</t>
    </rPh>
    <rPh sb="6" eb="8">
      <t>コウヒョウ</t>
    </rPh>
    <rPh sb="8" eb="9">
      <t>ブン</t>
    </rPh>
    <rPh sb="11" eb="12">
      <t>サ</t>
    </rPh>
    <rPh sb="13" eb="15">
      <t>シヨウ</t>
    </rPh>
    <phoneticPr fontId="2"/>
  </si>
  <si>
    <t>これまでのワクチン総接種回数（都道府県別）</t>
    <rPh sb="9" eb="10">
      <t>ソウ</t>
    </rPh>
    <rPh sb="10" eb="12">
      <t>セッシュ</t>
    </rPh>
    <rPh sb="12" eb="14">
      <t>カイスウ</t>
    </rPh>
    <rPh sb="15" eb="19">
      <t>トドウフケン</t>
    </rPh>
    <rPh sb="19" eb="20">
      <t>ベツ</t>
    </rPh>
    <phoneticPr fontId="2"/>
  </si>
  <si>
    <t>内１回目</t>
    <rPh sb="0" eb="1">
      <t>ウチ</t>
    </rPh>
    <phoneticPr fontId="2"/>
  </si>
  <si>
    <t>内２回目</t>
    <rPh sb="0" eb="1">
      <t>ウチ</t>
    </rPh>
    <phoneticPr fontId="2"/>
  </si>
  <si>
    <t>内３回目</t>
    <rPh sb="0" eb="1">
      <t>ウチ</t>
    </rPh>
    <phoneticPr fontId="2"/>
  </si>
  <si>
    <t>内４回目</t>
    <phoneticPr fontId="2"/>
  </si>
  <si>
    <t>内12月分</t>
    <rPh sb="0" eb="1">
      <t>ウチ</t>
    </rPh>
    <rPh sb="3" eb="4">
      <t>ガツ</t>
    </rPh>
    <rPh sb="4" eb="5">
      <t>ブン</t>
    </rPh>
    <phoneticPr fontId="2"/>
  </si>
  <si>
    <t>内1月分</t>
    <rPh sb="0" eb="1">
      <t>ウチ</t>
    </rPh>
    <rPh sb="2" eb="3">
      <t>ガツ</t>
    </rPh>
    <rPh sb="3" eb="4">
      <t>ブン</t>
    </rPh>
    <phoneticPr fontId="2"/>
  </si>
  <si>
    <t>内2月分</t>
    <rPh sb="0" eb="1">
      <t>ウチ</t>
    </rPh>
    <rPh sb="2" eb="3">
      <t>ガツ</t>
    </rPh>
    <rPh sb="3" eb="4">
      <t>ブン</t>
    </rPh>
    <phoneticPr fontId="2"/>
  </si>
  <si>
    <t>内3月分</t>
    <rPh sb="0" eb="1">
      <t>ウチ</t>
    </rPh>
    <rPh sb="2" eb="3">
      <t>ガツ</t>
    </rPh>
    <rPh sb="3" eb="4">
      <t>ブン</t>
    </rPh>
    <phoneticPr fontId="2"/>
  </si>
  <si>
    <t>内4月分</t>
  </si>
  <si>
    <t>内5月分</t>
    <phoneticPr fontId="2"/>
  </si>
  <si>
    <t>内6月分</t>
  </si>
  <si>
    <t>内7月分</t>
    <phoneticPr fontId="2"/>
  </si>
  <si>
    <t>内5月分</t>
    <rPh sb="0" eb="1">
      <t>ウチ</t>
    </rPh>
    <rPh sb="2" eb="3">
      <t>ガツ</t>
    </rPh>
    <rPh sb="3" eb="4">
      <t>ブン</t>
    </rPh>
    <phoneticPr fontId="2"/>
  </si>
  <si>
    <t>内6月分</t>
    <rPh sb="0" eb="1">
      <t>ウチ</t>
    </rPh>
    <rPh sb="2" eb="3">
      <t>ガツ</t>
    </rPh>
    <rPh sb="3" eb="4">
      <t>ブン</t>
    </rPh>
    <phoneticPr fontId="2"/>
  </si>
  <si>
    <t>内7月分</t>
    <rPh sb="0" eb="1">
      <t>ウチ</t>
    </rPh>
    <rPh sb="2" eb="3">
      <t>ガツ</t>
    </rPh>
    <rPh sb="3" eb="4">
      <t>ブン</t>
    </rPh>
    <phoneticPr fontId="2"/>
  </si>
  <si>
    <t>接種率</t>
    <rPh sb="0" eb="2">
      <t>セッシュ</t>
    </rPh>
    <rPh sb="2" eb="3">
      <t>リツ</t>
    </rPh>
    <phoneticPr fontId="2"/>
  </si>
  <si>
    <t>接種回数</t>
    <phoneticPr fontId="2"/>
  </si>
  <si>
    <t>参考：人口</t>
    <rPh sb="0" eb="2">
      <t>サンコウ</t>
    </rPh>
    <rPh sb="3" eb="5">
      <t>ジンコウ</t>
    </rPh>
    <phoneticPr fontId="2"/>
  </si>
  <si>
    <t>注：１回目及び２回目は、接種回数は一般接種（高齢者含む）と医療従事者等の合計。</t>
    <rPh sb="0" eb="1">
      <t>チュウ</t>
    </rPh>
    <rPh sb="3" eb="5">
      <t>カイメ</t>
    </rPh>
    <rPh sb="5" eb="6">
      <t>オヨ</t>
    </rPh>
    <rPh sb="8" eb="10">
      <t>カイメ</t>
    </rPh>
    <rPh sb="12" eb="14">
      <t>セッシュ</t>
    </rPh>
    <rPh sb="14" eb="16">
      <t>カイスウ</t>
    </rPh>
    <rPh sb="17" eb="19">
      <t>イッパン</t>
    </rPh>
    <rPh sb="19" eb="21">
      <t>セッシュ</t>
    </rPh>
    <rPh sb="22" eb="25">
      <t>コウレイシャ</t>
    </rPh>
    <rPh sb="25" eb="26">
      <t>フク</t>
    </rPh>
    <rPh sb="29" eb="31">
      <t>イリョウ</t>
    </rPh>
    <rPh sb="31" eb="34">
      <t>ジュウジシャ</t>
    </rPh>
    <rPh sb="34" eb="35">
      <t>トウ</t>
    </rPh>
    <rPh sb="36" eb="38">
      <t>ゴウケイ</t>
    </rPh>
    <phoneticPr fontId="2"/>
  </si>
  <si>
    <t>　　一般接種（高齢者含む）はワクチン接種記録システム(VRS)への報告と、</t>
    <rPh sb="7" eb="10">
      <t>コウレイシャ</t>
    </rPh>
    <rPh sb="10" eb="11">
      <t>フク</t>
    </rPh>
    <phoneticPr fontId="2"/>
  </si>
  <si>
    <t>　　医療従事者等はワクチン接種円滑化システム（V-SYS）への報告を、公表日で集計したもの。</t>
    <rPh sb="39" eb="41">
      <t>シュウケイ</t>
    </rPh>
    <phoneticPr fontId="2"/>
  </si>
  <si>
    <t>注：３回目は、ワクチン接種記録システム（VRS）への報告を、公表日で集計したもの。</t>
    <rPh sb="0" eb="1">
      <t>チュウ</t>
    </rPh>
    <rPh sb="3" eb="5">
      <t>カイメ</t>
    </rPh>
    <rPh sb="11" eb="13">
      <t>セッシュ</t>
    </rPh>
    <rPh sb="13" eb="15">
      <t>キロク</t>
    </rPh>
    <rPh sb="26" eb="28">
      <t>ホウコク</t>
    </rPh>
    <rPh sb="30" eb="32">
      <t>コウヒョウ</t>
    </rPh>
    <rPh sb="32" eb="33">
      <t>ビ</t>
    </rPh>
    <rPh sb="34" eb="36">
      <t>シュウケイ</t>
    </rPh>
    <phoneticPr fontId="2"/>
  </si>
  <si>
    <t>　　月ごとの内訳は、公表日時点で、各月を接種日とする接種実績を集計したもの。</t>
    <rPh sb="2" eb="3">
      <t>ツキ</t>
    </rPh>
    <rPh sb="6" eb="8">
      <t>ウチワケ</t>
    </rPh>
    <rPh sb="10" eb="12">
      <t>コウヒョウ</t>
    </rPh>
    <rPh sb="12" eb="13">
      <t>ビ</t>
    </rPh>
    <rPh sb="13" eb="15">
      <t>ジテン</t>
    </rPh>
    <rPh sb="17" eb="19">
      <t>カクツキ</t>
    </rPh>
    <rPh sb="20" eb="22">
      <t>セッシュ</t>
    </rPh>
    <rPh sb="22" eb="23">
      <t>ビ</t>
    </rPh>
    <rPh sb="26" eb="28">
      <t>セッシュ</t>
    </rPh>
    <rPh sb="28" eb="30">
      <t>ジッセキ</t>
    </rPh>
    <rPh sb="31" eb="33">
      <t>シュウケイ</t>
    </rPh>
    <phoneticPr fontId="2"/>
  </si>
  <si>
    <t>注：公表日におけるデータの計上方法等の注釈については、以下を参照（https://www.kantei.go.jp/jp/content/000086996.pdf）</t>
    <rPh sb="2" eb="5">
      <t>コウヒョウビ</t>
    </rPh>
    <rPh sb="13" eb="15">
      <t>ケイジョウ</t>
    </rPh>
    <rPh sb="15" eb="17">
      <t>ホウホウ</t>
    </rPh>
    <rPh sb="17" eb="18">
      <t>トウ</t>
    </rPh>
    <rPh sb="19" eb="21">
      <t>チュウシャク</t>
    </rPh>
    <rPh sb="27" eb="29">
      <t>イカ</t>
    </rPh>
    <rPh sb="30" eb="32">
      <t>サンショウ</t>
    </rPh>
    <phoneticPr fontId="2"/>
  </si>
  <si>
    <r>
      <t>これまでのワクチン総接種回数およびワクチン供給量（</t>
    </r>
    <r>
      <rPr>
        <sz val="11"/>
        <rFont val="游ゴシック"/>
        <family val="3"/>
        <charset val="128"/>
        <scheme val="minor"/>
      </rPr>
      <t>一般接種（高齢者含む）、都道府県別）</t>
    </r>
    <rPh sb="9" eb="10">
      <t>ソウ</t>
    </rPh>
    <rPh sb="10" eb="12">
      <t>セッシュ</t>
    </rPh>
    <rPh sb="12" eb="14">
      <t>カイスウ</t>
    </rPh>
    <rPh sb="21" eb="24">
      <t>キョウキュウリョウ</t>
    </rPh>
    <rPh sb="25" eb="27">
      <t>イッパン</t>
    </rPh>
    <rPh sb="27" eb="29">
      <t>セッシュ</t>
    </rPh>
    <rPh sb="30" eb="33">
      <t>コウレイシャ</t>
    </rPh>
    <rPh sb="33" eb="34">
      <t>フク</t>
    </rPh>
    <rPh sb="37" eb="41">
      <t>トドウフケン</t>
    </rPh>
    <rPh sb="41" eb="42">
      <t>ベツ</t>
    </rPh>
    <phoneticPr fontId="2"/>
  </si>
  <si>
    <r>
      <t>ファイザー社</t>
    </r>
    <r>
      <rPr>
        <sz val="8"/>
        <color theme="1"/>
        <rFont val="游ゴシック"/>
        <family val="3"/>
        <charset val="128"/>
        <scheme val="minor"/>
      </rPr>
      <t>※6</t>
    </r>
    <phoneticPr fontId="2"/>
  </si>
  <si>
    <t>武田/モデルナ社</t>
    <rPh sb="0" eb="2">
      <t>タケダ</t>
    </rPh>
    <rPh sb="7" eb="8">
      <t>シャ</t>
    </rPh>
    <phoneticPr fontId="2"/>
  </si>
  <si>
    <t>アストラゼネカ社</t>
    <rPh sb="7" eb="8">
      <t>シャ</t>
    </rPh>
    <phoneticPr fontId="2"/>
  </si>
  <si>
    <t>武田社（ノババックス）</t>
    <rPh sb="0" eb="2">
      <t>タケダ</t>
    </rPh>
    <rPh sb="2" eb="3">
      <t>シャ</t>
    </rPh>
    <phoneticPr fontId="2"/>
  </si>
  <si>
    <t xml:space="preserve"> ファイザー社※5※6 </t>
    <phoneticPr fontId="2"/>
  </si>
  <si>
    <r>
      <t>武田/モデルナ社</t>
    </r>
    <r>
      <rPr>
        <sz val="8"/>
        <color theme="1"/>
        <rFont val="游ゴシック"/>
        <family val="3"/>
        <charset val="128"/>
        <scheme val="minor"/>
      </rPr>
      <t>※1</t>
    </r>
    <rPh sb="0" eb="2">
      <t>タケダ</t>
    </rPh>
    <rPh sb="7" eb="8">
      <t>シャ</t>
    </rPh>
    <phoneticPr fontId="2"/>
  </si>
  <si>
    <t>武田社（ノババックス）</t>
  </si>
  <si>
    <t>計</t>
    <rPh sb="0" eb="1">
      <t>ケイ</t>
    </rPh>
    <phoneticPr fontId="2"/>
  </si>
  <si>
    <t>ワクチン
累積供給量</t>
    <phoneticPr fontId="2"/>
  </si>
  <si>
    <r>
      <t>対供給量
接種率</t>
    </r>
    <r>
      <rPr>
        <sz val="8"/>
        <color theme="1"/>
        <rFont val="游ゴシック"/>
        <family val="3"/>
        <charset val="128"/>
        <scheme val="minor"/>
      </rPr>
      <t>※3</t>
    </r>
    <rPh sb="0" eb="1">
      <t>タイ</t>
    </rPh>
    <rPh sb="1" eb="4">
      <t>キョウキュウリョウセッシュリツ</t>
    </rPh>
    <phoneticPr fontId="2"/>
  </si>
  <si>
    <r>
      <t>ワクチン
累積供給量</t>
    </r>
    <r>
      <rPr>
        <sz val="8"/>
        <color theme="1"/>
        <rFont val="游ゴシック"/>
        <family val="3"/>
        <charset val="128"/>
        <scheme val="minor"/>
      </rPr>
      <t>※2</t>
    </r>
    <rPh sb="5" eb="7">
      <t>ルイセキ</t>
    </rPh>
    <rPh sb="7" eb="10">
      <t>キョウキュウリョウ</t>
    </rPh>
    <phoneticPr fontId="2"/>
  </si>
  <si>
    <r>
      <t>対供給量
接種率</t>
    </r>
    <r>
      <rPr>
        <sz val="8"/>
        <color theme="1"/>
        <rFont val="游ゴシック"/>
        <family val="3"/>
        <charset val="128"/>
        <scheme val="minor"/>
      </rPr>
      <t>※3</t>
    </r>
    <phoneticPr fontId="2"/>
  </si>
  <si>
    <t>ワクチン
累積供給量</t>
  </si>
  <si>
    <t>全国</t>
    <rPh sb="0" eb="2">
      <t>ゼンコク</t>
    </rPh>
    <phoneticPr fontId="2"/>
  </si>
  <si>
    <t>注：ワクチン接種記録システム(VRS)への報告を居住地の都道府県別に集計。</t>
    <rPh sb="0" eb="1">
      <t>チュウ</t>
    </rPh>
    <rPh sb="8" eb="10">
      <t>キロク</t>
    </rPh>
    <rPh sb="21" eb="23">
      <t>ホウコク</t>
    </rPh>
    <phoneticPr fontId="2"/>
  </si>
  <si>
    <t>※1：武田/モデルナ社のワクチンは、大規模接種会場（一部会場を除く）と職域接種会場で利用。</t>
    <rPh sb="3" eb="5">
      <t>タケダ</t>
    </rPh>
    <rPh sb="10" eb="11">
      <t>シャ</t>
    </rPh>
    <rPh sb="18" eb="25">
      <t>ダイキボセッシュカイジョウ</t>
    </rPh>
    <rPh sb="26" eb="28">
      <t>イチブ</t>
    </rPh>
    <rPh sb="28" eb="30">
      <t>カイジョウ</t>
    </rPh>
    <rPh sb="31" eb="32">
      <t>ノゾ</t>
    </rPh>
    <rPh sb="35" eb="37">
      <t>ショクイキ</t>
    </rPh>
    <rPh sb="37" eb="39">
      <t>セッシュ</t>
    </rPh>
    <rPh sb="39" eb="41">
      <t>カイジョウ</t>
    </rPh>
    <rPh sb="42" eb="44">
      <t>リヨウ</t>
    </rPh>
    <phoneticPr fontId="2"/>
  </si>
  <si>
    <t>※2：職域接種等の会場の種別を問わず、ワクチンが配送された先の施設が所在する都道府県ごとに集計。</t>
    <rPh sb="3" eb="5">
      <t>ショクイキ</t>
    </rPh>
    <rPh sb="5" eb="7">
      <t>セッシュ</t>
    </rPh>
    <rPh sb="7" eb="8">
      <t>トウ</t>
    </rPh>
    <rPh sb="9" eb="11">
      <t>カイジョウ</t>
    </rPh>
    <rPh sb="12" eb="14">
      <t>シュベツ</t>
    </rPh>
    <rPh sb="15" eb="16">
      <t>ト</t>
    </rPh>
    <rPh sb="24" eb="26">
      <t>ハイソウ</t>
    </rPh>
    <rPh sb="29" eb="30">
      <t>サキ</t>
    </rPh>
    <rPh sb="31" eb="33">
      <t>シセツ</t>
    </rPh>
    <rPh sb="34" eb="36">
      <t>ショザイ</t>
    </rPh>
    <rPh sb="38" eb="42">
      <t>トドウフケン</t>
    </rPh>
    <rPh sb="45" eb="47">
      <t>シュウケイ</t>
    </rPh>
    <phoneticPr fontId="2"/>
  </si>
  <si>
    <t>※3：VRSに登録された接種回数を、ワクチン接種円滑化システム(V-SYS)に登録されたワクチンの累計供給量で除したもの。</t>
    <phoneticPr fontId="2"/>
  </si>
  <si>
    <t>※4：一般接種用の1、2回目向け供給が対象。</t>
  </si>
  <si>
    <t>※5：ファイザー社から無償提供された、2020年東京オリンピック・パラリンピック競技大会関係者分を含む。</t>
    <phoneticPr fontId="2"/>
  </si>
  <si>
    <t>※6：小児（5-11歳）対象の接種およびワクチンも含む</t>
  </si>
  <si>
    <t>これまでのワクチン総接種回数（医療従事者等、都道府県別）</t>
    <rPh sb="9" eb="10">
      <t>ソウ</t>
    </rPh>
    <rPh sb="10" eb="12">
      <t>セッシュ</t>
    </rPh>
    <rPh sb="12" eb="14">
      <t>カイスウ</t>
    </rPh>
    <rPh sb="15" eb="17">
      <t>イリョウ</t>
    </rPh>
    <rPh sb="17" eb="20">
      <t>ジュウジシャ</t>
    </rPh>
    <rPh sb="20" eb="21">
      <t>トウ</t>
    </rPh>
    <rPh sb="22" eb="26">
      <t>トドウフケン</t>
    </rPh>
    <rPh sb="26" eb="27">
      <t>ベツ</t>
    </rPh>
    <phoneticPr fontId="2"/>
  </si>
  <si>
    <t>（8月2日公表時点）</t>
    <rPh sb="2" eb="3">
      <t>ガツ</t>
    </rPh>
    <rPh sb="4" eb="5">
      <t>ニチ</t>
    </rPh>
    <rPh sb="5" eb="7">
      <t>コウヒョウ</t>
    </rPh>
    <rPh sb="7" eb="9">
      <t>ジテン</t>
    </rPh>
    <phoneticPr fontId="2"/>
  </si>
  <si>
    <t>接種回数
（7月30日まで）</t>
    <rPh sb="0" eb="2">
      <t>セッシュ</t>
    </rPh>
    <rPh sb="2" eb="4">
      <t>カイスウ</t>
    </rPh>
    <rPh sb="7" eb="8">
      <t>ガツ</t>
    </rPh>
    <rPh sb="10" eb="11">
      <t>ニチ</t>
    </rPh>
    <phoneticPr fontId="2"/>
  </si>
  <si>
    <t>注：ワクチン接種円滑化システム（V-SYS）への報告（17時時点）を</t>
    <rPh sb="6" eb="8">
      <t>セッシュ</t>
    </rPh>
    <rPh sb="8" eb="11">
      <t>エンカツカ</t>
    </rPh>
    <rPh sb="24" eb="26">
      <t>ホウコク</t>
    </rPh>
    <rPh sb="29" eb="30">
      <t>ジ</t>
    </rPh>
    <rPh sb="30" eb="32">
      <t>ジテン</t>
    </rPh>
    <phoneticPr fontId="2"/>
  </si>
  <si>
    <r>
      <t>　　接種実施機関所在地の都道府県別に集計（</t>
    </r>
    <r>
      <rPr>
        <sz val="11"/>
        <rFont val="游ゴシック"/>
        <family val="3"/>
        <charset val="128"/>
        <scheme val="minor"/>
      </rPr>
      <t>高齢者、基礎疾患保有者、その他</t>
    </r>
    <r>
      <rPr>
        <sz val="11"/>
        <color theme="1"/>
        <rFont val="游ゴシック"/>
        <family val="2"/>
        <charset val="128"/>
        <scheme val="minor"/>
      </rPr>
      <t>を除く）。</t>
    </r>
    <rPh sb="2" eb="4">
      <t>セッシュ</t>
    </rPh>
    <rPh sb="4" eb="6">
      <t>ジッシ</t>
    </rPh>
    <rPh sb="6" eb="8">
      <t>キカン</t>
    </rPh>
    <rPh sb="8" eb="11">
      <t>ショザイチ</t>
    </rPh>
    <rPh sb="12" eb="16">
      <t>トドウフケン</t>
    </rPh>
    <rPh sb="16" eb="17">
      <t>ベツ</t>
    </rPh>
    <rPh sb="21" eb="24">
      <t>コウレイシャ</t>
    </rPh>
    <rPh sb="25" eb="27">
      <t>キソ</t>
    </rPh>
    <rPh sb="27" eb="29">
      <t>シッカン</t>
    </rPh>
    <rPh sb="29" eb="32">
      <t>ホユウシャ</t>
    </rPh>
    <rPh sb="35" eb="36">
      <t>ホカ</t>
    </rPh>
    <phoneticPr fontId="2"/>
  </si>
  <si>
    <t>　　医療従事者等向け優先接種の接種実績は、45都道府県は7月21日時点まで、兵庫県、沖縄県は７月27日時点までの実績を集計。</t>
    <phoneticPr fontId="2"/>
  </si>
  <si>
    <t>　　高齢者施設等従事者向け優先接種の接種実績は、７月30日時点までの実績を集計。</t>
    <phoneticPr fontId="2"/>
  </si>
  <si>
    <r>
      <t>　　</t>
    </r>
    <r>
      <rPr>
        <sz val="11"/>
        <rFont val="游ゴシック"/>
        <family val="3"/>
        <charset val="128"/>
        <scheme val="minor"/>
      </rPr>
      <t>医療従事者等は、令和３年７月30日で集計を終了。</t>
    </r>
    <rPh sb="10" eb="12">
      <t>レイワ</t>
    </rPh>
    <rPh sb="13" eb="14">
      <t>ネン</t>
    </rPh>
    <rPh sb="15" eb="16">
      <t>ガツ</t>
    </rPh>
    <rPh sb="18" eb="19">
      <t>ニチ</t>
    </rPh>
    <rPh sb="20" eb="22">
      <t>シュウケイ</t>
    </rPh>
    <rPh sb="23" eb="25">
      <t>シュウリョウ</t>
    </rPh>
    <phoneticPr fontId="2"/>
  </si>
  <si>
    <t>　　4月9日までの接種実績は厚生労働省の「新型コロナワクチン接種実績」のページをご覧ください。</t>
    <rPh sb="3" eb="4">
      <t>ガツ</t>
    </rPh>
    <rPh sb="5" eb="6">
      <t>ニチ</t>
    </rPh>
    <rPh sb="9" eb="11">
      <t>セッシュ</t>
    </rPh>
    <rPh sb="11" eb="13">
      <t>ジッセキ</t>
    </rPh>
    <rPh sb="14" eb="16">
      <t>コウセイ</t>
    </rPh>
    <rPh sb="16" eb="19">
      <t>ロウドウショウ</t>
    </rPh>
    <rPh sb="21" eb="23">
      <t>シンガタ</t>
    </rPh>
    <rPh sb="30" eb="32">
      <t>セッシュ</t>
    </rPh>
    <rPh sb="32" eb="34">
      <t>ジッセキ</t>
    </rPh>
    <rPh sb="41" eb="42">
      <t>ラン</t>
    </rPh>
    <phoneticPr fontId="2"/>
  </si>
  <si>
    <t>　　https://www.mhlw.go.jp/stf/seisakunitsuite/bunya/vaccine_sesshujisseki.html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</si>
</sst>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76" formatCode="#,##0_ "/>
    <numFmt numFmtId="177" formatCode="0.0%"/>
    <numFmt numFmtId="178" formatCode="#,##0.0;[Red]\-#,##0.0"/>
    <numFmt numFmtId="179" formatCode="#,##0_ ;[Red]\-#,##0\ "/>
    <numFmt numFmtId="180" formatCode="#,##0_);[Red]\(#,##0\)"/>
    <numFmt numFmtId="181" formatCode="\(m&quot;月&quot;d&quot;日&quot;&quot;公&quot;&quot;表&quot;&quot;時&quot;&quot;点&quot;\)"/>
  </numFmts>
  <fonts count="11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theme="1"/>
      <name val="游ゴシック"/>
      <family val="2"/>
      <scheme val="minor"/>
    </font>
    <font>
      <sz val="11"/>
      <color theme="1"/>
      <name val="游ゴシック"/>
      <family val="3"/>
      <charset val="128"/>
      <scheme val="minor"/>
    </font>
    <font>
      <sz val="11"/>
      <color rgb="FF000000"/>
      <name val="游ゴシック"/>
      <family val="3"/>
      <charset val="128"/>
    </font>
    <font>
      <sz val="11"/>
      <color rgb="FFFF0000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  <font>
      <sz val="8"/>
      <color theme="1"/>
      <name val="游ゴシック"/>
      <family val="3"/>
      <charset val="128"/>
      <scheme val="minor"/>
    </font>
    <font>
      <sz val="11"/>
      <color rgb="FF000000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</borders>
  <cellStyleXfs count="4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4" fillId="0" borderId="0"/>
    <xf numFmtId="9" fontId="1" fillId="0" borderId="0" applyFont="0" applyFill="0" applyBorder="0" applyAlignment="0" applyProtection="0">
      <alignment vertical="center"/>
    </xf>
  </cellStyleXfs>
  <cellXfs count="136">
    <xf numFmtId="0" fontId="0" fillId="0" borderId="0" xfId="0">
      <alignment vertical="center"/>
    </xf>
    <xf numFmtId="38" fontId="0" fillId="0" borderId="0" xfId="1" applyFont="1">
      <alignment vertical="center"/>
    </xf>
    <xf numFmtId="0" fontId="5" fillId="0" borderId="0" xfId="0" applyFont="1" applyAlignment="1">
      <alignment horizontal="left" vertical="center"/>
    </xf>
    <xf numFmtId="38" fontId="5" fillId="0" borderId="0" xfId="1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38" fontId="5" fillId="0" borderId="0" xfId="1" applyFont="1" applyAlignment="1">
      <alignment horizontal="center" vertical="center"/>
    </xf>
    <xf numFmtId="176" fontId="6" fillId="0" borderId="0" xfId="0" applyNumberFormat="1" applyFont="1">
      <alignment vertical="center"/>
    </xf>
    <xf numFmtId="0" fontId="5" fillId="0" borderId="0" xfId="0" applyFont="1" applyAlignment="1">
      <alignment horizontal="right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1" xfId="0" applyFont="1" applyBorder="1" applyAlignment="1">
      <alignment horizontal="right" vertical="center"/>
    </xf>
    <xf numFmtId="177" fontId="5" fillId="0" borderId="1" xfId="3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38" fontId="3" fillId="0" borderId="0" xfId="1" applyFont="1" applyFill="1" applyBorder="1" applyAlignment="1">
      <alignment horizontal="center" vertical="center"/>
    </xf>
    <xf numFmtId="38" fontId="5" fillId="0" borderId="0" xfId="1" applyFont="1" applyFill="1" applyBorder="1" applyAlignment="1">
      <alignment horizontal="center" vertical="center"/>
    </xf>
    <xf numFmtId="177" fontId="5" fillId="0" borderId="0" xfId="3" applyNumberFormat="1" applyFont="1" applyFill="1" applyBorder="1" applyAlignment="1">
      <alignment horizontal="center" vertical="center"/>
    </xf>
    <xf numFmtId="178" fontId="5" fillId="0" borderId="0" xfId="1" applyNumberFormat="1" applyFont="1" applyFill="1" applyBorder="1" applyAlignment="1">
      <alignment horizontal="center" vertical="center"/>
    </xf>
    <xf numFmtId="38" fontId="5" fillId="0" borderId="0" xfId="1" applyFont="1">
      <alignment vertical="center"/>
    </xf>
    <xf numFmtId="0" fontId="5" fillId="0" borderId="0" xfId="0" applyFont="1">
      <alignment vertical="center"/>
    </xf>
    <xf numFmtId="38" fontId="6" fillId="0" borderId="0" xfId="1" applyFont="1">
      <alignment vertical="center"/>
    </xf>
    <xf numFmtId="179" fontId="3" fillId="0" borderId="1" xfId="1" applyNumberFormat="1" applyFont="1" applyFill="1" applyBorder="1" applyAlignment="1">
      <alignment vertical="center"/>
    </xf>
    <xf numFmtId="179" fontId="5" fillId="0" borderId="1" xfId="1" applyNumberFormat="1" applyFont="1" applyFill="1" applyBorder="1" applyAlignment="1">
      <alignment vertical="center"/>
    </xf>
    <xf numFmtId="0" fontId="8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7" fillId="0" borderId="0" xfId="0" applyFont="1" applyAlignment="1">
      <alignment horizontal="right" vertical="center"/>
    </xf>
    <xf numFmtId="0" fontId="8" fillId="0" borderId="0" xfId="0" applyFont="1" applyAlignment="1">
      <alignment horizontal="right" vertical="center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right" vertical="center"/>
    </xf>
    <xf numFmtId="180" fontId="3" fillId="0" borderId="1" xfId="1" applyNumberFormat="1" applyFont="1" applyBorder="1">
      <alignment vertical="center"/>
    </xf>
    <xf numFmtId="10" fontId="3" fillId="0" borderId="1" xfId="3" applyNumberFormat="1" applyFont="1" applyBorder="1">
      <alignment vertical="center"/>
    </xf>
    <xf numFmtId="10" fontId="3" fillId="0" borderId="6" xfId="3" applyNumberFormat="1" applyFont="1" applyBorder="1">
      <alignment vertical="center"/>
    </xf>
    <xf numFmtId="180" fontId="3" fillId="0" borderId="6" xfId="1" applyNumberFormat="1" applyFont="1" applyBorder="1">
      <alignment vertical="center"/>
    </xf>
    <xf numFmtId="0" fontId="3" fillId="0" borderId="1" xfId="0" applyFont="1" applyBorder="1" applyAlignment="1">
      <alignment horizontal="left" vertical="center"/>
    </xf>
    <xf numFmtId="180" fontId="3" fillId="0" borderId="1" xfId="1" applyNumberFormat="1" applyFont="1" applyFill="1" applyBorder="1">
      <alignment vertical="center"/>
    </xf>
    <xf numFmtId="180" fontId="3" fillId="0" borderId="1" xfId="0" applyNumberFormat="1" applyFont="1" applyBorder="1">
      <alignment vertical="center"/>
    </xf>
    <xf numFmtId="38" fontId="3" fillId="0" borderId="1" xfId="1" applyFont="1" applyBorder="1" applyAlignment="1">
      <alignment horizontal="left" vertical="center"/>
    </xf>
    <xf numFmtId="10" fontId="3" fillId="0" borderId="1" xfId="3" applyNumberFormat="1" applyFont="1" applyFill="1" applyBorder="1">
      <alignment vertical="center"/>
    </xf>
    <xf numFmtId="0" fontId="0" fillId="0" borderId="1" xfId="0" applyBorder="1" applyAlignment="1"/>
    <xf numFmtId="0" fontId="0" fillId="0" borderId="1" xfId="0" applyBorder="1" applyAlignment="1">
      <alignment vertical="center" wrapText="1"/>
    </xf>
    <xf numFmtId="180" fontId="0" fillId="0" borderId="1" xfId="1" applyNumberFormat="1" applyFont="1" applyBorder="1">
      <alignment vertical="center"/>
    </xf>
    <xf numFmtId="180" fontId="0" fillId="0" borderId="1" xfId="0" applyNumberFormat="1" applyBorder="1">
      <alignment vertical="center"/>
    </xf>
    <xf numFmtId="180" fontId="0" fillId="0" borderId="0" xfId="0" applyNumberFormat="1">
      <alignment vertical="center"/>
    </xf>
    <xf numFmtId="10" fontId="0" fillId="0" borderId="1" xfId="0" applyNumberFormat="1" applyBorder="1">
      <alignment vertical="center"/>
    </xf>
    <xf numFmtId="10" fontId="0" fillId="0" borderId="1" xfId="3" applyNumberFormat="1" applyFont="1" applyBorder="1">
      <alignment vertical="center"/>
    </xf>
    <xf numFmtId="0" fontId="0" fillId="0" borderId="1" xfId="0" applyBorder="1" applyAlignment="1">
      <alignment horizontal="left" vertical="center"/>
    </xf>
    <xf numFmtId="180" fontId="4" fillId="0" borderId="1" xfId="3" applyNumberFormat="1" applyFont="1" applyBorder="1" applyAlignment="1"/>
    <xf numFmtId="176" fontId="0" fillId="0" borderId="1" xfId="0" applyNumberFormat="1" applyBorder="1">
      <alignment vertical="center"/>
    </xf>
    <xf numFmtId="38" fontId="0" fillId="0" borderId="1" xfId="1" applyFont="1" applyBorder="1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1" xfId="0" applyBorder="1">
      <alignment vertical="center"/>
    </xf>
    <xf numFmtId="38" fontId="0" fillId="0" borderId="1" xfId="1" applyFont="1" applyBorder="1">
      <alignment vertical="center"/>
    </xf>
    <xf numFmtId="38" fontId="3" fillId="0" borderId="0" xfId="1" applyFont="1">
      <alignment vertical="center"/>
    </xf>
    <xf numFmtId="0" fontId="3" fillId="0" borderId="0" xfId="0" applyFont="1" applyAlignment="1">
      <alignment horizontal="left" vertical="center"/>
    </xf>
    <xf numFmtId="38" fontId="0" fillId="0" borderId="0" xfId="1" applyFont="1" applyFill="1">
      <alignment vertical="center"/>
    </xf>
    <xf numFmtId="38" fontId="3" fillId="0" borderId="0" xfId="1" applyFont="1" applyFill="1">
      <alignment vertical="center"/>
    </xf>
    <xf numFmtId="0" fontId="3" fillId="0" borderId="6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180" fontId="3" fillId="0" borderId="6" xfId="1" applyNumberFormat="1" applyFont="1" applyFill="1" applyBorder="1">
      <alignment vertical="center"/>
    </xf>
    <xf numFmtId="10" fontId="3" fillId="0" borderId="1" xfId="1" applyNumberFormat="1" applyFont="1" applyFill="1" applyBorder="1">
      <alignment vertical="center"/>
    </xf>
    <xf numFmtId="10" fontId="3" fillId="0" borderId="1" xfId="0" applyNumberFormat="1" applyFont="1" applyBorder="1">
      <alignment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" xfId="0" applyFill="1" applyBorder="1" applyAlignment="1"/>
    <xf numFmtId="180" fontId="0" fillId="2" borderId="1" xfId="0" applyNumberFormat="1" applyFill="1" applyBorder="1">
      <alignment vertical="center"/>
    </xf>
    <xf numFmtId="0" fontId="5" fillId="0" borderId="3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38" fontId="5" fillId="0" borderId="1" xfId="1" applyFont="1" applyFill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56" fontId="10" fillId="0" borderId="2" xfId="0" applyNumberFormat="1" applyFont="1" applyBorder="1" applyAlignment="1">
      <alignment horizontal="center" vertical="center" wrapText="1"/>
    </xf>
    <xf numFmtId="56" fontId="10" fillId="0" borderId="2" xfId="0" applyNumberFormat="1" applyFont="1" applyBorder="1" applyAlignment="1">
      <alignment horizontal="center" vertical="center"/>
    </xf>
    <xf numFmtId="56" fontId="3" fillId="0" borderId="7" xfId="0" applyNumberFormat="1" applyFont="1" applyBorder="1" applyAlignment="1">
      <alignment horizontal="center" vertical="center" wrapText="1"/>
    </xf>
    <xf numFmtId="56" fontId="3" fillId="0" borderId="8" xfId="0" applyNumberFormat="1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56" fontId="5" fillId="0" borderId="9" xfId="0" applyNumberFormat="1" applyFont="1" applyBorder="1" applyAlignment="1">
      <alignment horizontal="center" vertical="center" wrapText="1"/>
    </xf>
    <xf numFmtId="56" fontId="5" fillId="0" borderId="10" xfId="0" applyNumberFormat="1" applyFont="1" applyBorder="1" applyAlignment="1">
      <alignment horizontal="center" vertical="center" wrapText="1"/>
    </xf>
    <xf numFmtId="38" fontId="5" fillId="0" borderId="3" xfId="1" applyFont="1" applyFill="1" applyBorder="1" applyAlignment="1">
      <alignment horizontal="center" vertical="center"/>
    </xf>
    <xf numFmtId="38" fontId="5" fillId="0" borderId="1" xfId="1" applyFont="1" applyFill="1" applyBorder="1" applyAlignment="1">
      <alignment horizontal="center" vertical="center"/>
    </xf>
    <xf numFmtId="181" fontId="3" fillId="0" borderId="0" xfId="0" applyNumberFormat="1" applyFont="1" applyAlignment="1">
      <alignment horizontal="right" vertical="center"/>
    </xf>
    <xf numFmtId="0" fontId="5" fillId="0" borderId="1" xfId="0" applyFont="1" applyBorder="1" applyAlignment="1">
      <alignment horizontal="center" vertical="center" wrapText="1"/>
    </xf>
    <xf numFmtId="56" fontId="5" fillId="0" borderId="2" xfId="0" applyNumberFormat="1" applyFont="1" applyBorder="1" applyAlignment="1">
      <alignment horizontal="center" vertical="center" wrapText="1"/>
    </xf>
    <xf numFmtId="56" fontId="5" fillId="0" borderId="2" xfId="0" applyNumberFormat="1" applyFont="1" applyBorder="1" applyAlignment="1">
      <alignment horizontal="center" vertical="center"/>
    </xf>
    <xf numFmtId="56" fontId="3" fillId="0" borderId="2" xfId="0" applyNumberFormat="1" applyFont="1" applyBorder="1" applyAlignment="1">
      <alignment horizontal="center" vertical="center" wrapText="1"/>
    </xf>
    <xf numFmtId="56" fontId="3" fillId="0" borderId="2" xfId="0" applyNumberFormat="1" applyFont="1" applyBorder="1" applyAlignment="1">
      <alignment horizontal="center" vertical="center"/>
    </xf>
    <xf numFmtId="181" fontId="3" fillId="0" borderId="16" xfId="0" applyNumberFormat="1" applyFont="1" applyBorder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14" fontId="3" fillId="2" borderId="9" xfId="0" applyNumberFormat="1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 shrinkToFi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0" xfId="0" applyAlignment="1">
      <alignment horizontal="right" vertical="center"/>
    </xf>
    <xf numFmtId="0" fontId="0" fillId="0" borderId="2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81" fontId="3" fillId="0" borderId="17" xfId="0" applyNumberFormat="1" applyFont="1" applyBorder="1" applyAlignment="1">
      <alignment horizontal="right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</cellXfs>
  <cellStyles count="4">
    <cellStyle name="パーセント" xfId="3" builtinId="5"/>
    <cellStyle name="桁区切り" xfId="1" builtinId="6"/>
    <cellStyle name="標準" xfId="0" builtinId="0"/>
    <cellStyle name="標準 2" xfId="2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63"/>
  <sheetViews>
    <sheetView tabSelected="1" view="pageBreakPreview" zoomScaleNormal="100" zoomScaleSheetLayoutView="100" workbookViewId="0">
      <selection activeCell="J4" sqref="J4"/>
    </sheetView>
  </sheetViews>
  <sheetFormatPr defaultRowHeight="18" x14ac:dyDescent="0.55000000000000004"/>
  <cols>
    <col min="1" max="1" width="13.58203125" customWidth="1"/>
    <col min="2" max="3" width="13.58203125" style="1" customWidth="1"/>
    <col min="4" max="7" width="13.58203125" customWidth="1"/>
    <col min="8" max="8" width="15.25" customWidth="1"/>
    <col min="9" max="9" width="5.33203125" customWidth="1"/>
    <col min="10" max="10" width="10.5" bestFit="1" customWidth="1"/>
  </cols>
  <sheetData>
    <row r="1" spans="1:8" x14ac:dyDescent="0.55000000000000004">
      <c r="A1" s="73" t="s">
        <v>0</v>
      </c>
      <c r="B1" s="73"/>
      <c r="C1" s="73"/>
      <c r="D1" s="73"/>
      <c r="E1" s="73"/>
      <c r="F1" s="73"/>
      <c r="G1" s="73"/>
      <c r="H1" s="73"/>
    </row>
    <row r="2" spans="1:8" x14ac:dyDescent="0.55000000000000004">
      <c r="A2" s="2"/>
      <c r="B2" s="3"/>
      <c r="C2" s="3"/>
      <c r="D2" s="2"/>
      <c r="E2" s="2"/>
      <c r="F2" s="2"/>
      <c r="G2" s="2"/>
      <c r="H2" s="2"/>
    </row>
    <row r="3" spans="1:8" x14ac:dyDescent="0.55000000000000004">
      <c r="A3" s="2"/>
      <c r="B3" s="3"/>
      <c r="C3" s="3"/>
      <c r="D3" s="2"/>
      <c r="E3" s="2"/>
      <c r="F3" s="2"/>
      <c r="G3" s="88">
        <v>44755</v>
      </c>
      <c r="H3" s="88"/>
    </row>
    <row r="4" spans="1:8" x14ac:dyDescent="0.55000000000000004">
      <c r="A4" s="4"/>
      <c r="B4" s="5"/>
      <c r="C4" s="5"/>
      <c r="D4" s="4"/>
      <c r="E4" s="6"/>
      <c r="F4" s="6"/>
      <c r="G4" s="6"/>
      <c r="H4" s="7" t="s">
        <v>1</v>
      </c>
    </row>
    <row r="5" spans="1:8" ht="19.5" customHeight="1" x14ac:dyDescent="0.55000000000000004">
      <c r="A5" s="69" t="s">
        <v>2</v>
      </c>
      <c r="B5" s="74" t="s">
        <v>3</v>
      </c>
      <c r="C5" s="70" t="s">
        <v>4</v>
      </c>
      <c r="D5" s="75"/>
      <c r="E5" s="78" t="s">
        <v>5</v>
      </c>
      <c r="F5" s="79"/>
      <c r="G5" s="80">
        <v>44754</v>
      </c>
      <c r="H5" s="81"/>
    </row>
    <row r="6" spans="1:8" ht="21.75" customHeight="1" x14ac:dyDescent="0.55000000000000004">
      <c r="A6" s="69"/>
      <c r="B6" s="74"/>
      <c r="C6" s="76"/>
      <c r="D6" s="77"/>
      <c r="E6" s="82" t="s">
        <v>6</v>
      </c>
      <c r="F6" s="83"/>
      <c r="G6" s="84" t="s">
        <v>7</v>
      </c>
      <c r="H6" s="85"/>
    </row>
    <row r="7" spans="1:8" ht="18.75" customHeight="1" x14ac:dyDescent="0.55000000000000004">
      <c r="A7" s="69"/>
      <c r="B7" s="74"/>
      <c r="C7" s="86" t="s">
        <v>8</v>
      </c>
      <c r="D7" s="8"/>
      <c r="E7" s="68" t="s">
        <v>9</v>
      </c>
      <c r="F7" s="8"/>
      <c r="G7" s="68" t="s">
        <v>9</v>
      </c>
      <c r="H7" s="9"/>
    </row>
    <row r="8" spans="1:8" ht="18.75" customHeight="1" x14ac:dyDescent="0.55000000000000004">
      <c r="A8" s="69"/>
      <c r="B8" s="74"/>
      <c r="C8" s="87"/>
      <c r="D8" s="70" t="s">
        <v>10</v>
      </c>
      <c r="E8" s="69"/>
      <c r="F8" s="70" t="s">
        <v>11</v>
      </c>
      <c r="G8" s="69"/>
      <c r="H8" s="72" t="s">
        <v>11</v>
      </c>
    </row>
    <row r="9" spans="1:8" ht="35.15" customHeight="1" x14ac:dyDescent="0.55000000000000004">
      <c r="A9" s="69"/>
      <c r="B9" s="74"/>
      <c r="C9" s="87"/>
      <c r="D9" s="71"/>
      <c r="E9" s="69"/>
      <c r="F9" s="71"/>
      <c r="G9" s="69"/>
      <c r="H9" s="71"/>
    </row>
    <row r="10" spans="1:8" x14ac:dyDescent="0.55000000000000004">
      <c r="A10" s="10" t="s">
        <v>12</v>
      </c>
      <c r="B10" s="20">
        <v>126645025.00000003</v>
      </c>
      <c r="C10" s="21">
        <f>SUM(C11:C57)</f>
        <v>78547609</v>
      </c>
      <c r="D10" s="11">
        <f>C10/$B10</f>
        <v>0.62021867025570077</v>
      </c>
      <c r="E10" s="21">
        <f>SUM(E11:E57)</f>
        <v>403792</v>
      </c>
      <c r="F10" s="11">
        <f>E10/$B10</f>
        <v>3.1883763298242462E-3</v>
      </c>
      <c r="G10" s="21">
        <f>SUM(G11:G57)</f>
        <v>58999</v>
      </c>
      <c r="H10" s="11">
        <f>G10/$B10</f>
        <v>4.6586117378080965E-4</v>
      </c>
    </row>
    <row r="11" spans="1:8" x14ac:dyDescent="0.55000000000000004">
      <c r="A11" s="12" t="s">
        <v>13</v>
      </c>
      <c r="B11" s="20">
        <v>5226603</v>
      </c>
      <c r="C11" s="21">
        <v>3368497</v>
      </c>
      <c r="D11" s="11">
        <f t="shared" ref="D11:D57" si="0">C11/$B11</f>
        <v>0.64449069500782818</v>
      </c>
      <c r="E11" s="21">
        <v>17258</v>
      </c>
      <c r="F11" s="11">
        <f t="shared" ref="F11:F57" si="1">E11/$B11</f>
        <v>3.3019534868058658E-3</v>
      </c>
      <c r="G11" s="21">
        <v>4512</v>
      </c>
      <c r="H11" s="11">
        <f t="shared" ref="H11:H57" si="2">G11/$B11</f>
        <v>8.6327582179094144E-4</v>
      </c>
    </row>
    <row r="12" spans="1:8" x14ac:dyDescent="0.55000000000000004">
      <c r="A12" s="12" t="s">
        <v>14</v>
      </c>
      <c r="B12" s="20">
        <v>1259615</v>
      </c>
      <c r="C12" s="21">
        <v>867066</v>
      </c>
      <c r="D12" s="11">
        <f t="shared" si="0"/>
        <v>0.68835795064364902</v>
      </c>
      <c r="E12" s="21">
        <v>4574</v>
      </c>
      <c r="F12" s="11">
        <f t="shared" si="1"/>
        <v>3.6312682843567283E-3</v>
      </c>
      <c r="G12" s="21">
        <v>885</v>
      </c>
      <c r="H12" s="11">
        <f t="shared" si="2"/>
        <v>7.0259563438034641E-4</v>
      </c>
    </row>
    <row r="13" spans="1:8" x14ac:dyDescent="0.55000000000000004">
      <c r="A13" s="12" t="s">
        <v>15</v>
      </c>
      <c r="B13" s="20">
        <v>1220823</v>
      </c>
      <c r="C13" s="21">
        <v>854033</v>
      </c>
      <c r="D13" s="11">
        <f t="shared" si="0"/>
        <v>0.69955513616634024</v>
      </c>
      <c r="E13" s="21">
        <v>5803</v>
      </c>
      <c r="F13" s="11">
        <f t="shared" si="1"/>
        <v>4.7533508133447682E-3</v>
      </c>
      <c r="G13" s="21">
        <v>689</v>
      </c>
      <c r="H13" s="11">
        <f t="shared" si="2"/>
        <v>5.6437337763131919E-4</v>
      </c>
    </row>
    <row r="14" spans="1:8" x14ac:dyDescent="0.55000000000000004">
      <c r="A14" s="12" t="s">
        <v>16</v>
      </c>
      <c r="B14" s="20">
        <v>2281989</v>
      </c>
      <c r="C14" s="21">
        <v>1486954</v>
      </c>
      <c r="D14" s="11">
        <f t="shared" si="0"/>
        <v>0.65160436794392962</v>
      </c>
      <c r="E14" s="21">
        <v>6369</v>
      </c>
      <c r="F14" s="11">
        <f t="shared" si="1"/>
        <v>2.7909862843335355E-3</v>
      </c>
      <c r="G14" s="21">
        <v>1762</v>
      </c>
      <c r="H14" s="11">
        <f t="shared" si="2"/>
        <v>7.7213343272031546E-4</v>
      </c>
    </row>
    <row r="15" spans="1:8" x14ac:dyDescent="0.55000000000000004">
      <c r="A15" s="12" t="s">
        <v>17</v>
      </c>
      <c r="B15" s="20">
        <v>971288</v>
      </c>
      <c r="C15" s="21">
        <v>705525</v>
      </c>
      <c r="D15" s="11">
        <f t="shared" si="0"/>
        <v>0.72638084687548909</v>
      </c>
      <c r="E15" s="21">
        <v>3023</v>
      </c>
      <c r="F15" s="11">
        <f t="shared" si="1"/>
        <v>3.1123621418158156E-3</v>
      </c>
      <c r="G15" s="21">
        <v>121</v>
      </c>
      <c r="H15" s="11">
        <f t="shared" si="2"/>
        <v>1.2457685053248881E-4</v>
      </c>
    </row>
    <row r="16" spans="1:8" x14ac:dyDescent="0.55000000000000004">
      <c r="A16" s="12" t="s">
        <v>18</v>
      </c>
      <c r="B16" s="20">
        <v>1069562</v>
      </c>
      <c r="C16" s="21">
        <v>757074</v>
      </c>
      <c r="D16" s="11">
        <f t="shared" si="0"/>
        <v>0.7078355438955386</v>
      </c>
      <c r="E16" s="21">
        <v>2448</v>
      </c>
      <c r="F16" s="11">
        <f t="shared" si="1"/>
        <v>2.288787372775024E-3</v>
      </c>
      <c r="G16" s="21">
        <v>368</v>
      </c>
      <c r="H16" s="11">
        <f t="shared" si="2"/>
        <v>3.4406607564591859E-4</v>
      </c>
    </row>
    <row r="17" spans="1:8" x14ac:dyDescent="0.55000000000000004">
      <c r="A17" s="12" t="s">
        <v>19</v>
      </c>
      <c r="B17" s="20">
        <v>1862059.0000000002</v>
      </c>
      <c r="C17" s="21">
        <v>1281373</v>
      </c>
      <c r="D17" s="11">
        <f t="shared" si="0"/>
        <v>0.68814844212777349</v>
      </c>
      <c r="E17" s="21">
        <v>5718</v>
      </c>
      <c r="F17" s="11">
        <f t="shared" si="1"/>
        <v>3.0707942122134685E-3</v>
      </c>
      <c r="G17" s="21">
        <v>627</v>
      </c>
      <c r="H17" s="11">
        <f t="shared" si="2"/>
        <v>3.3672402431931528E-4</v>
      </c>
    </row>
    <row r="18" spans="1:8" x14ac:dyDescent="0.55000000000000004">
      <c r="A18" s="12" t="s">
        <v>20</v>
      </c>
      <c r="B18" s="20">
        <v>2907675</v>
      </c>
      <c r="C18" s="21">
        <v>1923761</v>
      </c>
      <c r="D18" s="11">
        <f t="shared" si="0"/>
        <v>0.66161486410964088</v>
      </c>
      <c r="E18" s="21">
        <v>8629</v>
      </c>
      <c r="F18" s="11">
        <f t="shared" si="1"/>
        <v>2.9676631673072129E-3</v>
      </c>
      <c r="G18" s="21">
        <v>1497</v>
      </c>
      <c r="H18" s="11">
        <f t="shared" si="2"/>
        <v>5.1484433439087933E-4</v>
      </c>
    </row>
    <row r="19" spans="1:8" x14ac:dyDescent="0.55000000000000004">
      <c r="A19" s="12" t="s">
        <v>21</v>
      </c>
      <c r="B19" s="20">
        <v>1955401</v>
      </c>
      <c r="C19" s="21">
        <v>1277252</v>
      </c>
      <c r="D19" s="11">
        <f t="shared" si="0"/>
        <v>0.6531918516969154</v>
      </c>
      <c r="E19" s="21">
        <v>6907</v>
      </c>
      <c r="F19" s="11">
        <f t="shared" si="1"/>
        <v>3.5322678059385264E-3</v>
      </c>
      <c r="G19" s="21">
        <v>768</v>
      </c>
      <c r="H19" s="11">
        <f t="shared" si="2"/>
        <v>3.9275831402356859E-4</v>
      </c>
    </row>
    <row r="20" spans="1:8" x14ac:dyDescent="0.55000000000000004">
      <c r="A20" s="12" t="s">
        <v>22</v>
      </c>
      <c r="B20" s="20">
        <v>1958101</v>
      </c>
      <c r="C20" s="21">
        <v>1266016</v>
      </c>
      <c r="D20" s="11">
        <f t="shared" si="0"/>
        <v>0.64655296126195738</v>
      </c>
      <c r="E20" s="21">
        <v>3743</v>
      </c>
      <c r="F20" s="11">
        <f t="shared" si="1"/>
        <v>1.9115459314917873E-3</v>
      </c>
      <c r="G20" s="21">
        <v>602</v>
      </c>
      <c r="H20" s="11">
        <f t="shared" si="2"/>
        <v>3.0744072956400103E-4</v>
      </c>
    </row>
    <row r="21" spans="1:8" x14ac:dyDescent="0.55000000000000004">
      <c r="A21" s="12" t="s">
        <v>23</v>
      </c>
      <c r="B21" s="20">
        <v>7393799</v>
      </c>
      <c r="C21" s="21">
        <v>4605565</v>
      </c>
      <c r="D21" s="11">
        <f t="shared" si="0"/>
        <v>0.6228956183418024</v>
      </c>
      <c r="E21" s="21">
        <v>28177</v>
      </c>
      <c r="F21" s="11">
        <f t="shared" si="1"/>
        <v>3.8108961306630054E-3</v>
      </c>
      <c r="G21" s="21">
        <v>3721</v>
      </c>
      <c r="H21" s="11">
        <f t="shared" si="2"/>
        <v>5.0325955574394168E-4</v>
      </c>
    </row>
    <row r="22" spans="1:8" x14ac:dyDescent="0.55000000000000004">
      <c r="A22" s="12" t="s">
        <v>24</v>
      </c>
      <c r="B22" s="20">
        <v>6322892.0000000009</v>
      </c>
      <c r="C22" s="21">
        <v>4023304</v>
      </c>
      <c r="D22" s="11">
        <f t="shared" si="0"/>
        <v>0.63630756305817016</v>
      </c>
      <c r="E22" s="21">
        <v>25631</v>
      </c>
      <c r="F22" s="11">
        <f t="shared" si="1"/>
        <v>4.05368302985406E-3</v>
      </c>
      <c r="G22" s="21">
        <v>4775</v>
      </c>
      <c r="H22" s="11">
        <f t="shared" si="2"/>
        <v>7.5519240246393568E-4</v>
      </c>
    </row>
    <row r="23" spans="1:8" x14ac:dyDescent="0.55000000000000004">
      <c r="A23" s="12" t="s">
        <v>25</v>
      </c>
      <c r="B23" s="20">
        <v>13843329.000000002</v>
      </c>
      <c r="C23" s="21">
        <v>8369550</v>
      </c>
      <c r="D23" s="11">
        <f t="shared" si="0"/>
        <v>0.60459084660922235</v>
      </c>
      <c r="E23" s="21">
        <v>48064</v>
      </c>
      <c r="F23" s="11">
        <f t="shared" si="1"/>
        <v>3.4719972341912841E-3</v>
      </c>
      <c r="G23" s="21">
        <v>7468</v>
      </c>
      <c r="H23" s="11">
        <f t="shared" si="2"/>
        <v>5.3946561553221768E-4</v>
      </c>
    </row>
    <row r="24" spans="1:8" x14ac:dyDescent="0.55000000000000004">
      <c r="A24" s="12" t="s">
        <v>26</v>
      </c>
      <c r="B24" s="20">
        <v>9220206</v>
      </c>
      <c r="C24" s="21">
        <v>5682269</v>
      </c>
      <c r="D24" s="11">
        <f t="shared" si="0"/>
        <v>0.61628438670459207</v>
      </c>
      <c r="E24" s="21">
        <v>34025</v>
      </c>
      <c r="F24" s="11">
        <f t="shared" si="1"/>
        <v>3.6902646209856916E-3</v>
      </c>
      <c r="G24" s="21">
        <v>4724</v>
      </c>
      <c r="H24" s="11">
        <f t="shared" si="2"/>
        <v>5.1235297779680846E-4</v>
      </c>
    </row>
    <row r="25" spans="1:8" x14ac:dyDescent="0.55000000000000004">
      <c r="A25" s="12" t="s">
        <v>27</v>
      </c>
      <c r="B25" s="20">
        <v>2213174</v>
      </c>
      <c r="C25" s="21">
        <v>1558210</v>
      </c>
      <c r="D25" s="11">
        <f t="shared" si="0"/>
        <v>0.70406122609428812</v>
      </c>
      <c r="E25" s="21">
        <v>5122</v>
      </c>
      <c r="F25" s="11">
        <f t="shared" si="1"/>
        <v>2.3143232298951642E-3</v>
      </c>
      <c r="G25" s="21">
        <v>600</v>
      </c>
      <c r="H25" s="11">
        <f t="shared" si="2"/>
        <v>2.7110385356054247E-4</v>
      </c>
    </row>
    <row r="26" spans="1:8" x14ac:dyDescent="0.55000000000000004">
      <c r="A26" s="12" t="s">
        <v>28</v>
      </c>
      <c r="B26" s="20">
        <v>1047674</v>
      </c>
      <c r="C26" s="21">
        <v>696989</v>
      </c>
      <c r="D26" s="11">
        <f t="shared" si="0"/>
        <v>0.66527278523662892</v>
      </c>
      <c r="E26" s="21">
        <v>3168</v>
      </c>
      <c r="F26" s="11">
        <f t="shared" si="1"/>
        <v>3.0238413857745826E-3</v>
      </c>
      <c r="G26" s="21">
        <v>374</v>
      </c>
      <c r="H26" s="11">
        <f t="shared" si="2"/>
        <v>3.5698127470949932E-4</v>
      </c>
    </row>
    <row r="27" spans="1:8" x14ac:dyDescent="0.55000000000000004">
      <c r="A27" s="12" t="s">
        <v>29</v>
      </c>
      <c r="B27" s="20">
        <v>1132656</v>
      </c>
      <c r="C27" s="21">
        <v>716244</v>
      </c>
      <c r="D27" s="11">
        <f t="shared" si="0"/>
        <v>0.63235792685510872</v>
      </c>
      <c r="E27" s="21">
        <v>4107</v>
      </c>
      <c r="F27" s="11">
        <f t="shared" si="1"/>
        <v>3.6259905920244099E-3</v>
      </c>
      <c r="G27" s="21">
        <v>450</v>
      </c>
      <c r="H27" s="11">
        <f t="shared" si="2"/>
        <v>3.9729626647455184E-4</v>
      </c>
    </row>
    <row r="28" spans="1:8" x14ac:dyDescent="0.55000000000000004">
      <c r="A28" s="12" t="s">
        <v>30</v>
      </c>
      <c r="B28" s="20">
        <v>774582.99999999988</v>
      </c>
      <c r="C28" s="21">
        <v>500706</v>
      </c>
      <c r="D28" s="11">
        <f t="shared" si="0"/>
        <v>0.64642007376872468</v>
      </c>
      <c r="E28" s="21">
        <v>2239</v>
      </c>
      <c r="F28" s="11">
        <f t="shared" si="1"/>
        <v>2.8905875806724398E-3</v>
      </c>
      <c r="G28" s="21">
        <v>131</v>
      </c>
      <c r="H28" s="11">
        <f t="shared" si="2"/>
        <v>1.6912325728811505E-4</v>
      </c>
    </row>
    <row r="29" spans="1:8" x14ac:dyDescent="0.55000000000000004">
      <c r="A29" s="12" t="s">
        <v>31</v>
      </c>
      <c r="B29" s="20">
        <v>820997</v>
      </c>
      <c r="C29" s="21">
        <v>524194</v>
      </c>
      <c r="D29" s="11">
        <f t="shared" si="0"/>
        <v>0.63848467168576739</v>
      </c>
      <c r="E29" s="21">
        <v>2279</v>
      </c>
      <c r="F29" s="11">
        <f t="shared" si="1"/>
        <v>2.7758932127644803E-3</v>
      </c>
      <c r="G29" s="21">
        <v>258</v>
      </c>
      <c r="H29" s="11">
        <f t="shared" si="2"/>
        <v>3.1425206182239399E-4</v>
      </c>
    </row>
    <row r="30" spans="1:8" x14ac:dyDescent="0.55000000000000004">
      <c r="A30" s="12" t="s">
        <v>32</v>
      </c>
      <c r="B30" s="20">
        <v>2071737</v>
      </c>
      <c r="C30" s="21">
        <v>1389181</v>
      </c>
      <c r="D30" s="11">
        <f t="shared" si="0"/>
        <v>0.67053926246429929</v>
      </c>
      <c r="E30" s="21">
        <v>6100</v>
      </c>
      <c r="F30" s="11">
        <f t="shared" si="1"/>
        <v>2.9443891768115354E-3</v>
      </c>
      <c r="G30" s="21">
        <v>633</v>
      </c>
      <c r="H30" s="11">
        <f t="shared" si="2"/>
        <v>3.0554071293798391E-4</v>
      </c>
    </row>
    <row r="31" spans="1:8" x14ac:dyDescent="0.55000000000000004">
      <c r="A31" s="12" t="s">
        <v>33</v>
      </c>
      <c r="B31" s="20">
        <v>2016791</v>
      </c>
      <c r="C31" s="21">
        <v>1306651</v>
      </c>
      <c r="D31" s="11">
        <f t="shared" si="0"/>
        <v>0.64788617164594642</v>
      </c>
      <c r="E31" s="21">
        <v>5228</v>
      </c>
      <c r="F31" s="11">
        <f t="shared" si="1"/>
        <v>2.592236875313307E-3</v>
      </c>
      <c r="G31" s="21">
        <v>689</v>
      </c>
      <c r="H31" s="11">
        <f t="shared" si="2"/>
        <v>3.4163182997147448E-4</v>
      </c>
    </row>
    <row r="32" spans="1:8" x14ac:dyDescent="0.55000000000000004">
      <c r="A32" s="12" t="s">
        <v>34</v>
      </c>
      <c r="B32" s="20">
        <v>3686259.9999999995</v>
      </c>
      <c r="C32" s="21">
        <v>2361801</v>
      </c>
      <c r="D32" s="11">
        <f t="shared" si="0"/>
        <v>0.64070385702582033</v>
      </c>
      <c r="E32" s="21">
        <v>11160</v>
      </c>
      <c r="F32" s="11">
        <f t="shared" si="1"/>
        <v>3.0274587251034927E-3</v>
      </c>
      <c r="G32" s="21">
        <v>1256</v>
      </c>
      <c r="H32" s="11">
        <f t="shared" si="2"/>
        <v>3.4072474540591282E-4</v>
      </c>
    </row>
    <row r="33" spans="1:8" x14ac:dyDescent="0.55000000000000004">
      <c r="A33" s="12" t="s">
        <v>35</v>
      </c>
      <c r="B33" s="20">
        <v>7558801.9999999991</v>
      </c>
      <c r="C33" s="21">
        <v>4447807</v>
      </c>
      <c r="D33" s="11">
        <f t="shared" si="0"/>
        <v>0.58842750478184247</v>
      </c>
      <c r="E33" s="21">
        <v>22648</v>
      </c>
      <c r="F33" s="11">
        <f t="shared" si="1"/>
        <v>2.9962419970783732E-3</v>
      </c>
      <c r="G33" s="21">
        <v>2406</v>
      </c>
      <c r="H33" s="11">
        <f t="shared" si="2"/>
        <v>3.1830440855574739E-4</v>
      </c>
    </row>
    <row r="34" spans="1:8" x14ac:dyDescent="0.55000000000000004">
      <c r="A34" s="12" t="s">
        <v>36</v>
      </c>
      <c r="B34" s="20">
        <v>1800557</v>
      </c>
      <c r="C34" s="21">
        <v>1127664</v>
      </c>
      <c r="D34" s="11">
        <f t="shared" si="0"/>
        <v>0.62628619921502071</v>
      </c>
      <c r="E34" s="21">
        <v>5042</v>
      </c>
      <c r="F34" s="11">
        <f t="shared" si="1"/>
        <v>2.800244590979347E-3</v>
      </c>
      <c r="G34" s="21">
        <v>1194</v>
      </c>
      <c r="H34" s="11">
        <f t="shared" si="2"/>
        <v>6.6312813201692584E-4</v>
      </c>
    </row>
    <row r="35" spans="1:8" x14ac:dyDescent="0.55000000000000004">
      <c r="A35" s="12" t="s">
        <v>37</v>
      </c>
      <c r="B35" s="20">
        <v>1418843</v>
      </c>
      <c r="C35" s="21">
        <v>862159</v>
      </c>
      <c r="D35" s="11">
        <f t="shared" si="0"/>
        <v>0.60764933118040543</v>
      </c>
      <c r="E35" s="21">
        <v>4949</v>
      </c>
      <c r="F35" s="11">
        <f t="shared" si="1"/>
        <v>3.4880532941276802E-3</v>
      </c>
      <c r="G35" s="21">
        <v>500</v>
      </c>
      <c r="H35" s="11">
        <f t="shared" si="2"/>
        <v>3.5239980744874522E-4</v>
      </c>
    </row>
    <row r="36" spans="1:8" x14ac:dyDescent="0.55000000000000004">
      <c r="A36" s="12" t="s">
        <v>38</v>
      </c>
      <c r="B36" s="20">
        <v>2530542</v>
      </c>
      <c r="C36" s="21">
        <v>1485358</v>
      </c>
      <c r="D36" s="11">
        <f t="shared" si="0"/>
        <v>0.58697227708530431</v>
      </c>
      <c r="E36" s="21">
        <v>7641</v>
      </c>
      <c r="F36" s="11">
        <f t="shared" si="1"/>
        <v>3.0195112351425108E-3</v>
      </c>
      <c r="G36" s="21">
        <v>998</v>
      </c>
      <c r="H36" s="11">
        <f t="shared" si="2"/>
        <v>3.9438191502057663E-4</v>
      </c>
    </row>
    <row r="37" spans="1:8" x14ac:dyDescent="0.55000000000000004">
      <c r="A37" s="12" t="s">
        <v>39</v>
      </c>
      <c r="B37" s="20">
        <v>8839511</v>
      </c>
      <c r="C37" s="21">
        <v>4898440</v>
      </c>
      <c r="D37" s="11">
        <f t="shared" si="0"/>
        <v>0.55415282587464398</v>
      </c>
      <c r="E37" s="21">
        <v>32862</v>
      </c>
      <c r="F37" s="11">
        <f t="shared" si="1"/>
        <v>3.7176264614637621E-3</v>
      </c>
      <c r="G37" s="21">
        <v>5212</v>
      </c>
      <c r="H37" s="11">
        <f t="shared" si="2"/>
        <v>5.8962537633586295E-4</v>
      </c>
    </row>
    <row r="38" spans="1:8" x14ac:dyDescent="0.55000000000000004">
      <c r="A38" s="12" t="s">
        <v>40</v>
      </c>
      <c r="B38" s="20">
        <v>5523625</v>
      </c>
      <c r="C38" s="21">
        <v>3270516</v>
      </c>
      <c r="D38" s="11">
        <f t="shared" si="0"/>
        <v>0.59209595148113781</v>
      </c>
      <c r="E38" s="21">
        <v>18004</v>
      </c>
      <c r="F38" s="11">
        <f t="shared" si="1"/>
        <v>3.2594537101993709E-3</v>
      </c>
      <c r="G38" s="21">
        <v>2286</v>
      </c>
      <c r="H38" s="11">
        <f t="shared" si="2"/>
        <v>4.1385865260585214E-4</v>
      </c>
    </row>
    <row r="39" spans="1:8" x14ac:dyDescent="0.55000000000000004">
      <c r="A39" s="12" t="s">
        <v>41</v>
      </c>
      <c r="B39" s="20">
        <v>1344738.9999999998</v>
      </c>
      <c r="C39" s="21">
        <v>832829</v>
      </c>
      <c r="D39" s="11">
        <f t="shared" si="0"/>
        <v>0.61932389854090653</v>
      </c>
      <c r="E39" s="21">
        <v>3044</v>
      </c>
      <c r="F39" s="11">
        <f t="shared" si="1"/>
        <v>2.2636362892724912E-3</v>
      </c>
      <c r="G39" s="21">
        <v>245</v>
      </c>
      <c r="H39" s="11">
        <f t="shared" si="2"/>
        <v>1.8219148845984243E-4</v>
      </c>
    </row>
    <row r="40" spans="1:8" x14ac:dyDescent="0.55000000000000004">
      <c r="A40" s="12" t="s">
        <v>42</v>
      </c>
      <c r="B40" s="20">
        <v>944432</v>
      </c>
      <c r="C40" s="21">
        <v>588020</v>
      </c>
      <c r="D40" s="11">
        <f t="shared" si="0"/>
        <v>0.62261761566740648</v>
      </c>
      <c r="E40" s="21">
        <v>1846</v>
      </c>
      <c r="F40" s="11">
        <f t="shared" si="1"/>
        <v>1.954613990207871E-3</v>
      </c>
      <c r="G40" s="21">
        <v>211</v>
      </c>
      <c r="H40" s="11">
        <f t="shared" si="2"/>
        <v>2.2341470852321819E-4</v>
      </c>
    </row>
    <row r="41" spans="1:8" x14ac:dyDescent="0.55000000000000004">
      <c r="A41" s="12" t="s">
        <v>43</v>
      </c>
      <c r="B41" s="20">
        <v>556788</v>
      </c>
      <c r="C41" s="21">
        <v>343841</v>
      </c>
      <c r="D41" s="11">
        <f t="shared" si="0"/>
        <v>0.61754384074369417</v>
      </c>
      <c r="E41" s="21">
        <v>1774</v>
      </c>
      <c r="F41" s="11">
        <f t="shared" si="1"/>
        <v>3.1861318850262576E-3</v>
      </c>
      <c r="G41" s="21">
        <v>165</v>
      </c>
      <c r="H41" s="11">
        <f t="shared" si="2"/>
        <v>2.9634259359037911E-4</v>
      </c>
    </row>
    <row r="42" spans="1:8" x14ac:dyDescent="0.55000000000000004">
      <c r="A42" s="12" t="s">
        <v>44</v>
      </c>
      <c r="B42" s="20">
        <v>672814.99999999988</v>
      </c>
      <c r="C42" s="21">
        <v>442575</v>
      </c>
      <c r="D42" s="11">
        <f t="shared" si="0"/>
        <v>0.65779597660575351</v>
      </c>
      <c r="E42" s="21">
        <v>2518</v>
      </c>
      <c r="F42" s="11">
        <f t="shared" si="1"/>
        <v>3.7424849327081003E-3</v>
      </c>
      <c r="G42" s="21">
        <v>401</v>
      </c>
      <c r="H42" s="11">
        <f t="shared" si="2"/>
        <v>5.9600335902142501E-4</v>
      </c>
    </row>
    <row r="43" spans="1:8" x14ac:dyDescent="0.55000000000000004">
      <c r="A43" s="12" t="s">
        <v>45</v>
      </c>
      <c r="B43" s="20">
        <v>1893791</v>
      </c>
      <c r="C43" s="21">
        <v>1155697</v>
      </c>
      <c r="D43" s="11">
        <f t="shared" si="0"/>
        <v>0.61025583076485213</v>
      </c>
      <c r="E43" s="21">
        <v>5863</v>
      </c>
      <c r="F43" s="11">
        <f t="shared" si="1"/>
        <v>3.0959065704716095E-3</v>
      </c>
      <c r="G43" s="21">
        <v>867</v>
      </c>
      <c r="H43" s="11">
        <f t="shared" si="2"/>
        <v>4.5781187047567551E-4</v>
      </c>
    </row>
    <row r="44" spans="1:8" x14ac:dyDescent="0.55000000000000004">
      <c r="A44" s="12" t="s">
        <v>46</v>
      </c>
      <c r="B44" s="20">
        <v>2812432.9999999995</v>
      </c>
      <c r="C44" s="21">
        <v>1686338</v>
      </c>
      <c r="D44" s="11">
        <f t="shared" si="0"/>
        <v>0.59960112827576706</v>
      </c>
      <c r="E44" s="21">
        <v>6553</v>
      </c>
      <c r="F44" s="11">
        <f t="shared" si="1"/>
        <v>2.3300110615968456E-3</v>
      </c>
      <c r="G44" s="21">
        <v>917</v>
      </c>
      <c r="H44" s="11">
        <f t="shared" si="2"/>
        <v>3.2605221173268842E-4</v>
      </c>
    </row>
    <row r="45" spans="1:8" x14ac:dyDescent="0.55000000000000004">
      <c r="A45" s="12" t="s">
        <v>47</v>
      </c>
      <c r="B45" s="20">
        <v>1356110</v>
      </c>
      <c r="C45" s="21">
        <v>888717</v>
      </c>
      <c r="D45" s="11">
        <f t="shared" si="0"/>
        <v>0.65534285566805051</v>
      </c>
      <c r="E45" s="21">
        <v>3516</v>
      </c>
      <c r="F45" s="11">
        <f t="shared" si="1"/>
        <v>2.5927100308971987E-3</v>
      </c>
      <c r="G45" s="21">
        <v>569</v>
      </c>
      <c r="H45" s="11">
        <f t="shared" si="2"/>
        <v>4.1958248224701537E-4</v>
      </c>
    </row>
    <row r="46" spans="1:8" x14ac:dyDescent="0.55000000000000004">
      <c r="A46" s="12" t="s">
        <v>48</v>
      </c>
      <c r="B46" s="20">
        <v>734949</v>
      </c>
      <c r="C46" s="21">
        <v>471879</v>
      </c>
      <c r="D46" s="11">
        <f t="shared" si="0"/>
        <v>0.64205679577766617</v>
      </c>
      <c r="E46" s="21">
        <v>1550</v>
      </c>
      <c r="F46" s="11">
        <f t="shared" si="1"/>
        <v>2.108989875487959E-3</v>
      </c>
      <c r="G46" s="21">
        <v>111</v>
      </c>
      <c r="H46" s="11">
        <f t="shared" si="2"/>
        <v>1.510308878575248E-4</v>
      </c>
    </row>
    <row r="47" spans="1:8" x14ac:dyDescent="0.55000000000000004">
      <c r="A47" s="12" t="s">
        <v>49</v>
      </c>
      <c r="B47" s="20">
        <v>973896</v>
      </c>
      <c r="C47" s="21">
        <v>600981</v>
      </c>
      <c r="D47" s="11">
        <f t="shared" si="0"/>
        <v>0.61708950442347021</v>
      </c>
      <c r="E47" s="21">
        <v>1975</v>
      </c>
      <c r="F47" s="11">
        <f t="shared" si="1"/>
        <v>2.0279372746165917E-3</v>
      </c>
      <c r="G47" s="21">
        <v>123</v>
      </c>
      <c r="H47" s="11">
        <f t="shared" si="2"/>
        <v>1.2629685305207128E-4</v>
      </c>
    </row>
    <row r="48" spans="1:8" x14ac:dyDescent="0.55000000000000004">
      <c r="A48" s="12" t="s">
        <v>50</v>
      </c>
      <c r="B48" s="20">
        <v>1356219</v>
      </c>
      <c r="C48" s="21">
        <v>870586</v>
      </c>
      <c r="D48" s="11">
        <f t="shared" si="0"/>
        <v>0.64192140059975566</v>
      </c>
      <c r="E48" s="21">
        <v>3274</v>
      </c>
      <c r="F48" s="11">
        <f t="shared" si="1"/>
        <v>2.4140643952046091E-3</v>
      </c>
      <c r="G48" s="21">
        <v>234</v>
      </c>
      <c r="H48" s="11">
        <f t="shared" si="2"/>
        <v>1.725385059492604E-4</v>
      </c>
    </row>
    <row r="49" spans="1:8" x14ac:dyDescent="0.55000000000000004">
      <c r="A49" s="12" t="s">
        <v>51</v>
      </c>
      <c r="B49" s="20">
        <v>701167</v>
      </c>
      <c r="C49" s="21">
        <v>434896</v>
      </c>
      <c r="D49" s="11">
        <f t="shared" si="0"/>
        <v>0.62024596137582055</v>
      </c>
      <c r="E49" s="21">
        <v>1530</v>
      </c>
      <c r="F49" s="11">
        <f t="shared" si="1"/>
        <v>2.1820764525426898E-3</v>
      </c>
      <c r="G49" s="21">
        <v>250</v>
      </c>
      <c r="H49" s="11">
        <f t="shared" si="2"/>
        <v>3.565484399579558E-4</v>
      </c>
    </row>
    <row r="50" spans="1:8" x14ac:dyDescent="0.55000000000000004">
      <c r="A50" s="12" t="s">
        <v>52</v>
      </c>
      <c r="B50" s="20">
        <v>5124170</v>
      </c>
      <c r="C50" s="21">
        <v>3016340</v>
      </c>
      <c r="D50" s="11">
        <f t="shared" si="0"/>
        <v>0.58864947884242713</v>
      </c>
      <c r="E50" s="21">
        <v>13816</v>
      </c>
      <c r="F50" s="11">
        <f t="shared" si="1"/>
        <v>2.696241537653903E-3</v>
      </c>
      <c r="G50" s="21">
        <v>1429</v>
      </c>
      <c r="H50" s="11">
        <f t="shared" si="2"/>
        <v>2.7887443234709229E-4</v>
      </c>
    </row>
    <row r="51" spans="1:8" x14ac:dyDescent="0.55000000000000004">
      <c r="A51" s="12" t="s">
        <v>53</v>
      </c>
      <c r="B51" s="20">
        <v>818222</v>
      </c>
      <c r="C51" s="21">
        <v>491929</v>
      </c>
      <c r="D51" s="11">
        <f t="shared" si="0"/>
        <v>0.60121702911923658</v>
      </c>
      <c r="E51" s="21">
        <v>2465</v>
      </c>
      <c r="F51" s="11">
        <f t="shared" si="1"/>
        <v>3.0126298241797459E-3</v>
      </c>
      <c r="G51" s="21">
        <v>207</v>
      </c>
      <c r="H51" s="11">
        <f t="shared" si="2"/>
        <v>2.5298757549906993E-4</v>
      </c>
    </row>
    <row r="52" spans="1:8" x14ac:dyDescent="0.55000000000000004">
      <c r="A52" s="12" t="s">
        <v>54</v>
      </c>
      <c r="B52" s="20">
        <v>1335937.9999999998</v>
      </c>
      <c r="C52" s="21">
        <v>874589</v>
      </c>
      <c r="D52" s="11">
        <f t="shared" si="0"/>
        <v>0.65466286609109114</v>
      </c>
      <c r="E52" s="21">
        <v>3680</v>
      </c>
      <c r="F52" s="11">
        <f t="shared" si="1"/>
        <v>2.7546188520724767E-3</v>
      </c>
      <c r="G52" s="21">
        <v>373</v>
      </c>
      <c r="H52" s="11">
        <f t="shared" si="2"/>
        <v>2.7920457386495487E-4</v>
      </c>
    </row>
    <row r="53" spans="1:8" x14ac:dyDescent="0.55000000000000004">
      <c r="A53" s="12" t="s">
        <v>55</v>
      </c>
      <c r="B53" s="20">
        <v>1758645</v>
      </c>
      <c r="C53" s="21">
        <v>1141520</v>
      </c>
      <c r="D53" s="11">
        <f t="shared" si="0"/>
        <v>0.64909063511965182</v>
      </c>
      <c r="E53" s="21">
        <v>3585</v>
      </c>
      <c r="F53" s="11">
        <f t="shared" si="1"/>
        <v>2.0385012324829629E-3</v>
      </c>
      <c r="G53" s="21">
        <v>743</v>
      </c>
      <c r="H53" s="11">
        <f t="shared" si="2"/>
        <v>4.2248435585351223E-4</v>
      </c>
    </row>
    <row r="54" spans="1:8" x14ac:dyDescent="0.55000000000000004">
      <c r="A54" s="12" t="s">
        <v>56</v>
      </c>
      <c r="B54" s="20">
        <v>1141741</v>
      </c>
      <c r="C54" s="21">
        <v>715651</v>
      </c>
      <c r="D54" s="11">
        <f t="shared" si="0"/>
        <v>0.62680678017168512</v>
      </c>
      <c r="E54" s="21">
        <v>3956</v>
      </c>
      <c r="F54" s="11">
        <f t="shared" si="1"/>
        <v>3.4648838922312505E-3</v>
      </c>
      <c r="G54" s="21">
        <v>625</v>
      </c>
      <c r="H54" s="11">
        <f t="shared" si="2"/>
        <v>5.4740961391418891E-4</v>
      </c>
    </row>
    <row r="55" spans="1:8" x14ac:dyDescent="0.55000000000000004">
      <c r="A55" s="12" t="s">
        <v>57</v>
      </c>
      <c r="B55" s="20">
        <v>1087241</v>
      </c>
      <c r="C55" s="21">
        <v>666938</v>
      </c>
      <c r="D55" s="11">
        <f t="shared" si="0"/>
        <v>0.61342241508552386</v>
      </c>
      <c r="E55" s="21">
        <v>3154</v>
      </c>
      <c r="F55" s="11">
        <f t="shared" si="1"/>
        <v>2.9009207710158098E-3</v>
      </c>
      <c r="G55" s="21">
        <v>534</v>
      </c>
      <c r="H55" s="11">
        <f t="shared" si="2"/>
        <v>4.9115145584097727E-4</v>
      </c>
    </row>
    <row r="56" spans="1:8" x14ac:dyDescent="0.55000000000000004">
      <c r="A56" s="12" t="s">
        <v>58</v>
      </c>
      <c r="B56" s="20">
        <v>1617517</v>
      </c>
      <c r="C56" s="21">
        <v>1026010</v>
      </c>
      <c r="D56" s="11">
        <f t="shared" si="0"/>
        <v>0.63431172593549245</v>
      </c>
      <c r="E56" s="21">
        <v>4869</v>
      </c>
      <c r="F56" s="11">
        <f t="shared" si="1"/>
        <v>3.0101692903382157E-3</v>
      </c>
      <c r="G56" s="21">
        <v>984</v>
      </c>
      <c r="H56" s="11">
        <f t="shared" si="2"/>
        <v>6.0833981961240589E-4</v>
      </c>
    </row>
    <row r="57" spans="1:8" x14ac:dyDescent="0.55000000000000004">
      <c r="A57" s="12" t="s">
        <v>59</v>
      </c>
      <c r="B57" s="20">
        <v>1485118</v>
      </c>
      <c r="C57" s="21">
        <v>684114</v>
      </c>
      <c r="D57" s="11">
        <f t="shared" si="0"/>
        <v>0.46064622474443107</v>
      </c>
      <c r="E57" s="21">
        <v>3906</v>
      </c>
      <c r="F57" s="11">
        <f t="shared" si="1"/>
        <v>2.6300940396655351E-3</v>
      </c>
      <c r="G57" s="21">
        <v>505</v>
      </c>
      <c r="H57" s="11">
        <f t="shared" si="2"/>
        <v>3.4004032002844217E-4</v>
      </c>
    </row>
    <row r="58" spans="1:8" ht="9.75" customHeight="1" x14ac:dyDescent="0.55000000000000004">
      <c r="A58" s="4"/>
      <c r="B58" s="13"/>
      <c r="C58" s="14"/>
      <c r="D58" s="15"/>
      <c r="E58" s="16"/>
      <c r="F58" s="15"/>
      <c r="G58" s="16"/>
      <c r="H58" s="15"/>
    </row>
    <row r="59" spans="1:8" ht="18.75" customHeight="1" x14ac:dyDescent="0.55000000000000004">
      <c r="A59" s="2" t="s">
        <v>60</v>
      </c>
      <c r="B59" s="13"/>
      <c r="C59" s="14"/>
      <c r="D59" s="15"/>
      <c r="E59" s="16"/>
      <c r="F59" s="15"/>
      <c r="G59" s="16"/>
      <c r="H59" s="15"/>
    </row>
    <row r="60" spans="1:8" ht="18.75" customHeight="1" x14ac:dyDescent="0.55000000000000004">
      <c r="A60" s="2" t="s">
        <v>61</v>
      </c>
      <c r="B60" s="13"/>
      <c r="C60" s="14"/>
      <c r="D60" s="15"/>
      <c r="E60" s="16"/>
      <c r="F60" s="15"/>
      <c r="G60" s="16"/>
      <c r="H60" s="15"/>
    </row>
    <row r="61" spans="1:8" x14ac:dyDescent="0.55000000000000004">
      <c r="A61" s="2" t="s">
        <v>62</v>
      </c>
      <c r="B61" s="17"/>
      <c r="C61" s="17"/>
      <c r="D61" s="18"/>
      <c r="E61" s="18"/>
      <c r="F61" s="18"/>
      <c r="G61" s="18"/>
      <c r="H61" s="18"/>
    </row>
    <row r="62" spans="1:8" x14ac:dyDescent="0.55000000000000004">
      <c r="A62" s="2" t="s">
        <v>63</v>
      </c>
    </row>
    <row r="63" spans="1:8" x14ac:dyDescent="0.55000000000000004">
      <c r="A63" s="53" t="s">
        <v>64</v>
      </c>
      <c r="B63" s="55"/>
      <c r="C63" s="55"/>
      <c r="D63" s="24"/>
      <c r="E63" s="24"/>
      <c r="F63" s="24"/>
      <c r="G63" s="24"/>
      <c r="H63" s="24"/>
    </row>
  </sheetData>
  <mergeCells count="15">
    <mergeCell ref="G7:G9"/>
    <mergeCell ref="D8:D9"/>
    <mergeCell ref="F8:F9"/>
    <mergeCell ref="H8:H9"/>
    <mergeCell ref="A1:H1"/>
    <mergeCell ref="A5:A9"/>
    <mergeCell ref="B5:B9"/>
    <mergeCell ref="C5:D6"/>
    <mergeCell ref="E5:F5"/>
    <mergeCell ref="G5:H5"/>
    <mergeCell ref="E6:F6"/>
    <mergeCell ref="G6:H6"/>
    <mergeCell ref="C7:C9"/>
    <mergeCell ref="E7:E9"/>
    <mergeCell ref="G3:H3"/>
  </mergeCells>
  <phoneticPr fontId="2"/>
  <pageMargins left="0.7" right="0.7" top="0.75" bottom="0.75" header="0.3" footer="0.3"/>
  <pageSetup paperSize="9" scale="6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5"/>
  <sheetViews>
    <sheetView view="pageBreakPreview" zoomScaleNormal="100" zoomScaleSheetLayoutView="100" workbookViewId="0">
      <selection activeCell="J3" sqref="J3"/>
    </sheetView>
  </sheetViews>
  <sheetFormatPr defaultRowHeight="18" x14ac:dyDescent="0.55000000000000004"/>
  <cols>
    <col min="1" max="1" width="13.58203125" customWidth="1"/>
    <col min="2" max="3" width="13.58203125" style="1" customWidth="1"/>
    <col min="4" max="4" width="13.58203125" customWidth="1"/>
    <col min="5" max="5" width="13.58203125" style="1" customWidth="1"/>
    <col min="6" max="6" width="13.58203125" customWidth="1"/>
    <col min="7" max="7" width="13.58203125" style="1" customWidth="1"/>
    <col min="8" max="8" width="15.75" customWidth="1"/>
    <col min="10" max="10" width="9.5" bestFit="1" customWidth="1"/>
  </cols>
  <sheetData>
    <row r="1" spans="1:8" x14ac:dyDescent="0.55000000000000004">
      <c r="A1" s="73" t="s">
        <v>65</v>
      </c>
      <c r="B1" s="73"/>
      <c r="C1" s="73"/>
      <c r="D1" s="73"/>
      <c r="E1" s="73"/>
      <c r="F1" s="73"/>
      <c r="G1" s="73"/>
      <c r="H1" s="73"/>
    </row>
    <row r="2" spans="1:8" x14ac:dyDescent="0.55000000000000004">
      <c r="A2" s="2"/>
      <c r="B2" s="3"/>
      <c r="C2" s="3"/>
      <c r="D2" s="2"/>
      <c r="E2" s="3"/>
      <c r="F2" s="2"/>
      <c r="G2" s="3"/>
      <c r="H2" s="2"/>
    </row>
    <row r="3" spans="1:8" x14ac:dyDescent="0.55000000000000004">
      <c r="A3" s="4"/>
      <c r="B3" s="5"/>
      <c r="C3" s="5"/>
      <c r="D3" s="4"/>
      <c r="E3" s="19"/>
      <c r="F3" s="6"/>
      <c r="G3" s="88">
        <f>'進捗状況 (都道府県別)'!G3</f>
        <v>44755</v>
      </c>
      <c r="H3" s="88"/>
    </row>
    <row r="4" spans="1:8" x14ac:dyDescent="0.55000000000000004">
      <c r="A4" s="2" t="s">
        <v>66</v>
      </c>
      <c r="B4" s="5"/>
      <c r="C4" s="5"/>
      <c r="D4" s="4"/>
      <c r="E4" s="19"/>
      <c r="F4" s="6"/>
      <c r="G4" s="19"/>
      <c r="H4" s="7" t="s">
        <v>1</v>
      </c>
    </row>
    <row r="5" spans="1:8" ht="24" customHeight="1" x14ac:dyDescent="0.55000000000000004">
      <c r="A5" s="89" t="s">
        <v>67</v>
      </c>
      <c r="B5" s="74" t="s">
        <v>3</v>
      </c>
      <c r="C5" s="70" t="s">
        <v>4</v>
      </c>
      <c r="D5" s="75"/>
      <c r="E5" s="90" t="str">
        <f>'進捗状況 (都道府県別)'!E5</f>
        <v>直近1週間</v>
      </c>
      <c r="F5" s="91"/>
      <c r="G5" s="92">
        <f>'進捗状況 (都道府県別)'!G5:H5</f>
        <v>44754</v>
      </c>
      <c r="H5" s="93"/>
    </row>
    <row r="6" spans="1:8" ht="23.25" customHeight="1" x14ac:dyDescent="0.55000000000000004">
      <c r="A6" s="89"/>
      <c r="B6" s="74"/>
      <c r="C6" s="76"/>
      <c r="D6" s="77"/>
      <c r="E6" s="82" t="s">
        <v>6</v>
      </c>
      <c r="F6" s="83"/>
      <c r="G6" s="84" t="s">
        <v>7</v>
      </c>
      <c r="H6" s="85"/>
    </row>
    <row r="7" spans="1:8" ht="18.75" customHeight="1" x14ac:dyDescent="0.55000000000000004">
      <c r="A7" s="69"/>
      <c r="B7" s="74"/>
      <c r="C7" s="86" t="s">
        <v>8</v>
      </c>
      <c r="D7" s="8"/>
      <c r="E7" s="86" t="s">
        <v>9</v>
      </c>
      <c r="F7" s="8"/>
      <c r="G7" s="86" t="s">
        <v>9</v>
      </c>
      <c r="H7" s="9"/>
    </row>
    <row r="8" spans="1:8" ht="18.75" customHeight="1" x14ac:dyDescent="0.55000000000000004">
      <c r="A8" s="69"/>
      <c r="B8" s="74"/>
      <c r="C8" s="87"/>
      <c r="D8" s="72" t="s">
        <v>10</v>
      </c>
      <c r="E8" s="87"/>
      <c r="F8" s="70" t="s">
        <v>11</v>
      </c>
      <c r="G8" s="87"/>
      <c r="H8" s="72" t="s">
        <v>11</v>
      </c>
    </row>
    <row r="9" spans="1:8" ht="35.15" customHeight="1" x14ac:dyDescent="0.55000000000000004">
      <c r="A9" s="69"/>
      <c r="B9" s="74"/>
      <c r="C9" s="87"/>
      <c r="D9" s="71"/>
      <c r="E9" s="87"/>
      <c r="F9" s="71"/>
      <c r="G9" s="87"/>
      <c r="H9" s="71"/>
    </row>
    <row r="10" spans="1:8" x14ac:dyDescent="0.55000000000000004">
      <c r="A10" s="10" t="s">
        <v>68</v>
      </c>
      <c r="B10" s="20">
        <v>27549031.999999996</v>
      </c>
      <c r="C10" s="21">
        <f>SUM(C11:C30)</f>
        <v>16278538</v>
      </c>
      <c r="D10" s="11">
        <f>C10/$B10</f>
        <v>0.59089328438109923</v>
      </c>
      <c r="E10" s="21">
        <f>SUM(E11:E30)</f>
        <v>95227</v>
      </c>
      <c r="F10" s="11">
        <f>E10/$B10</f>
        <v>3.4566368792921659E-3</v>
      </c>
      <c r="G10" s="21">
        <f>SUM(G11:G30)</f>
        <v>13730</v>
      </c>
      <c r="H10" s="11">
        <f>G10/$B10</f>
        <v>4.983841174528383E-4</v>
      </c>
    </row>
    <row r="11" spans="1:8" x14ac:dyDescent="0.55000000000000004">
      <c r="A11" s="12" t="s">
        <v>69</v>
      </c>
      <c r="B11" s="20">
        <v>1961575</v>
      </c>
      <c r="C11" s="21">
        <v>1176230</v>
      </c>
      <c r="D11" s="11">
        <f t="shared" ref="D11:D30" si="0">C11/$B11</f>
        <v>0.59963549698584051</v>
      </c>
      <c r="E11" s="21">
        <v>6517</v>
      </c>
      <c r="F11" s="11">
        <f t="shared" ref="F11:F30" si="1">E11/$B11</f>
        <v>3.3223302703184942E-3</v>
      </c>
      <c r="G11" s="21">
        <v>2379</v>
      </c>
      <c r="H11" s="11">
        <f t="shared" ref="H11:H30" si="2">G11/$B11</f>
        <v>1.2128009380217427E-3</v>
      </c>
    </row>
    <row r="12" spans="1:8" x14ac:dyDescent="0.55000000000000004">
      <c r="A12" s="12" t="s">
        <v>70</v>
      </c>
      <c r="B12" s="20">
        <v>1065932</v>
      </c>
      <c r="C12" s="21">
        <v>652784</v>
      </c>
      <c r="D12" s="11">
        <f t="shared" si="0"/>
        <v>0.61240679518018037</v>
      </c>
      <c r="E12" s="21">
        <v>3637</v>
      </c>
      <c r="F12" s="11">
        <f t="shared" si="1"/>
        <v>3.4120375408562649E-3</v>
      </c>
      <c r="G12" s="21">
        <v>1081</v>
      </c>
      <c r="H12" s="11">
        <f t="shared" si="2"/>
        <v>1.0141359861604679E-3</v>
      </c>
    </row>
    <row r="13" spans="1:8" x14ac:dyDescent="0.55000000000000004">
      <c r="A13" s="12" t="s">
        <v>71</v>
      </c>
      <c r="B13" s="20">
        <v>1324589</v>
      </c>
      <c r="C13" s="21">
        <v>811652</v>
      </c>
      <c r="D13" s="11">
        <f t="shared" si="0"/>
        <v>0.6127576176459264</v>
      </c>
      <c r="E13" s="21">
        <v>5289</v>
      </c>
      <c r="F13" s="11">
        <f t="shared" si="1"/>
        <v>3.9929366769616836E-3</v>
      </c>
      <c r="G13" s="21">
        <v>657</v>
      </c>
      <c r="H13" s="11">
        <f t="shared" si="2"/>
        <v>4.960029110916669E-4</v>
      </c>
    </row>
    <row r="14" spans="1:8" x14ac:dyDescent="0.55000000000000004">
      <c r="A14" s="12" t="s">
        <v>72</v>
      </c>
      <c r="B14" s="20">
        <v>974726</v>
      </c>
      <c r="C14" s="21">
        <v>616909</v>
      </c>
      <c r="D14" s="11">
        <f t="shared" si="0"/>
        <v>0.632905042032325</v>
      </c>
      <c r="E14" s="21">
        <v>3964</v>
      </c>
      <c r="F14" s="11">
        <f t="shared" si="1"/>
        <v>4.066783896192366E-3</v>
      </c>
      <c r="G14" s="21">
        <v>513</v>
      </c>
      <c r="H14" s="11">
        <f t="shared" si="2"/>
        <v>5.2630175044063668E-4</v>
      </c>
    </row>
    <row r="15" spans="1:8" x14ac:dyDescent="0.55000000000000004">
      <c r="A15" s="12" t="s">
        <v>73</v>
      </c>
      <c r="B15" s="20">
        <v>3759920</v>
      </c>
      <c r="C15" s="21">
        <v>2325174</v>
      </c>
      <c r="D15" s="11">
        <f t="shared" si="0"/>
        <v>0.61841049809570414</v>
      </c>
      <c r="E15" s="21">
        <v>14847</v>
      </c>
      <c r="F15" s="11">
        <f t="shared" si="1"/>
        <v>3.9487542288133793E-3</v>
      </c>
      <c r="G15" s="21">
        <v>2024</v>
      </c>
      <c r="H15" s="11">
        <f t="shared" si="2"/>
        <v>5.3830932573033469E-4</v>
      </c>
    </row>
    <row r="16" spans="1:8" x14ac:dyDescent="0.55000000000000004">
      <c r="A16" s="12" t="s">
        <v>74</v>
      </c>
      <c r="B16" s="20">
        <v>1521562.0000000002</v>
      </c>
      <c r="C16" s="21">
        <v>897514</v>
      </c>
      <c r="D16" s="11">
        <f t="shared" si="0"/>
        <v>0.58986357440577508</v>
      </c>
      <c r="E16" s="21">
        <v>5545</v>
      </c>
      <c r="F16" s="11">
        <f t="shared" si="1"/>
        <v>3.6442813372047928E-3</v>
      </c>
      <c r="G16" s="21">
        <v>767</v>
      </c>
      <c r="H16" s="11">
        <f t="shared" si="2"/>
        <v>5.0408724718414356E-4</v>
      </c>
    </row>
    <row r="17" spans="1:8" x14ac:dyDescent="0.55000000000000004">
      <c r="A17" s="12" t="s">
        <v>75</v>
      </c>
      <c r="B17" s="20">
        <v>718601</v>
      </c>
      <c r="C17" s="21">
        <v>449658</v>
      </c>
      <c r="D17" s="11">
        <f t="shared" si="0"/>
        <v>0.62574084923344109</v>
      </c>
      <c r="E17" s="21">
        <v>3162</v>
      </c>
      <c r="F17" s="11">
        <f t="shared" si="1"/>
        <v>4.4002165318445148E-3</v>
      </c>
      <c r="G17" s="21">
        <v>400</v>
      </c>
      <c r="H17" s="11">
        <f t="shared" si="2"/>
        <v>5.5663713242814854E-4</v>
      </c>
    </row>
    <row r="18" spans="1:8" x14ac:dyDescent="0.55000000000000004">
      <c r="A18" s="12" t="s">
        <v>76</v>
      </c>
      <c r="B18" s="20">
        <v>784774</v>
      </c>
      <c r="C18" s="21">
        <v>525809</v>
      </c>
      <c r="D18" s="11">
        <f t="shared" si="0"/>
        <v>0.67001327770797703</v>
      </c>
      <c r="E18" s="21">
        <v>1965</v>
      </c>
      <c r="F18" s="11">
        <f t="shared" si="1"/>
        <v>2.5039055830086113E-3</v>
      </c>
      <c r="G18" s="21">
        <v>226</v>
      </c>
      <c r="H18" s="11">
        <f t="shared" si="2"/>
        <v>2.8798099835111767E-4</v>
      </c>
    </row>
    <row r="19" spans="1:8" x14ac:dyDescent="0.55000000000000004">
      <c r="A19" s="12" t="s">
        <v>77</v>
      </c>
      <c r="B19" s="20">
        <v>694295.99999999988</v>
      </c>
      <c r="C19" s="21">
        <v>443460</v>
      </c>
      <c r="D19" s="11">
        <f t="shared" si="0"/>
        <v>0.6387189325590239</v>
      </c>
      <c r="E19" s="21">
        <v>1754</v>
      </c>
      <c r="F19" s="11">
        <f t="shared" si="1"/>
        <v>2.5263000218926804E-3</v>
      </c>
      <c r="G19" s="21">
        <v>180</v>
      </c>
      <c r="H19" s="11">
        <f t="shared" si="2"/>
        <v>2.5925541843824538E-4</v>
      </c>
    </row>
    <row r="20" spans="1:8" x14ac:dyDescent="0.55000000000000004">
      <c r="A20" s="12" t="s">
        <v>78</v>
      </c>
      <c r="B20" s="20">
        <v>799966</v>
      </c>
      <c r="C20" s="21">
        <v>503760</v>
      </c>
      <c r="D20" s="11">
        <f t="shared" si="0"/>
        <v>0.62972676338744393</v>
      </c>
      <c r="E20" s="21">
        <v>2148</v>
      </c>
      <c r="F20" s="11">
        <f t="shared" si="1"/>
        <v>2.6851141173499875E-3</v>
      </c>
      <c r="G20" s="21">
        <v>236</v>
      </c>
      <c r="H20" s="11">
        <f t="shared" si="2"/>
        <v>2.950125380328664E-4</v>
      </c>
    </row>
    <row r="21" spans="1:8" x14ac:dyDescent="0.55000000000000004">
      <c r="A21" s="12" t="s">
        <v>79</v>
      </c>
      <c r="B21" s="20">
        <v>2300944</v>
      </c>
      <c r="C21" s="21">
        <v>1319654</v>
      </c>
      <c r="D21" s="11">
        <f t="shared" si="0"/>
        <v>0.57352721317859101</v>
      </c>
      <c r="E21" s="21">
        <v>7815</v>
      </c>
      <c r="F21" s="11">
        <f t="shared" si="1"/>
        <v>3.3964320730969551E-3</v>
      </c>
      <c r="G21" s="21">
        <v>791</v>
      </c>
      <c r="H21" s="11">
        <f t="shared" si="2"/>
        <v>3.4377194751371613E-4</v>
      </c>
    </row>
    <row r="22" spans="1:8" x14ac:dyDescent="0.55000000000000004">
      <c r="A22" s="12" t="s">
        <v>80</v>
      </c>
      <c r="B22" s="20">
        <v>1400720</v>
      </c>
      <c r="C22" s="21">
        <v>794996</v>
      </c>
      <c r="D22" s="11">
        <f t="shared" si="0"/>
        <v>0.56756239648180939</v>
      </c>
      <c r="E22" s="21">
        <v>3504</v>
      </c>
      <c r="F22" s="11">
        <f t="shared" si="1"/>
        <v>2.5015706208235764E-3</v>
      </c>
      <c r="G22" s="21">
        <v>530</v>
      </c>
      <c r="H22" s="11">
        <f t="shared" si="2"/>
        <v>3.7837683477068935E-4</v>
      </c>
    </row>
    <row r="23" spans="1:8" x14ac:dyDescent="0.55000000000000004">
      <c r="A23" s="12" t="s">
        <v>81</v>
      </c>
      <c r="B23" s="20">
        <v>2739963</v>
      </c>
      <c r="C23" s="21">
        <v>1423679</v>
      </c>
      <c r="D23" s="11">
        <f t="shared" si="0"/>
        <v>0.51959789238029852</v>
      </c>
      <c r="E23" s="21">
        <v>11241</v>
      </c>
      <c r="F23" s="11">
        <f t="shared" si="1"/>
        <v>4.1026101447355313E-3</v>
      </c>
      <c r="G23" s="21">
        <v>1335</v>
      </c>
      <c r="H23" s="11">
        <f t="shared" si="2"/>
        <v>4.872328567940516E-4</v>
      </c>
    </row>
    <row r="24" spans="1:8" x14ac:dyDescent="0.55000000000000004">
      <c r="A24" s="12" t="s">
        <v>82</v>
      </c>
      <c r="B24" s="20">
        <v>831479.00000000012</v>
      </c>
      <c r="C24" s="21">
        <v>471942</v>
      </c>
      <c r="D24" s="11">
        <f t="shared" si="0"/>
        <v>0.5675934088533805</v>
      </c>
      <c r="E24" s="21">
        <v>3981</v>
      </c>
      <c r="F24" s="11">
        <f t="shared" si="1"/>
        <v>4.7878539325707558E-3</v>
      </c>
      <c r="G24" s="21">
        <v>595</v>
      </c>
      <c r="H24" s="11">
        <f t="shared" si="2"/>
        <v>7.1559233606621449E-4</v>
      </c>
    </row>
    <row r="25" spans="1:8" x14ac:dyDescent="0.55000000000000004">
      <c r="A25" s="12" t="s">
        <v>83</v>
      </c>
      <c r="B25" s="20">
        <v>1526835</v>
      </c>
      <c r="C25" s="21">
        <v>865447</v>
      </c>
      <c r="D25" s="11">
        <f t="shared" si="0"/>
        <v>0.56682418204979579</v>
      </c>
      <c r="E25" s="21">
        <v>5622</v>
      </c>
      <c r="F25" s="11">
        <f t="shared" si="1"/>
        <v>3.6821267523995719E-3</v>
      </c>
      <c r="G25" s="21">
        <v>611</v>
      </c>
      <c r="H25" s="11">
        <f t="shared" si="2"/>
        <v>4.0017421659838815E-4</v>
      </c>
    </row>
    <row r="26" spans="1:8" x14ac:dyDescent="0.55000000000000004">
      <c r="A26" s="12" t="s">
        <v>84</v>
      </c>
      <c r="B26" s="20">
        <v>708155</v>
      </c>
      <c r="C26" s="21">
        <v>409988</v>
      </c>
      <c r="D26" s="11">
        <f t="shared" si="0"/>
        <v>0.57895234800290896</v>
      </c>
      <c r="E26" s="21">
        <v>2818</v>
      </c>
      <c r="F26" s="11">
        <f t="shared" si="1"/>
        <v>3.979354802267865E-3</v>
      </c>
      <c r="G26" s="21">
        <v>371</v>
      </c>
      <c r="H26" s="11">
        <f t="shared" si="2"/>
        <v>5.2389660455691195E-4</v>
      </c>
    </row>
    <row r="27" spans="1:8" x14ac:dyDescent="0.55000000000000004">
      <c r="A27" s="12" t="s">
        <v>85</v>
      </c>
      <c r="B27" s="20">
        <v>1194817</v>
      </c>
      <c r="C27" s="21">
        <v>683276</v>
      </c>
      <c r="D27" s="11">
        <f t="shared" si="0"/>
        <v>0.57186665405664638</v>
      </c>
      <c r="E27" s="21">
        <v>3209</v>
      </c>
      <c r="F27" s="11">
        <f t="shared" si="1"/>
        <v>2.6857669417157605E-3</v>
      </c>
      <c r="G27" s="21">
        <v>361</v>
      </c>
      <c r="H27" s="11">
        <f t="shared" si="2"/>
        <v>3.0213831908986897E-4</v>
      </c>
    </row>
    <row r="28" spans="1:8" x14ac:dyDescent="0.55000000000000004">
      <c r="A28" s="12" t="s">
        <v>86</v>
      </c>
      <c r="B28" s="20">
        <v>944709</v>
      </c>
      <c r="C28" s="21">
        <v>576687</v>
      </c>
      <c r="D28" s="11">
        <f t="shared" si="0"/>
        <v>0.61043877003394698</v>
      </c>
      <c r="E28" s="21">
        <v>2881</v>
      </c>
      <c r="F28" s="11">
        <f t="shared" si="1"/>
        <v>3.0496163368825746E-3</v>
      </c>
      <c r="G28" s="21">
        <v>35</v>
      </c>
      <c r="H28" s="11">
        <f t="shared" si="2"/>
        <v>3.7048445606001427E-5</v>
      </c>
    </row>
    <row r="29" spans="1:8" x14ac:dyDescent="0.55000000000000004">
      <c r="A29" s="12" t="s">
        <v>87</v>
      </c>
      <c r="B29" s="20">
        <v>1562767</v>
      </c>
      <c r="C29" s="21">
        <v>877677</v>
      </c>
      <c r="D29" s="11">
        <f t="shared" si="0"/>
        <v>0.56161731083392474</v>
      </c>
      <c r="E29" s="21">
        <v>3929</v>
      </c>
      <c r="F29" s="11">
        <f t="shared" si="1"/>
        <v>2.5141303853997428E-3</v>
      </c>
      <c r="G29" s="21">
        <v>230</v>
      </c>
      <c r="H29" s="11">
        <f t="shared" si="2"/>
        <v>1.4717485076150188E-4</v>
      </c>
    </row>
    <row r="30" spans="1:8" x14ac:dyDescent="0.55000000000000004">
      <c r="A30" s="12" t="s">
        <v>88</v>
      </c>
      <c r="B30" s="20">
        <v>732702</v>
      </c>
      <c r="C30" s="21">
        <v>452242</v>
      </c>
      <c r="D30" s="11">
        <f t="shared" si="0"/>
        <v>0.61722501098673133</v>
      </c>
      <c r="E30" s="21">
        <v>1399</v>
      </c>
      <c r="F30" s="11">
        <f t="shared" si="1"/>
        <v>1.9093710676373204E-3</v>
      </c>
      <c r="G30" s="21">
        <v>408</v>
      </c>
      <c r="H30" s="11">
        <f t="shared" si="2"/>
        <v>5.5684302758829646E-4</v>
      </c>
    </row>
    <row r="31" spans="1:8" x14ac:dyDescent="0.55000000000000004">
      <c r="A31" s="4"/>
      <c r="B31" s="13"/>
      <c r="C31" s="14"/>
      <c r="D31" s="15"/>
      <c r="E31" s="14"/>
      <c r="F31" s="15"/>
      <c r="G31" s="14"/>
      <c r="H31" s="15"/>
    </row>
    <row r="32" spans="1:8" x14ac:dyDescent="0.55000000000000004">
      <c r="A32" s="4"/>
      <c r="B32" s="13"/>
      <c r="C32" s="14"/>
      <c r="D32" s="15"/>
      <c r="E32" s="14"/>
      <c r="F32" s="15"/>
      <c r="G32" s="14"/>
      <c r="H32" s="15"/>
    </row>
    <row r="33" spans="1:8" x14ac:dyDescent="0.55000000000000004">
      <c r="A33" s="2" t="s">
        <v>89</v>
      </c>
      <c r="B33" s="5"/>
      <c r="C33" s="5"/>
      <c r="D33" s="4"/>
      <c r="E33" s="19"/>
      <c r="F33" s="6"/>
      <c r="G33" s="19"/>
      <c r="H33" s="6"/>
    </row>
    <row r="34" spans="1:8" ht="22.5" customHeight="1" x14ac:dyDescent="0.55000000000000004">
      <c r="A34" s="89"/>
      <c r="B34" s="74" t="s">
        <v>3</v>
      </c>
      <c r="C34" s="70" t="s">
        <v>4</v>
      </c>
      <c r="D34" s="75"/>
      <c r="E34" s="90" t="str">
        <f>E5</f>
        <v>直近1週間</v>
      </c>
      <c r="F34" s="91"/>
      <c r="G34" s="90">
        <f>'進捗状況 (都道府県別)'!G5:H5</f>
        <v>44754</v>
      </c>
      <c r="H34" s="91"/>
    </row>
    <row r="35" spans="1:8" ht="24" customHeight="1" x14ac:dyDescent="0.55000000000000004">
      <c r="A35" s="89"/>
      <c r="B35" s="74"/>
      <c r="C35" s="76"/>
      <c r="D35" s="77"/>
      <c r="E35" s="82" t="s">
        <v>6</v>
      </c>
      <c r="F35" s="83"/>
      <c r="G35" s="84" t="s">
        <v>7</v>
      </c>
      <c r="H35" s="85"/>
    </row>
    <row r="36" spans="1:8" ht="18.75" customHeight="1" x14ac:dyDescent="0.55000000000000004">
      <c r="A36" s="69"/>
      <c r="B36" s="74"/>
      <c r="C36" s="86" t="s">
        <v>8</v>
      </c>
      <c r="D36" s="8"/>
      <c r="E36" s="86" t="s">
        <v>9</v>
      </c>
      <c r="F36" s="8"/>
      <c r="G36" s="86" t="s">
        <v>9</v>
      </c>
      <c r="H36" s="9"/>
    </row>
    <row r="37" spans="1:8" ht="18.75" customHeight="1" x14ac:dyDescent="0.55000000000000004">
      <c r="A37" s="69"/>
      <c r="B37" s="74"/>
      <c r="C37" s="87"/>
      <c r="D37" s="72" t="s">
        <v>10</v>
      </c>
      <c r="E37" s="87"/>
      <c r="F37" s="70" t="s">
        <v>11</v>
      </c>
      <c r="G37" s="87"/>
      <c r="H37" s="72" t="s">
        <v>11</v>
      </c>
    </row>
    <row r="38" spans="1:8" ht="35.15" customHeight="1" x14ac:dyDescent="0.55000000000000004">
      <c r="A38" s="69"/>
      <c r="B38" s="74"/>
      <c r="C38" s="87"/>
      <c r="D38" s="71"/>
      <c r="E38" s="87"/>
      <c r="F38" s="71"/>
      <c r="G38" s="87"/>
      <c r="H38" s="71"/>
    </row>
    <row r="39" spans="1:8" x14ac:dyDescent="0.55000000000000004">
      <c r="A39" s="10" t="s">
        <v>68</v>
      </c>
      <c r="B39" s="20">
        <v>9572763</v>
      </c>
      <c r="C39" s="21">
        <v>5699184</v>
      </c>
      <c r="D39" s="11">
        <f>C39/$B39</f>
        <v>0.59535413129939596</v>
      </c>
      <c r="E39" s="21">
        <v>31570</v>
      </c>
      <c r="F39" s="11">
        <f>E39/$B39</f>
        <v>3.2978984228482413E-3</v>
      </c>
      <c r="G39" s="21">
        <v>4066</v>
      </c>
      <c r="H39" s="11">
        <f>G39/$B39</f>
        <v>4.2474675284450266E-4</v>
      </c>
    </row>
    <row r="40" spans="1:8" ht="18.75" customHeight="1" x14ac:dyDescent="0.55000000000000004">
      <c r="A40" s="4"/>
      <c r="B40" s="13"/>
      <c r="C40" s="14"/>
      <c r="D40" s="15"/>
      <c r="E40" s="14"/>
      <c r="F40" s="15"/>
      <c r="G40" s="14"/>
      <c r="H40" s="15"/>
    </row>
    <row r="41" spans="1:8" ht="18.75" customHeight="1" x14ac:dyDescent="0.55000000000000004">
      <c r="A41" s="2" t="s">
        <v>90</v>
      </c>
      <c r="B41" s="13"/>
      <c r="C41" s="14"/>
      <c r="D41" s="15"/>
      <c r="E41" s="14"/>
      <c r="F41" s="15"/>
      <c r="G41" s="14"/>
      <c r="H41" s="15"/>
    </row>
    <row r="42" spans="1:8" ht="18.75" customHeight="1" x14ac:dyDescent="0.55000000000000004">
      <c r="A42" s="2" t="s">
        <v>91</v>
      </c>
      <c r="B42" s="13"/>
      <c r="C42" s="14"/>
      <c r="D42" s="15"/>
      <c r="E42" s="14"/>
      <c r="F42" s="15"/>
      <c r="G42" s="14"/>
      <c r="H42" s="15"/>
    </row>
    <row r="43" spans="1:8" x14ac:dyDescent="0.55000000000000004">
      <c r="A43" s="2" t="s">
        <v>62</v>
      </c>
      <c r="B43" s="17"/>
      <c r="C43" s="17"/>
      <c r="D43" s="18"/>
      <c r="E43" s="17"/>
      <c r="F43" s="18"/>
      <c r="G43" s="17"/>
      <c r="H43" s="18"/>
    </row>
    <row r="44" spans="1:8" x14ac:dyDescent="0.55000000000000004">
      <c r="A44" s="2" t="s">
        <v>92</v>
      </c>
      <c r="B44" s="17"/>
      <c r="C44" s="17"/>
      <c r="D44" s="18"/>
      <c r="E44" s="17"/>
      <c r="F44" s="18"/>
      <c r="G44" s="17"/>
      <c r="H44" s="18"/>
    </row>
    <row r="45" spans="1:8" x14ac:dyDescent="0.55000000000000004">
      <c r="A45" s="53" t="s">
        <v>64</v>
      </c>
      <c r="B45" s="54"/>
      <c r="C45" s="54"/>
      <c r="E45" s="54"/>
      <c r="G45" s="54"/>
    </row>
  </sheetData>
  <mergeCells count="28">
    <mergeCell ref="A34:A38"/>
    <mergeCell ref="B34:B38"/>
    <mergeCell ref="C34:D35"/>
    <mergeCell ref="E34:F34"/>
    <mergeCell ref="G34:H34"/>
    <mergeCell ref="E35:F35"/>
    <mergeCell ref="G35:H35"/>
    <mergeCell ref="C36:C38"/>
    <mergeCell ref="E36:E38"/>
    <mergeCell ref="G36:G38"/>
    <mergeCell ref="D37:D38"/>
    <mergeCell ref="F37:F38"/>
    <mergeCell ref="H37:H38"/>
    <mergeCell ref="A1:H1"/>
    <mergeCell ref="A5:A9"/>
    <mergeCell ref="B5:B9"/>
    <mergeCell ref="C5:D6"/>
    <mergeCell ref="E5:F5"/>
    <mergeCell ref="G5:H5"/>
    <mergeCell ref="E6:F6"/>
    <mergeCell ref="G6:H6"/>
    <mergeCell ref="C7:C9"/>
    <mergeCell ref="E7:E9"/>
    <mergeCell ref="G7:G9"/>
    <mergeCell ref="D8:D9"/>
    <mergeCell ref="F8:F9"/>
    <mergeCell ref="H8:H9"/>
    <mergeCell ref="G3:H3"/>
  </mergeCells>
  <phoneticPr fontId="2"/>
  <pageMargins left="0.7" right="0.7" top="0.75" bottom="0.75" header="0.3" footer="0.3"/>
  <pageSetup paperSize="9" scale="7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61"/>
  <sheetViews>
    <sheetView view="pageBreakPreview" zoomScaleNormal="100" zoomScaleSheetLayoutView="100" workbookViewId="0">
      <selection activeCell="G2" sqref="G2"/>
    </sheetView>
  </sheetViews>
  <sheetFormatPr defaultRowHeight="18" x14ac:dyDescent="0.55000000000000004"/>
  <cols>
    <col min="1" max="1" width="12.75" customWidth="1"/>
    <col min="2" max="2" width="14.08203125" style="27" customWidth="1"/>
    <col min="3" max="4" width="13.83203125" customWidth="1"/>
    <col min="5" max="6" width="14" customWidth="1"/>
    <col min="7" max="8" width="14.08203125" customWidth="1"/>
    <col min="9" max="9" width="12.83203125" customWidth="1"/>
    <col min="10" max="21" width="13.08203125" customWidth="1"/>
    <col min="23" max="23" width="11.58203125" bestFit="1" customWidth="1"/>
  </cols>
  <sheetData>
    <row r="1" spans="1:23" x14ac:dyDescent="0.55000000000000004">
      <c r="A1" s="22" t="s">
        <v>93</v>
      </c>
      <c r="B1" s="23"/>
      <c r="C1" s="24"/>
      <c r="D1" s="24"/>
      <c r="E1" s="24"/>
      <c r="F1" s="24"/>
      <c r="J1" s="25"/>
    </row>
    <row r="2" spans="1:23" x14ac:dyDescent="0.55000000000000004">
      <c r="A2" s="22"/>
      <c r="B2" s="22"/>
      <c r="C2" s="22"/>
      <c r="D2" s="22"/>
      <c r="E2" s="22"/>
      <c r="F2" s="22"/>
      <c r="G2" s="22"/>
      <c r="H2" s="22"/>
      <c r="I2" s="22"/>
      <c r="P2" s="26"/>
      <c r="Q2" s="26"/>
      <c r="R2" s="26"/>
      <c r="S2" s="26"/>
      <c r="T2" s="94">
        <f>'進捗状況 (都道府県別)'!G3</f>
        <v>44755</v>
      </c>
      <c r="U2" s="94"/>
    </row>
    <row r="3" spans="1:23" x14ac:dyDescent="0.55000000000000004">
      <c r="A3" s="96" t="s">
        <v>2</v>
      </c>
      <c r="B3" s="111" t="str">
        <f>_xlfn.CONCAT("接種回数（",TEXT('進捗状況 (都道府県別)'!G3-1,"m月d日"),"まで）")</f>
        <v>接種回数（7月12日まで）</v>
      </c>
      <c r="C3" s="112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  <c r="U3" s="113"/>
    </row>
    <row r="4" spans="1:23" x14ac:dyDescent="0.55000000000000004">
      <c r="A4" s="97"/>
      <c r="B4" s="97"/>
      <c r="C4" s="99" t="s">
        <v>94</v>
      </c>
      <c r="D4" s="100"/>
      <c r="E4" s="99" t="s">
        <v>95</v>
      </c>
      <c r="F4" s="100"/>
      <c r="G4" s="105" t="s">
        <v>96</v>
      </c>
      <c r="H4" s="106"/>
      <c r="I4" s="106"/>
      <c r="J4" s="106"/>
      <c r="K4" s="106"/>
      <c r="L4" s="106"/>
      <c r="M4" s="106"/>
      <c r="N4" s="106"/>
      <c r="O4" s="106"/>
      <c r="P4" s="107"/>
      <c r="Q4" s="105" t="s">
        <v>97</v>
      </c>
      <c r="R4" s="106"/>
      <c r="S4" s="106"/>
      <c r="T4" s="106"/>
      <c r="U4" s="107"/>
    </row>
    <row r="5" spans="1:23" x14ac:dyDescent="0.55000000000000004">
      <c r="A5" s="97"/>
      <c r="B5" s="97"/>
      <c r="C5" s="101"/>
      <c r="D5" s="102"/>
      <c r="E5" s="101"/>
      <c r="F5" s="102"/>
      <c r="G5" s="103"/>
      <c r="H5" s="104"/>
      <c r="I5" s="57" t="s">
        <v>98</v>
      </c>
      <c r="J5" s="57" t="s">
        <v>99</v>
      </c>
      <c r="K5" s="58" t="s">
        <v>100</v>
      </c>
      <c r="L5" s="59" t="s">
        <v>101</v>
      </c>
      <c r="M5" s="59" t="s">
        <v>102</v>
      </c>
      <c r="N5" s="59" t="s">
        <v>103</v>
      </c>
      <c r="O5" s="59" t="s">
        <v>104</v>
      </c>
      <c r="P5" s="59" t="s">
        <v>105</v>
      </c>
      <c r="Q5" s="64"/>
      <c r="R5" s="65"/>
      <c r="S5" s="57" t="s">
        <v>106</v>
      </c>
      <c r="T5" s="57" t="s">
        <v>107</v>
      </c>
      <c r="U5" s="57" t="s">
        <v>108</v>
      </c>
    </row>
    <row r="6" spans="1:23" x14ac:dyDescent="0.55000000000000004">
      <c r="A6" s="98"/>
      <c r="B6" s="98"/>
      <c r="C6" s="56" t="s">
        <v>8</v>
      </c>
      <c r="D6" s="56" t="s">
        <v>109</v>
      </c>
      <c r="E6" s="56" t="s">
        <v>8</v>
      </c>
      <c r="F6" s="56" t="s">
        <v>109</v>
      </c>
      <c r="G6" s="56" t="s">
        <v>8</v>
      </c>
      <c r="H6" s="56" t="s">
        <v>109</v>
      </c>
      <c r="I6" s="108" t="s">
        <v>8</v>
      </c>
      <c r="J6" s="109"/>
      <c r="K6" s="109"/>
      <c r="L6" s="109"/>
      <c r="M6" s="109"/>
      <c r="N6" s="109"/>
      <c r="O6" s="109"/>
      <c r="P6" s="110"/>
      <c r="Q6" s="56" t="s">
        <v>8</v>
      </c>
      <c r="R6" s="56" t="s">
        <v>109</v>
      </c>
      <c r="S6" s="60" t="s">
        <v>110</v>
      </c>
      <c r="T6" s="60" t="s">
        <v>110</v>
      </c>
      <c r="U6" s="60" t="s">
        <v>110</v>
      </c>
      <c r="W6" s="27" t="s">
        <v>111</v>
      </c>
    </row>
    <row r="7" spans="1:23" x14ac:dyDescent="0.55000000000000004">
      <c r="A7" s="28" t="s">
        <v>12</v>
      </c>
      <c r="B7" s="32">
        <f>C7+E7+G7+Q7</f>
        <v>287777646</v>
      </c>
      <c r="C7" s="32">
        <f>SUM(C8:C54)</f>
        <v>103784527</v>
      </c>
      <c r="D7" s="31">
        <f t="shared" ref="D7:D54" si="0">C7/W7</f>
        <v>0.8194915433906701</v>
      </c>
      <c r="E7" s="32">
        <f>SUM(E8:E54)</f>
        <v>102381070</v>
      </c>
      <c r="F7" s="31">
        <f t="shared" ref="F7:F54" si="1">E7/W7</f>
        <v>0.80840972631968766</v>
      </c>
      <c r="G7" s="32">
        <f>SUM(G8:G54)</f>
        <v>78547609</v>
      </c>
      <c r="H7" s="31">
        <f>G7/W7</f>
        <v>0.62021867025570088</v>
      </c>
      <c r="I7" s="32">
        <f>SUM(I8:I54)</f>
        <v>1032746</v>
      </c>
      <c r="J7" s="32">
        <f t="shared" ref="J7" si="2">SUM(J8:J54)</f>
        <v>5281667</v>
      </c>
      <c r="K7" s="32">
        <f t="shared" ref="K7:Q7" si="3">SUM(K8:K54)</f>
        <v>23261678</v>
      </c>
      <c r="L7" s="32">
        <f t="shared" si="3"/>
        <v>25461964</v>
      </c>
      <c r="M7" s="32">
        <f t="shared" si="3"/>
        <v>13727933</v>
      </c>
      <c r="N7" s="32">
        <f t="shared" si="3"/>
        <v>6540114</v>
      </c>
      <c r="O7" s="32">
        <f t="shared" si="3"/>
        <v>2706706</v>
      </c>
      <c r="P7" s="32">
        <f t="shared" si="3"/>
        <v>534801</v>
      </c>
      <c r="Q7" s="61">
        <f t="shared" si="3"/>
        <v>3064440</v>
      </c>
      <c r="R7" s="62">
        <f>Q7/W7</f>
        <v>2.4197081567159863E-2</v>
      </c>
      <c r="S7" s="61">
        <f t="shared" ref="S7:U7" si="4">SUM(S8:S54)</f>
        <v>6461</v>
      </c>
      <c r="T7" s="61">
        <f t="shared" ref="T7" si="5">SUM(T8:T54)</f>
        <v>726454</v>
      </c>
      <c r="U7" s="61">
        <f t="shared" si="4"/>
        <v>2331525</v>
      </c>
      <c r="W7" s="1">
        <v>126645025</v>
      </c>
    </row>
    <row r="8" spans="1:23" x14ac:dyDescent="0.55000000000000004">
      <c r="A8" s="33" t="s">
        <v>13</v>
      </c>
      <c r="B8" s="32">
        <f>C8+E8+G8+Q8</f>
        <v>12052668</v>
      </c>
      <c r="C8" s="34">
        <f>SUM(一般接種!D7+一般接種!G7+一般接種!J7+一般接種!M7+医療従事者等!C5)</f>
        <v>4322039</v>
      </c>
      <c r="D8" s="30">
        <f t="shared" si="0"/>
        <v>0.82693079998614782</v>
      </c>
      <c r="E8" s="34">
        <f>SUM(一般接種!E7+一般接種!H7+一般接種!K7+一般接種!N7+医療従事者等!D5)</f>
        <v>4258400</v>
      </c>
      <c r="F8" s="31">
        <f t="shared" si="1"/>
        <v>0.81475482258744347</v>
      </c>
      <c r="G8" s="29">
        <f>SUM(I8:P8)</f>
        <v>3368497</v>
      </c>
      <c r="H8" s="31">
        <f t="shared" ref="H8:H54" si="6">G8/W8</f>
        <v>0.64449069500782818</v>
      </c>
      <c r="I8" s="35">
        <v>42032</v>
      </c>
      <c r="J8" s="35">
        <v>231037</v>
      </c>
      <c r="K8" s="35">
        <v>922976</v>
      </c>
      <c r="L8" s="35">
        <v>1074900</v>
      </c>
      <c r="M8" s="35">
        <v>655222</v>
      </c>
      <c r="N8" s="35">
        <v>304930</v>
      </c>
      <c r="O8" s="35">
        <v>119196</v>
      </c>
      <c r="P8" s="35">
        <v>18204</v>
      </c>
      <c r="Q8" s="35">
        <f>SUM(S8:U8)</f>
        <v>103732</v>
      </c>
      <c r="R8" s="63">
        <f t="shared" ref="R8:R54" si="7">Q8/W8</f>
        <v>1.9846925431298301E-2</v>
      </c>
      <c r="S8" s="35">
        <v>128</v>
      </c>
      <c r="T8" s="35">
        <v>24859</v>
      </c>
      <c r="U8" s="35">
        <v>78745</v>
      </c>
      <c r="W8" s="1">
        <v>5226603</v>
      </c>
    </row>
    <row r="9" spans="1:23" x14ac:dyDescent="0.55000000000000004">
      <c r="A9" s="33" t="s">
        <v>14</v>
      </c>
      <c r="B9" s="32">
        <f>C9+E9+G9+Q9</f>
        <v>3063504</v>
      </c>
      <c r="C9" s="34">
        <f>SUM(一般接種!D8+一般接種!G8+一般接種!J8+一般接種!M8+医療従事者等!C6)</f>
        <v>1094965</v>
      </c>
      <c r="D9" s="30">
        <f t="shared" si="0"/>
        <v>0.86928545627036835</v>
      </c>
      <c r="E9" s="34">
        <f>SUM(一般接種!E8+一般接種!H8+一般接種!K8+一般接種!N8+医療従事者等!D6)</f>
        <v>1080352</v>
      </c>
      <c r="F9" s="31">
        <f t="shared" si="1"/>
        <v>0.85768429242268474</v>
      </c>
      <c r="G9" s="29">
        <f t="shared" ref="G9:G54" si="8">SUM(I9:P9)</f>
        <v>867066</v>
      </c>
      <c r="H9" s="31">
        <f t="shared" si="6"/>
        <v>0.68835795064364902</v>
      </c>
      <c r="I9" s="35">
        <v>10705</v>
      </c>
      <c r="J9" s="35">
        <v>43901</v>
      </c>
      <c r="K9" s="35">
        <v>228182</v>
      </c>
      <c r="L9" s="35">
        <v>263716</v>
      </c>
      <c r="M9" s="35">
        <v>181509</v>
      </c>
      <c r="N9" s="35">
        <v>92003</v>
      </c>
      <c r="O9" s="35">
        <v>41170</v>
      </c>
      <c r="P9" s="35">
        <v>5880</v>
      </c>
      <c r="Q9" s="35">
        <f t="shared" ref="Q9:Q54" si="9">SUM(S9:U9)</f>
        <v>21121</v>
      </c>
      <c r="R9" s="63">
        <f t="shared" si="7"/>
        <v>1.6767821913838753E-2</v>
      </c>
      <c r="S9" s="35">
        <v>68</v>
      </c>
      <c r="T9" s="35">
        <v>5540</v>
      </c>
      <c r="U9" s="35">
        <v>15513</v>
      </c>
      <c r="W9" s="1">
        <v>1259615</v>
      </c>
    </row>
    <row r="10" spans="1:23" x14ac:dyDescent="0.55000000000000004">
      <c r="A10" s="33" t="s">
        <v>15</v>
      </c>
      <c r="B10" s="32">
        <f t="shared" ref="B10:B54" si="10">C10+E10+G10+Q10</f>
        <v>2985588</v>
      </c>
      <c r="C10" s="34">
        <f>SUM(一般接種!D9+一般接種!G9+一般接種!J9+一般接種!M9+医療従事者等!C7)</f>
        <v>1060232</v>
      </c>
      <c r="D10" s="30">
        <f t="shared" si="0"/>
        <v>0.86845677055560055</v>
      </c>
      <c r="E10" s="34">
        <f>SUM(一般接種!E9+一般接種!H9+一般接種!K9+一般接種!N9+医療従事者等!D7)</f>
        <v>1044822</v>
      </c>
      <c r="F10" s="31">
        <f t="shared" si="1"/>
        <v>0.85583413811830211</v>
      </c>
      <c r="G10" s="29">
        <f t="shared" si="8"/>
        <v>854033</v>
      </c>
      <c r="H10" s="31">
        <f t="shared" si="6"/>
        <v>0.69955513616634024</v>
      </c>
      <c r="I10" s="35">
        <v>10377</v>
      </c>
      <c r="J10" s="35">
        <v>47645</v>
      </c>
      <c r="K10" s="35">
        <v>221398</v>
      </c>
      <c r="L10" s="35">
        <v>256534</v>
      </c>
      <c r="M10" s="35">
        <v>168497</v>
      </c>
      <c r="N10" s="35">
        <v>106688</v>
      </c>
      <c r="O10" s="35">
        <v>38917</v>
      </c>
      <c r="P10" s="35">
        <v>3977</v>
      </c>
      <c r="Q10" s="35">
        <f t="shared" si="9"/>
        <v>26501</v>
      </c>
      <c r="R10" s="63">
        <f t="shared" si="7"/>
        <v>2.1707487489996503E-2</v>
      </c>
      <c r="S10" s="35">
        <v>6</v>
      </c>
      <c r="T10" s="35">
        <v>5023</v>
      </c>
      <c r="U10" s="35">
        <v>21472</v>
      </c>
      <c r="W10" s="1">
        <v>1220823</v>
      </c>
    </row>
    <row r="11" spans="1:23" x14ac:dyDescent="0.55000000000000004">
      <c r="A11" s="33" t="s">
        <v>16</v>
      </c>
      <c r="B11" s="32">
        <f t="shared" si="10"/>
        <v>5392292</v>
      </c>
      <c r="C11" s="34">
        <f>SUM(一般接種!D10+一般接種!G10+一般接種!J10+一般接種!M10+医療従事者等!C8)</f>
        <v>1935909</v>
      </c>
      <c r="D11" s="30">
        <f t="shared" si="0"/>
        <v>0.8483428272441278</v>
      </c>
      <c r="E11" s="34">
        <f>SUM(一般接種!E10+一般接種!H10+一般接種!K10+一般接種!N10+医療従事者等!D8)</f>
        <v>1901966</v>
      </c>
      <c r="F11" s="31">
        <f t="shared" si="1"/>
        <v>0.8334685224161904</v>
      </c>
      <c r="G11" s="29">
        <f t="shared" si="8"/>
        <v>1486954</v>
      </c>
      <c r="H11" s="31">
        <f t="shared" si="6"/>
        <v>0.65160436794392962</v>
      </c>
      <c r="I11" s="35">
        <v>18829</v>
      </c>
      <c r="J11" s="35">
        <v>125057</v>
      </c>
      <c r="K11" s="35">
        <v>459923</v>
      </c>
      <c r="L11" s="35">
        <v>393725</v>
      </c>
      <c r="M11" s="35">
        <v>269581</v>
      </c>
      <c r="N11" s="35">
        <v>150904</v>
      </c>
      <c r="O11" s="35">
        <v>59768</v>
      </c>
      <c r="P11" s="35">
        <v>9167</v>
      </c>
      <c r="Q11" s="35">
        <f t="shared" si="9"/>
        <v>67463</v>
      </c>
      <c r="R11" s="63">
        <f t="shared" si="7"/>
        <v>2.9563245046317049E-2</v>
      </c>
      <c r="S11" s="35">
        <v>24</v>
      </c>
      <c r="T11" s="35">
        <v>23904</v>
      </c>
      <c r="U11" s="35">
        <v>43535</v>
      </c>
      <c r="W11" s="1">
        <v>2281989</v>
      </c>
    </row>
    <row r="12" spans="1:23" x14ac:dyDescent="0.55000000000000004">
      <c r="A12" s="33" t="s">
        <v>17</v>
      </c>
      <c r="B12" s="32">
        <f t="shared" si="10"/>
        <v>2414733</v>
      </c>
      <c r="C12" s="34">
        <f>SUM(一般接種!D11+一般接種!G11+一般接種!J11+一般接種!M11+医療従事者等!C9)</f>
        <v>856191</v>
      </c>
      <c r="D12" s="30">
        <f t="shared" si="0"/>
        <v>0.88150064656414984</v>
      </c>
      <c r="E12" s="34">
        <f>SUM(一般接種!E11+一般接種!H11+一般接種!K11+一般接種!N11+医療従事者等!D9)</f>
        <v>845814</v>
      </c>
      <c r="F12" s="31">
        <f t="shared" si="1"/>
        <v>0.87081689468005374</v>
      </c>
      <c r="G12" s="29">
        <f t="shared" si="8"/>
        <v>705525</v>
      </c>
      <c r="H12" s="31">
        <f t="shared" si="6"/>
        <v>0.72638084687548909</v>
      </c>
      <c r="I12" s="35">
        <v>4879</v>
      </c>
      <c r="J12" s="35">
        <v>29745</v>
      </c>
      <c r="K12" s="35">
        <v>127416</v>
      </c>
      <c r="L12" s="35">
        <v>229224</v>
      </c>
      <c r="M12" s="35">
        <v>189213</v>
      </c>
      <c r="N12" s="35">
        <v>89802</v>
      </c>
      <c r="O12" s="35">
        <v>30761</v>
      </c>
      <c r="P12" s="35">
        <v>4485</v>
      </c>
      <c r="Q12" s="35">
        <f t="shared" si="9"/>
        <v>7203</v>
      </c>
      <c r="R12" s="63">
        <f t="shared" si="7"/>
        <v>7.4159260693017932E-3</v>
      </c>
      <c r="S12" s="35">
        <v>3</v>
      </c>
      <c r="T12" s="35">
        <v>1483</v>
      </c>
      <c r="U12" s="35">
        <v>5717</v>
      </c>
      <c r="W12" s="1">
        <v>971288</v>
      </c>
    </row>
    <row r="13" spans="1:23" x14ac:dyDescent="0.55000000000000004">
      <c r="A13" s="33" t="s">
        <v>18</v>
      </c>
      <c r="B13" s="32">
        <f t="shared" si="10"/>
        <v>2634306</v>
      </c>
      <c r="C13" s="34">
        <f>SUM(一般接種!D12+一般接種!G12+一般接種!J12+一般接種!M12+医療従事者等!C10)</f>
        <v>934139</v>
      </c>
      <c r="D13" s="30">
        <f t="shared" si="0"/>
        <v>0.87338461912446408</v>
      </c>
      <c r="E13" s="34">
        <f>SUM(一般接種!E12+一般接種!H12+一般接種!K12+一般接種!N12+医療従事者等!D10)</f>
        <v>924848</v>
      </c>
      <c r="F13" s="31">
        <f t="shared" si="1"/>
        <v>0.86469788567656669</v>
      </c>
      <c r="G13" s="29">
        <f t="shared" si="8"/>
        <v>757074</v>
      </c>
      <c r="H13" s="31">
        <f t="shared" si="6"/>
        <v>0.7078355438955386</v>
      </c>
      <c r="I13" s="35">
        <v>9650</v>
      </c>
      <c r="J13" s="35">
        <v>34699</v>
      </c>
      <c r="K13" s="35">
        <v>192788</v>
      </c>
      <c r="L13" s="35">
        <v>270807</v>
      </c>
      <c r="M13" s="35">
        <v>142466</v>
      </c>
      <c r="N13" s="35">
        <v>77092</v>
      </c>
      <c r="O13" s="35">
        <v>25645</v>
      </c>
      <c r="P13" s="35">
        <v>3927</v>
      </c>
      <c r="Q13" s="35">
        <f t="shared" si="9"/>
        <v>18245</v>
      </c>
      <c r="R13" s="63">
        <f t="shared" si="7"/>
        <v>1.7058384647173328E-2</v>
      </c>
      <c r="S13" s="35">
        <v>2</v>
      </c>
      <c r="T13" s="35">
        <v>3338</v>
      </c>
      <c r="U13" s="35">
        <v>14905</v>
      </c>
      <c r="W13" s="1">
        <v>1069562</v>
      </c>
    </row>
    <row r="14" spans="1:23" x14ac:dyDescent="0.55000000000000004">
      <c r="A14" s="33" t="s">
        <v>19</v>
      </c>
      <c r="B14" s="32">
        <f t="shared" si="10"/>
        <v>4504957</v>
      </c>
      <c r="C14" s="34">
        <f>SUM(一般接種!D13+一般接種!G13+一般接種!J13+一般接種!M13+医療従事者等!C11)</f>
        <v>1597312</v>
      </c>
      <c r="D14" s="30">
        <f t="shared" si="0"/>
        <v>0.85782029463083609</v>
      </c>
      <c r="E14" s="34">
        <f>SUM(一般接種!E13+一般接種!H13+一般接種!K13+一般接種!N13+医療従事者等!D11)</f>
        <v>1577295</v>
      </c>
      <c r="F14" s="31">
        <f t="shared" si="1"/>
        <v>0.84707036672844416</v>
      </c>
      <c r="G14" s="29">
        <f t="shared" si="8"/>
        <v>1281373</v>
      </c>
      <c r="H14" s="31">
        <f t="shared" si="6"/>
        <v>0.6881484421277736</v>
      </c>
      <c r="I14" s="35">
        <v>19047</v>
      </c>
      <c r="J14" s="35">
        <v>75435</v>
      </c>
      <c r="K14" s="35">
        <v>345790</v>
      </c>
      <c r="L14" s="35">
        <v>419057</v>
      </c>
      <c r="M14" s="35">
        <v>236614</v>
      </c>
      <c r="N14" s="35">
        <v>128710</v>
      </c>
      <c r="O14" s="35">
        <v>48701</v>
      </c>
      <c r="P14" s="35">
        <v>8019</v>
      </c>
      <c r="Q14" s="35">
        <f t="shared" si="9"/>
        <v>48977</v>
      </c>
      <c r="R14" s="63">
        <f t="shared" si="7"/>
        <v>2.6302603730601448E-2</v>
      </c>
      <c r="S14" s="35">
        <v>119</v>
      </c>
      <c r="T14" s="35">
        <v>12835</v>
      </c>
      <c r="U14" s="35">
        <v>36023</v>
      </c>
      <c r="W14" s="1">
        <v>1862059</v>
      </c>
    </row>
    <row r="15" spans="1:23" x14ac:dyDescent="0.55000000000000004">
      <c r="A15" s="33" t="s">
        <v>20</v>
      </c>
      <c r="B15" s="32">
        <f t="shared" si="10"/>
        <v>6951676</v>
      </c>
      <c r="C15" s="34">
        <f>SUM(一般接種!D14+一般接種!G14+一般接種!J14+一般接種!M14+医療従事者等!C12)</f>
        <v>2475966</v>
      </c>
      <c r="D15" s="30">
        <f t="shared" si="0"/>
        <v>0.85152776703035926</v>
      </c>
      <c r="E15" s="34">
        <f>SUM(一般接種!E14+一般接種!H14+一般接種!K14+一般接種!N14+医療従事者等!D12)</f>
        <v>2443013</v>
      </c>
      <c r="F15" s="31">
        <f t="shared" si="1"/>
        <v>0.8401946572433302</v>
      </c>
      <c r="G15" s="29">
        <f t="shared" si="8"/>
        <v>1923761</v>
      </c>
      <c r="H15" s="31">
        <f t="shared" si="6"/>
        <v>0.66161486410964088</v>
      </c>
      <c r="I15" s="35">
        <v>21240</v>
      </c>
      <c r="J15" s="35">
        <v>141833</v>
      </c>
      <c r="K15" s="35">
        <v>555214</v>
      </c>
      <c r="L15" s="35">
        <v>592950</v>
      </c>
      <c r="M15" s="35">
        <v>346878</v>
      </c>
      <c r="N15" s="35">
        <v>181243</v>
      </c>
      <c r="O15" s="35">
        <v>71148</v>
      </c>
      <c r="P15" s="35">
        <v>13255</v>
      </c>
      <c r="Q15" s="35">
        <f t="shared" si="9"/>
        <v>108936</v>
      </c>
      <c r="R15" s="63">
        <f t="shared" si="7"/>
        <v>3.7464984910624471E-2</v>
      </c>
      <c r="S15" s="35">
        <v>88</v>
      </c>
      <c r="T15" s="35">
        <v>26305</v>
      </c>
      <c r="U15" s="35">
        <v>82543</v>
      </c>
      <c r="W15" s="1">
        <v>2907675</v>
      </c>
    </row>
    <row r="16" spans="1:23" x14ac:dyDescent="0.55000000000000004">
      <c r="A16" s="36" t="s">
        <v>21</v>
      </c>
      <c r="B16" s="32">
        <f t="shared" si="10"/>
        <v>4577004</v>
      </c>
      <c r="C16" s="34">
        <f>SUM(一般接種!D15+一般接種!G15+一般接種!J15+一般接種!M15+医療従事者等!C13)</f>
        <v>1633625</v>
      </c>
      <c r="D16" s="30">
        <f t="shared" si="0"/>
        <v>0.83544244888900021</v>
      </c>
      <c r="E16" s="34">
        <f>SUM(一般接種!E15+一般接種!H15+一般接種!K15+一般接種!N15+医療従事者等!D13)</f>
        <v>1613523</v>
      </c>
      <c r="F16" s="31">
        <f t="shared" si="1"/>
        <v>0.82516220458105527</v>
      </c>
      <c r="G16" s="29">
        <f t="shared" si="8"/>
        <v>1277252</v>
      </c>
      <c r="H16" s="31">
        <f t="shared" si="6"/>
        <v>0.6531918516969154</v>
      </c>
      <c r="I16" s="35">
        <v>14822</v>
      </c>
      <c r="J16" s="35">
        <v>72261</v>
      </c>
      <c r="K16" s="35">
        <v>367012</v>
      </c>
      <c r="L16" s="35">
        <v>347743</v>
      </c>
      <c r="M16" s="35">
        <v>253736</v>
      </c>
      <c r="N16" s="35">
        <v>147769</v>
      </c>
      <c r="O16" s="35">
        <v>62946</v>
      </c>
      <c r="P16" s="35">
        <v>10963</v>
      </c>
      <c r="Q16" s="35">
        <f t="shared" si="9"/>
        <v>52604</v>
      </c>
      <c r="R16" s="63">
        <f t="shared" si="7"/>
        <v>2.6901898894395575E-2</v>
      </c>
      <c r="S16" s="35">
        <v>233</v>
      </c>
      <c r="T16" s="35">
        <v>8818</v>
      </c>
      <c r="U16" s="35">
        <v>43553</v>
      </c>
      <c r="W16" s="1">
        <v>1955401</v>
      </c>
    </row>
    <row r="17" spans="1:23" x14ac:dyDescent="0.55000000000000004">
      <c r="A17" s="33" t="s">
        <v>22</v>
      </c>
      <c r="B17" s="32">
        <f t="shared" si="10"/>
        <v>4520423</v>
      </c>
      <c r="C17" s="34">
        <f>SUM(一般接種!D16+一般接種!G16+一般接種!J16+一般接種!M16+医療従事者等!C14)</f>
        <v>1613761</v>
      </c>
      <c r="D17" s="30">
        <f t="shared" si="0"/>
        <v>0.82414594548493669</v>
      </c>
      <c r="E17" s="34">
        <f>SUM(一般接種!E16+一般接種!H16+一般接種!K16+一般接種!N16+医療従事者等!D14)</f>
        <v>1589187</v>
      </c>
      <c r="F17" s="31">
        <f t="shared" si="1"/>
        <v>0.81159603105253508</v>
      </c>
      <c r="G17" s="29">
        <f t="shared" si="8"/>
        <v>1266016</v>
      </c>
      <c r="H17" s="31">
        <f t="shared" si="6"/>
        <v>0.64655296126195738</v>
      </c>
      <c r="I17" s="35">
        <v>16329</v>
      </c>
      <c r="J17" s="35">
        <v>72076</v>
      </c>
      <c r="K17" s="35">
        <v>402441</v>
      </c>
      <c r="L17" s="35">
        <v>435511</v>
      </c>
      <c r="M17" s="35">
        <v>217670</v>
      </c>
      <c r="N17" s="35">
        <v>78341</v>
      </c>
      <c r="O17" s="35">
        <v>37979</v>
      </c>
      <c r="P17" s="35">
        <v>5669</v>
      </c>
      <c r="Q17" s="35">
        <f t="shared" si="9"/>
        <v>51459</v>
      </c>
      <c r="R17" s="63">
        <f t="shared" si="7"/>
        <v>2.6280053991086263E-2</v>
      </c>
      <c r="S17" s="35">
        <v>52</v>
      </c>
      <c r="T17" s="35">
        <v>6825</v>
      </c>
      <c r="U17" s="35">
        <v>44582</v>
      </c>
      <c r="W17" s="1">
        <v>1958101</v>
      </c>
    </row>
    <row r="18" spans="1:23" x14ac:dyDescent="0.55000000000000004">
      <c r="A18" s="33" t="s">
        <v>23</v>
      </c>
      <c r="B18" s="32">
        <f t="shared" si="10"/>
        <v>16956926</v>
      </c>
      <c r="C18" s="34">
        <f>SUM(一般接種!D17+一般接種!G17+一般接種!J17+一般接種!M17+医療従事者等!C15)</f>
        <v>6132943</v>
      </c>
      <c r="D18" s="30">
        <f t="shared" si="0"/>
        <v>0.82947115549124339</v>
      </c>
      <c r="E18" s="34">
        <f>SUM(一般接種!E17+一般接種!H17+一般接種!K17+一般接種!N17+医療従事者等!D15)</f>
        <v>6046989</v>
      </c>
      <c r="F18" s="31">
        <f t="shared" si="1"/>
        <v>0.81784600852687506</v>
      </c>
      <c r="G18" s="29">
        <f t="shared" si="8"/>
        <v>4605565</v>
      </c>
      <c r="H18" s="31">
        <f t="shared" si="6"/>
        <v>0.6228956183418024</v>
      </c>
      <c r="I18" s="35">
        <v>49574</v>
      </c>
      <c r="J18" s="35">
        <v>270273</v>
      </c>
      <c r="K18" s="35">
        <v>1315919</v>
      </c>
      <c r="L18" s="35">
        <v>1416186</v>
      </c>
      <c r="M18" s="35">
        <v>837512</v>
      </c>
      <c r="N18" s="35">
        <v>477577</v>
      </c>
      <c r="O18" s="35">
        <v>201659</v>
      </c>
      <c r="P18" s="35">
        <v>36865</v>
      </c>
      <c r="Q18" s="35">
        <f t="shared" si="9"/>
        <v>171429</v>
      </c>
      <c r="R18" s="63">
        <f t="shared" si="7"/>
        <v>2.3185509911751726E-2</v>
      </c>
      <c r="S18" s="35">
        <v>221</v>
      </c>
      <c r="T18" s="35">
        <v>43753</v>
      </c>
      <c r="U18" s="35">
        <v>127455</v>
      </c>
      <c r="W18" s="1">
        <v>7393799</v>
      </c>
    </row>
    <row r="19" spans="1:23" x14ac:dyDescent="0.55000000000000004">
      <c r="A19" s="33" t="s">
        <v>24</v>
      </c>
      <c r="B19" s="32">
        <f t="shared" si="10"/>
        <v>14598783</v>
      </c>
      <c r="C19" s="34">
        <f>SUM(一般接種!D18+一般接種!G18+一般接種!J18+一般接種!M18+医療従事者等!C16)</f>
        <v>5234458</v>
      </c>
      <c r="D19" s="30">
        <f t="shared" si="0"/>
        <v>0.82785820159509282</v>
      </c>
      <c r="E19" s="34">
        <f>SUM(一般接種!E18+一般接種!H18+一般接種!K18+一般接種!N18+医療従事者等!D16)</f>
        <v>5170455</v>
      </c>
      <c r="F19" s="31">
        <f t="shared" si="1"/>
        <v>0.81773577660349095</v>
      </c>
      <c r="G19" s="29">
        <f t="shared" si="8"/>
        <v>4023304</v>
      </c>
      <c r="H19" s="31">
        <f t="shared" si="6"/>
        <v>0.63630756305817027</v>
      </c>
      <c r="I19" s="35">
        <v>43124</v>
      </c>
      <c r="J19" s="35">
        <v>213767</v>
      </c>
      <c r="K19" s="35">
        <v>1088744</v>
      </c>
      <c r="L19" s="35">
        <v>1323331</v>
      </c>
      <c r="M19" s="35">
        <v>754748</v>
      </c>
      <c r="N19" s="35">
        <v>393784</v>
      </c>
      <c r="O19" s="35">
        <v>169047</v>
      </c>
      <c r="P19" s="35">
        <v>36759</v>
      </c>
      <c r="Q19" s="35">
        <f t="shared" si="9"/>
        <v>170566</v>
      </c>
      <c r="R19" s="63">
        <f t="shared" si="7"/>
        <v>2.6975947082442654E-2</v>
      </c>
      <c r="S19" s="35">
        <v>248</v>
      </c>
      <c r="T19" s="35">
        <v>34776</v>
      </c>
      <c r="U19" s="35">
        <v>135542</v>
      </c>
      <c r="W19" s="1">
        <v>6322892</v>
      </c>
    </row>
    <row r="20" spans="1:23" x14ac:dyDescent="0.55000000000000004">
      <c r="A20" s="33" t="s">
        <v>25</v>
      </c>
      <c r="B20" s="32">
        <f t="shared" si="10"/>
        <v>31336850</v>
      </c>
      <c r="C20" s="34">
        <f>SUM(一般接種!D19+一般接種!G19+一般接種!J19+一般接種!M19+医療従事者等!C17)</f>
        <v>11305906</v>
      </c>
      <c r="D20" s="30">
        <f t="shared" si="0"/>
        <v>0.81670427683976876</v>
      </c>
      <c r="E20" s="34">
        <f>SUM(一般接種!E19+一般接種!H19+一般接種!K19+一般接種!N19+医療従事者等!D17)</f>
        <v>11162470</v>
      </c>
      <c r="F20" s="31">
        <f t="shared" si="1"/>
        <v>0.80634289627877798</v>
      </c>
      <c r="G20" s="29">
        <f t="shared" si="8"/>
        <v>8369550</v>
      </c>
      <c r="H20" s="31">
        <f t="shared" si="6"/>
        <v>0.60459084660922235</v>
      </c>
      <c r="I20" s="35">
        <v>103577</v>
      </c>
      <c r="J20" s="35">
        <v>611253</v>
      </c>
      <c r="K20" s="35">
        <v>2637977</v>
      </c>
      <c r="L20" s="35">
        <v>2937978</v>
      </c>
      <c r="M20" s="35">
        <v>1266889</v>
      </c>
      <c r="N20" s="35">
        <v>517416</v>
      </c>
      <c r="O20" s="35">
        <v>234497</v>
      </c>
      <c r="P20" s="35">
        <v>59963</v>
      </c>
      <c r="Q20" s="35">
        <f t="shared" si="9"/>
        <v>498924</v>
      </c>
      <c r="R20" s="63">
        <f t="shared" si="7"/>
        <v>3.6040752914273728E-2</v>
      </c>
      <c r="S20" s="35">
        <v>1327</v>
      </c>
      <c r="T20" s="35">
        <v>140377</v>
      </c>
      <c r="U20" s="35">
        <v>357220</v>
      </c>
      <c r="W20" s="1">
        <v>13843329</v>
      </c>
    </row>
    <row r="21" spans="1:23" x14ac:dyDescent="0.55000000000000004">
      <c r="A21" s="33" t="s">
        <v>26</v>
      </c>
      <c r="B21" s="32">
        <f t="shared" si="10"/>
        <v>21027083</v>
      </c>
      <c r="C21" s="34">
        <f>SUM(一般接種!D20+一般接種!G20+一般接種!J20+一般接種!M20+医療従事者等!C18)</f>
        <v>7613290</v>
      </c>
      <c r="D21" s="30">
        <f t="shared" si="0"/>
        <v>0.82571799371944621</v>
      </c>
      <c r="E21" s="34">
        <f>SUM(一般接種!E20+一般接種!H20+一般接種!K20+一般接種!N20+医療従事者等!D18)</f>
        <v>7523541</v>
      </c>
      <c r="F21" s="31">
        <f t="shared" si="1"/>
        <v>0.81598404634343313</v>
      </c>
      <c r="G21" s="29">
        <f t="shared" si="8"/>
        <v>5682269</v>
      </c>
      <c r="H21" s="31">
        <f t="shared" si="6"/>
        <v>0.61628438670459207</v>
      </c>
      <c r="I21" s="35">
        <v>51418</v>
      </c>
      <c r="J21" s="35">
        <v>305565</v>
      </c>
      <c r="K21" s="35">
        <v>1456836</v>
      </c>
      <c r="L21" s="35">
        <v>2054945</v>
      </c>
      <c r="M21" s="35">
        <v>1100259</v>
      </c>
      <c r="N21" s="35">
        <v>476427</v>
      </c>
      <c r="O21" s="35">
        <v>189451</v>
      </c>
      <c r="P21" s="35">
        <v>47368</v>
      </c>
      <c r="Q21" s="35">
        <f t="shared" si="9"/>
        <v>207983</v>
      </c>
      <c r="R21" s="63">
        <f t="shared" si="7"/>
        <v>2.255730511877934E-2</v>
      </c>
      <c r="S21" s="35">
        <v>642</v>
      </c>
      <c r="T21" s="35">
        <v>45854</v>
      </c>
      <c r="U21" s="35">
        <v>161487</v>
      </c>
      <c r="W21" s="1">
        <v>9220206</v>
      </c>
    </row>
    <row r="22" spans="1:23" x14ac:dyDescent="0.55000000000000004">
      <c r="A22" s="33" t="s">
        <v>27</v>
      </c>
      <c r="B22" s="32">
        <f t="shared" si="10"/>
        <v>5363599</v>
      </c>
      <c r="C22" s="34">
        <f>SUM(一般接種!D21+一般接種!G21+一般接種!J21+一般接種!M21+医療従事者等!C19)</f>
        <v>1903798</v>
      </c>
      <c r="D22" s="30">
        <f t="shared" si="0"/>
        <v>0.86021162366808934</v>
      </c>
      <c r="E22" s="34">
        <f>SUM(一般接種!E21+一般接種!H21+一般接種!K21+一般接種!N21+医療従事者等!D19)</f>
        <v>1872265</v>
      </c>
      <c r="F22" s="31">
        <f t="shared" si="1"/>
        <v>0.84596376064421508</v>
      </c>
      <c r="G22" s="29">
        <f t="shared" si="8"/>
        <v>1558210</v>
      </c>
      <c r="H22" s="31">
        <f t="shared" si="6"/>
        <v>0.70406122609428812</v>
      </c>
      <c r="I22" s="35">
        <v>16814</v>
      </c>
      <c r="J22" s="35">
        <v>65017</v>
      </c>
      <c r="K22" s="35">
        <v>344104</v>
      </c>
      <c r="L22" s="35">
        <v>568038</v>
      </c>
      <c r="M22" s="35">
        <v>356570</v>
      </c>
      <c r="N22" s="35">
        <v>150013</v>
      </c>
      <c r="O22" s="35">
        <v>50047</v>
      </c>
      <c r="P22" s="35">
        <v>7607</v>
      </c>
      <c r="Q22" s="35">
        <f t="shared" si="9"/>
        <v>29326</v>
      </c>
      <c r="R22" s="63">
        <f t="shared" si="7"/>
        <v>1.3250652682527448E-2</v>
      </c>
      <c r="S22" s="35">
        <v>9</v>
      </c>
      <c r="T22" s="35">
        <v>6053</v>
      </c>
      <c r="U22" s="35">
        <v>23264</v>
      </c>
      <c r="W22" s="1">
        <v>2213174</v>
      </c>
    </row>
    <row r="23" spans="1:23" x14ac:dyDescent="0.55000000000000004">
      <c r="A23" s="33" t="s">
        <v>28</v>
      </c>
      <c r="B23" s="32">
        <f t="shared" si="10"/>
        <v>2517845</v>
      </c>
      <c r="C23" s="34">
        <f>SUM(一般接種!D22+一般接種!G22+一般接種!J22+一般接種!M22+医療従事者等!C20)</f>
        <v>897457</v>
      </c>
      <c r="D23" s="30">
        <f t="shared" si="0"/>
        <v>0.85661856646246826</v>
      </c>
      <c r="E23" s="34">
        <f>SUM(一般接種!E22+一般接種!H22+一般接種!K22+一般接種!N22+医療従事者等!D20)</f>
        <v>889808</v>
      </c>
      <c r="F23" s="31">
        <f t="shared" si="1"/>
        <v>0.84931763124788817</v>
      </c>
      <c r="G23" s="29">
        <f t="shared" si="8"/>
        <v>696989</v>
      </c>
      <c r="H23" s="31">
        <f t="shared" si="6"/>
        <v>0.66527278523662892</v>
      </c>
      <c r="I23" s="35">
        <v>10203</v>
      </c>
      <c r="J23" s="35">
        <v>39219</v>
      </c>
      <c r="K23" s="35">
        <v>212967</v>
      </c>
      <c r="L23" s="35">
        <v>219631</v>
      </c>
      <c r="M23" s="35">
        <v>127745</v>
      </c>
      <c r="N23" s="35">
        <v>63047</v>
      </c>
      <c r="O23" s="35">
        <v>19940</v>
      </c>
      <c r="P23" s="35">
        <v>4237</v>
      </c>
      <c r="Q23" s="35">
        <f t="shared" si="9"/>
        <v>33591</v>
      </c>
      <c r="R23" s="63">
        <f t="shared" si="7"/>
        <v>3.2062454542157198E-2</v>
      </c>
      <c r="S23" s="35">
        <v>91</v>
      </c>
      <c r="T23" s="35">
        <v>3619</v>
      </c>
      <c r="U23" s="35">
        <v>29881</v>
      </c>
      <c r="W23" s="1">
        <v>1047674</v>
      </c>
    </row>
    <row r="24" spans="1:23" x14ac:dyDescent="0.55000000000000004">
      <c r="A24" s="33" t="s">
        <v>29</v>
      </c>
      <c r="B24" s="32">
        <f t="shared" si="10"/>
        <v>2609981</v>
      </c>
      <c r="C24" s="34">
        <f>SUM(一般接種!D23+一般接種!G23+一般接種!J23+一般接種!M23+医療従事者等!C21)</f>
        <v>938414</v>
      </c>
      <c r="D24" s="30">
        <f t="shared" si="0"/>
        <v>0.82850750801655582</v>
      </c>
      <c r="E24" s="34">
        <f>SUM(一般接種!E23+一般接種!H23+一般接種!K23+一般接種!N23+医療従事者等!D21)</f>
        <v>927539</v>
      </c>
      <c r="F24" s="31">
        <f t="shared" si="1"/>
        <v>0.8189061815767541</v>
      </c>
      <c r="G24" s="29">
        <f t="shared" si="8"/>
        <v>716244</v>
      </c>
      <c r="H24" s="31">
        <f t="shared" si="6"/>
        <v>0.63235792685510872</v>
      </c>
      <c r="I24" s="35">
        <v>9303</v>
      </c>
      <c r="J24" s="35">
        <v>55426</v>
      </c>
      <c r="K24" s="35">
        <v>204705</v>
      </c>
      <c r="L24" s="35">
        <v>216638</v>
      </c>
      <c r="M24" s="35">
        <v>130750</v>
      </c>
      <c r="N24" s="35">
        <v>67686</v>
      </c>
      <c r="O24" s="35">
        <v>26824</v>
      </c>
      <c r="P24" s="35">
        <v>4912</v>
      </c>
      <c r="Q24" s="35">
        <f t="shared" si="9"/>
        <v>27784</v>
      </c>
      <c r="R24" s="63">
        <f t="shared" si="7"/>
        <v>2.4529954372730998E-2</v>
      </c>
      <c r="S24" s="35">
        <v>38</v>
      </c>
      <c r="T24" s="35">
        <v>6687</v>
      </c>
      <c r="U24" s="35">
        <v>21059</v>
      </c>
      <c r="W24" s="1">
        <v>1132656</v>
      </c>
    </row>
    <row r="25" spans="1:23" x14ac:dyDescent="0.55000000000000004">
      <c r="A25" s="33" t="s">
        <v>30</v>
      </c>
      <c r="B25" s="32">
        <f t="shared" si="10"/>
        <v>1803520</v>
      </c>
      <c r="C25" s="34">
        <f>SUM(一般接種!D24+一般接種!G24+一般接種!J24+一般接種!M24+医療従事者等!C22)</f>
        <v>648305</v>
      </c>
      <c r="D25" s="30">
        <f t="shared" si="0"/>
        <v>0.8369729260776444</v>
      </c>
      <c r="E25" s="34">
        <f>SUM(一般接種!E24+一般接種!H24+一般接種!K24+一般接種!N24+医療従事者等!D22)</f>
        <v>641832</v>
      </c>
      <c r="F25" s="31">
        <f t="shared" si="1"/>
        <v>0.82861617154004152</v>
      </c>
      <c r="G25" s="29">
        <f t="shared" si="8"/>
        <v>500706</v>
      </c>
      <c r="H25" s="31">
        <f t="shared" si="6"/>
        <v>0.64642007376872457</v>
      </c>
      <c r="I25" s="35">
        <v>7671</v>
      </c>
      <c r="J25" s="35">
        <v>32378</v>
      </c>
      <c r="K25" s="35">
        <v>143765</v>
      </c>
      <c r="L25" s="35">
        <v>172135</v>
      </c>
      <c r="M25" s="35">
        <v>92044</v>
      </c>
      <c r="N25" s="35">
        <v>34559</v>
      </c>
      <c r="O25" s="35">
        <v>15754</v>
      </c>
      <c r="P25" s="35">
        <v>2400</v>
      </c>
      <c r="Q25" s="35">
        <f t="shared" si="9"/>
        <v>12677</v>
      </c>
      <c r="R25" s="63">
        <f t="shared" si="7"/>
        <v>1.6366225440010949E-2</v>
      </c>
      <c r="S25" s="35">
        <v>145</v>
      </c>
      <c r="T25" s="35">
        <v>3694</v>
      </c>
      <c r="U25" s="35">
        <v>8838</v>
      </c>
      <c r="W25" s="1">
        <v>774583</v>
      </c>
    </row>
    <row r="26" spans="1:23" x14ac:dyDescent="0.55000000000000004">
      <c r="A26" s="33" t="s">
        <v>31</v>
      </c>
      <c r="B26" s="32">
        <f t="shared" si="10"/>
        <v>1902477</v>
      </c>
      <c r="C26" s="34">
        <f>SUM(一般接種!D25+一般接種!G25+一般接種!J25+一般接種!M25+医療従事者等!C23)</f>
        <v>682222</v>
      </c>
      <c r="D26" s="30">
        <f t="shared" si="0"/>
        <v>0.83096771364572586</v>
      </c>
      <c r="E26" s="34">
        <f>SUM(一般接種!E25+一般接種!H25+一般接種!K25+一般接種!N25+医療従事者等!D23)</f>
        <v>674203</v>
      </c>
      <c r="F26" s="31">
        <f t="shared" si="1"/>
        <v>0.82120032107303675</v>
      </c>
      <c r="G26" s="29">
        <f t="shared" si="8"/>
        <v>524194</v>
      </c>
      <c r="H26" s="31">
        <f t="shared" si="6"/>
        <v>0.63848467168576739</v>
      </c>
      <c r="I26" s="35">
        <v>6319</v>
      </c>
      <c r="J26" s="35">
        <v>37908</v>
      </c>
      <c r="K26" s="35">
        <v>168923</v>
      </c>
      <c r="L26" s="35">
        <v>165000</v>
      </c>
      <c r="M26" s="35">
        <v>96331</v>
      </c>
      <c r="N26" s="35">
        <v>34618</v>
      </c>
      <c r="O26" s="35">
        <v>12406</v>
      </c>
      <c r="P26" s="35">
        <v>2689</v>
      </c>
      <c r="Q26" s="35">
        <f t="shared" si="9"/>
        <v>21858</v>
      </c>
      <c r="R26" s="63">
        <f t="shared" si="7"/>
        <v>2.6623727005092589E-2</v>
      </c>
      <c r="S26" s="35">
        <v>117</v>
      </c>
      <c r="T26" s="35">
        <v>6386</v>
      </c>
      <c r="U26" s="35">
        <v>15355</v>
      </c>
      <c r="W26" s="1">
        <v>820997</v>
      </c>
    </row>
    <row r="27" spans="1:23" x14ac:dyDescent="0.55000000000000004">
      <c r="A27" s="33" t="s">
        <v>32</v>
      </c>
      <c r="B27" s="32">
        <f t="shared" si="10"/>
        <v>4872152</v>
      </c>
      <c r="C27" s="34">
        <f>SUM(一般接種!D26+一般接種!G26+一般接種!J26+一般接種!M26+医療従事者等!C24)</f>
        <v>1732522</v>
      </c>
      <c r="D27" s="30">
        <f t="shared" si="0"/>
        <v>0.83626541399801224</v>
      </c>
      <c r="E27" s="34">
        <f>SUM(一般接種!E26+一般接種!H26+一般接種!K26+一般接種!N26+医療従事者等!D24)</f>
        <v>1709806</v>
      </c>
      <c r="F27" s="31">
        <f t="shared" si="1"/>
        <v>0.82530070177826631</v>
      </c>
      <c r="G27" s="29">
        <f t="shared" si="8"/>
        <v>1389181</v>
      </c>
      <c r="H27" s="31">
        <f t="shared" si="6"/>
        <v>0.67053926246429929</v>
      </c>
      <c r="I27" s="35">
        <v>14340</v>
      </c>
      <c r="J27" s="35">
        <v>69326</v>
      </c>
      <c r="K27" s="35">
        <v>457600</v>
      </c>
      <c r="L27" s="35">
        <v>432927</v>
      </c>
      <c r="M27" s="35">
        <v>235568</v>
      </c>
      <c r="N27" s="35">
        <v>123164</v>
      </c>
      <c r="O27" s="35">
        <v>48017</v>
      </c>
      <c r="P27" s="35">
        <v>8239</v>
      </c>
      <c r="Q27" s="35">
        <f t="shared" si="9"/>
        <v>40643</v>
      </c>
      <c r="R27" s="63">
        <f t="shared" si="7"/>
        <v>1.9617837592319876E-2</v>
      </c>
      <c r="S27" s="35">
        <v>12</v>
      </c>
      <c r="T27" s="35">
        <v>6212</v>
      </c>
      <c r="U27" s="35">
        <v>34419</v>
      </c>
      <c r="W27" s="1">
        <v>2071737</v>
      </c>
    </row>
    <row r="28" spans="1:23" x14ac:dyDescent="0.55000000000000004">
      <c r="A28" s="33" t="s">
        <v>33</v>
      </c>
      <c r="B28" s="32">
        <f t="shared" si="10"/>
        <v>4685292</v>
      </c>
      <c r="C28" s="34">
        <f>SUM(一般接種!D27+一般接種!G27+一般接種!J27+一般接種!M27+医療従事者等!C25)</f>
        <v>1669871</v>
      </c>
      <c r="D28" s="30">
        <f t="shared" si="0"/>
        <v>0.82798415899317279</v>
      </c>
      <c r="E28" s="34">
        <f>SUM(一般接種!E27+一般接種!H27+一般接種!K27+一般接種!N27+医療従事者等!D25)</f>
        <v>1656508</v>
      </c>
      <c r="F28" s="31">
        <f t="shared" si="1"/>
        <v>0.82135828650564191</v>
      </c>
      <c r="G28" s="29">
        <f t="shared" si="8"/>
        <v>1306651</v>
      </c>
      <c r="H28" s="31">
        <f t="shared" si="6"/>
        <v>0.64788617164594642</v>
      </c>
      <c r="I28" s="35">
        <v>15489</v>
      </c>
      <c r="J28" s="35">
        <v>85228</v>
      </c>
      <c r="K28" s="35">
        <v>466758</v>
      </c>
      <c r="L28" s="35">
        <v>403441</v>
      </c>
      <c r="M28" s="35">
        <v>192122</v>
      </c>
      <c r="N28" s="35">
        <v>97734</v>
      </c>
      <c r="O28" s="35">
        <v>37872</v>
      </c>
      <c r="P28" s="35">
        <v>8007</v>
      </c>
      <c r="Q28" s="35">
        <f t="shared" si="9"/>
        <v>52262</v>
      </c>
      <c r="R28" s="63">
        <f t="shared" si="7"/>
        <v>2.5913443683554718E-2</v>
      </c>
      <c r="S28" s="35">
        <v>42</v>
      </c>
      <c r="T28" s="35">
        <v>9368</v>
      </c>
      <c r="U28" s="35">
        <v>42852</v>
      </c>
      <c r="W28" s="1">
        <v>2016791</v>
      </c>
    </row>
    <row r="29" spans="1:23" x14ac:dyDescent="0.55000000000000004">
      <c r="A29" s="33" t="s">
        <v>34</v>
      </c>
      <c r="B29" s="32">
        <f t="shared" si="10"/>
        <v>8689164</v>
      </c>
      <c r="C29" s="34">
        <f>SUM(一般接種!D28+一般接種!G28+一般接種!J28+一般接種!M28+医療従事者等!C26)</f>
        <v>3140045</v>
      </c>
      <c r="D29" s="30">
        <f t="shared" si="0"/>
        <v>0.85182407100964119</v>
      </c>
      <c r="E29" s="34">
        <f>SUM(一般接種!E28+一般接種!H28+一般接種!K28+一般接種!N28+医療従事者等!D26)</f>
        <v>3105725</v>
      </c>
      <c r="F29" s="31">
        <f t="shared" si="1"/>
        <v>0.84251382159695731</v>
      </c>
      <c r="G29" s="29">
        <f t="shared" si="8"/>
        <v>2361801</v>
      </c>
      <c r="H29" s="31">
        <f t="shared" si="6"/>
        <v>0.64070385702582022</v>
      </c>
      <c r="I29" s="35">
        <v>23565</v>
      </c>
      <c r="J29" s="35">
        <v>115843</v>
      </c>
      <c r="K29" s="35">
        <v>656825</v>
      </c>
      <c r="L29" s="35">
        <v>756010</v>
      </c>
      <c r="M29" s="35">
        <v>453364</v>
      </c>
      <c r="N29" s="35">
        <v>251478</v>
      </c>
      <c r="O29" s="35">
        <v>87641</v>
      </c>
      <c r="P29" s="35">
        <v>17075</v>
      </c>
      <c r="Q29" s="35">
        <f t="shared" si="9"/>
        <v>81593</v>
      </c>
      <c r="R29" s="63">
        <f t="shared" si="7"/>
        <v>2.2134358401197964E-2</v>
      </c>
      <c r="S29" s="35">
        <v>24</v>
      </c>
      <c r="T29" s="35">
        <v>11961</v>
      </c>
      <c r="U29" s="35">
        <v>69608</v>
      </c>
      <c r="W29" s="1">
        <v>3686260</v>
      </c>
    </row>
    <row r="30" spans="1:23" x14ac:dyDescent="0.55000000000000004">
      <c r="A30" s="33" t="s">
        <v>35</v>
      </c>
      <c r="B30" s="32">
        <f t="shared" si="10"/>
        <v>16574426</v>
      </c>
      <c r="C30" s="34">
        <f>SUM(一般接種!D29+一般接種!G29+一般接種!J29+一般接種!M29+医療従事者等!C27)</f>
        <v>6014878</v>
      </c>
      <c r="D30" s="30">
        <f t="shared" si="0"/>
        <v>0.79574488126557619</v>
      </c>
      <c r="E30" s="34">
        <f>SUM(一般接種!E29+一般接種!H29+一般接種!K29+一般接種!N29+医療従事者等!D27)</f>
        <v>5910585</v>
      </c>
      <c r="F30" s="31">
        <f t="shared" si="1"/>
        <v>0.78194732445697079</v>
      </c>
      <c r="G30" s="29">
        <f t="shared" si="8"/>
        <v>4447807</v>
      </c>
      <c r="H30" s="31">
        <f t="shared" si="6"/>
        <v>0.58842750478184236</v>
      </c>
      <c r="I30" s="35">
        <v>43155</v>
      </c>
      <c r="J30" s="35">
        <v>374950</v>
      </c>
      <c r="K30" s="35">
        <v>1355222</v>
      </c>
      <c r="L30" s="35">
        <v>1360969</v>
      </c>
      <c r="M30" s="35">
        <v>760196</v>
      </c>
      <c r="N30" s="35">
        <v>369644</v>
      </c>
      <c r="O30" s="35">
        <v>149773</v>
      </c>
      <c r="P30" s="35">
        <v>33898</v>
      </c>
      <c r="Q30" s="35">
        <f t="shared" si="9"/>
        <v>201156</v>
      </c>
      <c r="R30" s="63">
        <f t="shared" si="7"/>
        <v>2.661215361905233E-2</v>
      </c>
      <c r="S30" s="35">
        <v>66</v>
      </c>
      <c r="T30" s="35">
        <v>43482</v>
      </c>
      <c r="U30" s="35">
        <v>157608</v>
      </c>
      <c r="W30" s="1">
        <v>7558802</v>
      </c>
    </row>
    <row r="31" spans="1:23" x14ac:dyDescent="0.55000000000000004">
      <c r="A31" s="33" t="s">
        <v>36</v>
      </c>
      <c r="B31" s="32">
        <f t="shared" si="10"/>
        <v>4102318</v>
      </c>
      <c r="C31" s="34">
        <f>SUM(一般接種!D30+一般接種!G30+一般接種!J30+一般接種!M30+医療従事者等!C28)</f>
        <v>1481738</v>
      </c>
      <c r="D31" s="30">
        <f t="shared" si="0"/>
        <v>0.82293312569388255</v>
      </c>
      <c r="E31" s="34">
        <f>SUM(一般接種!E30+一般接種!H30+一般接種!K30+一般接種!N30+医療従事者等!D28)</f>
        <v>1466136</v>
      </c>
      <c r="F31" s="31">
        <f t="shared" si="1"/>
        <v>0.81426802928205</v>
      </c>
      <c r="G31" s="29">
        <f t="shared" si="8"/>
        <v>1127664</v>
      </c>
      <c r="H31" s="31">
        <f t="shared" si="6"/>
        <v>0.62628619921502071</v>
      </c>
      <c r="I31" s="35">
        <v>16828</v>
      </c>
      <c r="J31" s="35">
        <v>67510</v>
      </c>
      <c r="K31" s="35">
        <v>347185</v>
      </c>
      <c r="L31" s="35">
        <v>353788</v>
      </c>
      <c r="M31" s="35">
        <v>196899</v>
      </c>
      <c r="N31" s="35">
        <v>98614</v>
      </c>
      <c r="O31" s="35">
        <v>40586</v>
      </c>
      <c r="P31" s="35">
        <v>6254</v>
      </c>
      <c r="Q31" s="35">
        <f t="shared" si="9"/>
        <v>26780</v>
      </c>
      <c r="R31" s="63">
        <f t="shared" si="7"/>
        <v>1.4873175356292526E-2</v>
      </c>
      <c r="S31" s="35">
        <v>82</v>
      </c>
      <c r="T31" s="35">
        <v>5323</v>
      </c>
      <c r="U31" s="35">
        <v>21375</v>
      </c>
      <c r="W31" s="1">
        <v>1800557</v>
      </c>
    </row>
    <row r="32" spans="1:23" x14ac:dyDescent="0.55000000000000004">
      <c r="A32" s="33" t="s">
        <v>37</v>
      </c>
      <c r="B32" s="32">
        <f t="shared" si="10"/>
        <v>3201238</v>
      </c>
      <c r="C32" s="34">
        <f>SUM(一般接種!D31+一般接種!G31+一般接種!J31+一般接種!M31+医療従事者等!C29)</f>
        <v>1158253</v>
      </c>
      <c r="D32" s="30">
        <f t="shared" si="0"/>
        <v>0.81633626835386297</v>
      </c>
      <c r="E32" s="34">
        <f>SUM(一般接種!E31+一般接種!H31+一般接種!K31+一般接種!N31+医療従事者等!D29)</f>
        <v>1146250</v>
      </c>
      <c r="F32" s="31">
        <f t="shared" si="1"/>
        <v>0.8078765585762484</v>
      </c>
      <c r="G32" s="29">
        <f t="shared" si="8"/>
        <v>862159</v>
      </c>
      <c r="H32" s="31">
        <f t="shared" si="6"/>
        <v>0.60764933118040543</v>
      </c>
      <c r="I32" s="35">
        <v>8745</v>
      </c>
      <c r="J32" s="35">
        <v>52970</v>
      </c>
      <c r="K32" s="35">
        <v>238747</v>
      </c>
      <c r="L32" s="35">
        <v>286056</v>
      </c>
      <c r="M32" s="35">
        <v>161170</v>
      </c>
      <c r="N32" s="35">
        <v>83170</v>
      </c>
      <c r="O32" s="35">
        <v>25083</v>
      </c>
      <c r="P32" s="35">
        <v>6218</v>
      </c>
      <c r="Q32" s="35">
        <f t="shared" si="9"/>
        <v>34576</v>
      </c>
      <c r="R32" s="63">
        <f t="shared" si="7"/>
        <v>2.4369151484695629E-2</v>
      </c>
      <c r="S32" s="35">
        <v>9</v>
      </c>
      <c r="T32" s="35">
        <v>6925</v>
      </c>
      <c r="U32" s="35">
        <v>27642</v>
      </c>
      <c r="W32" s="1">
        <v>1418843</v>
      </c>
    </row>
    <row r="33" spans="1:23" x14ac:dyDescent="0.55000000000000004">
      <c r="A33" s="33" t="s">
        <v>38</v>
      </c>
      <c r="B33" s="32">
        <f t="shared" si="10"/>
        <v>5560006</v>
      </c>
      <c r="C33" s="34">
        <f>SUM(一般接種!D32+一般接種!G32+一般接種!J32+一般接種!M32+医療従事者等!C30)</f>
        <v>2030529</v>
      </c>
      <c r="D33" s="30">
        <f t="shared" si="0"/>
        <v>0.80240873299079807</v>
      </c>
      <c r="E33" s="34">
        <f>SUM(一般接種!E32+一般接種!H32+一般接種!K32+一般接種!N32+医療従事者等!D30)</f>
        <v>1999179</v>
      </c>
      <c r="F33" s="31">
        <f t="shared" si="1"/>
        <v>0.79002008265422985</v>
      </c>
      <c r="G33" s="29">
        <f t="shared" si="8"/>
        <v>1485358</v>
      </c>
      <c r="H33" s="31">
        <f t="shared" si="6"/>
        <v>0.58697227708530431</v>
      </c>
      <c r="I33" s="35">
        <v>26014</v>
      </c>
      <c r="J33" s="35">
        <v>96765</v>
      </c>
      <c r="K33" s="35">
        <v>450992</v>
      </c>
      <c r="L33" s="35">
        <v>475319</v>
      </c>
      <c r="M33" s="35">
        <v>252305</v>
      </c>
      <c r="N33" s="35">
        <v>125052</v>
      </c>
      <c r="O33" s="35">
        <v>50026</v>
      </c>
      <c r="P33" s="35">
        <v>8885</v>
      </c>
      <c r="Q33" s="35">
        <f t="shared" si="9"/>
        <v>44940</v>
      </c>
      <c r="R33" s="63">
        <f t="shared" si="7"/>
        <v>1.7759041343712138E-2</v>
      </c>
      <c r="S33" s="35">
        <v>11</v>
      </c>
      <c r="T33" s="35">
        <v>7518</v>
      </c>
      <c r="U33" s="35">
        <v>37411</v>
      </c>
      <c r="W33" s="1">
        <v>2530542</v>
      </c>
    </row>
    <row r="34" spans="1:23" x14ac:dyDescent="0.55000000000000004">
      <c r="A34" s="33" t="s">
        <v>39</v>
      </c>
      <c r="B34" s="32">
        <f t="shared" si="10"/>
        <v>18799136</v>
      </c>
      <c r="C34" s="34">
        <f>SUM(一般接種!D33+一般接種!G33+一般接種!J33+一般接種!M33+医療従事者等!C31)</f>
        <v>6905655</v>
      </c>
      <c r="D34" s="30">
        <f t="shared" si="0"/>
        <v>0.78122590717970708</v>
      </c>
      <c r="E34" s="34">
        <f>SUM(一般接種!E33+一般接種!H33+一般接種!K33+一般接種!N33+医療従事者等!D31)</f>
        <v>6817319</v>
      </c>
      <c r="F34" s="31">
        <f t="shared" si="1"/>
        <v>0.77123259420119505</v>
      </c>
      <c r="G34" s="29">
        <f t="shared" si="8"/>
        <v>4898440</v>
      </c>
      <c r="H34" s="31">
        <f t="shared" si="6"/>
        <v>0.55415282587464398</v>
      </c>
      <c r="I34" s="35">
        <v>65391</v>
      </c>
      <c r="J34" s="35">
        <v>374355</v>
      </c>
      <c r="K34" s="35">
        <v>1527003</v>
      </c>
      <c r="L34" s="35">
        <v>1558329</v>
      </c>
      <c r="M34" s="35">
        <v>771785</v>
      </c>
      <c r="N34" s="35">
        <v>368039</v>
      </c>
      <c r="O34" s="35">
        <v>195767</v>
      </c>
      <c r="P34" s="35">
        <v>37771</v>
      </c>
      <c r="Q34" s="35">
        <f t="shared" si="9"/>
        <v>177722</v>
      </c>
      <c r="R34" s="63">
        <f t="shared" si="7"/>
        <v>2.0105410808358065E-2</v>
      </c>
      <c r="S34" s="35">
        <v>342</v>
      </c>
      <c r="T34" s="35">
        <v>46325</v>
      </c>
      <c r="U34" s="35">
        <v>131055</v>
      </c>
      <c r="W34" s="1">
        <v>8839511</v>
      </c>
    </row>
    <row r="35" spans="1:23" x14ac:dyDescent="0.55000000000000004">
      <c r="A35" s="33" t="s">
        <v>40</v>
      </c>
      <c r="B35" s="32">
        <f t="shared" si="10"/>
        <v>12205394</v>
      </c>
      <c r="C35" s="34">
        <f>SUM(一般接種!D34+一般接種!G34+一般接種!J34+一般接種!M34+医療従事者等!C32)</f>
        <v>4435293</v>
      </c>
      <c r="D35" s="30">
        <f t="shared" si="0"/>
        <v>0.80296779741564639</v>
      </c>
      <c r="E35" s="34">
        <f>SUM(一般接種!E34+一般接種!H34+一般接種!K34+一般接種!N34+医療従事者等!D32)</f>
        <v>4384439</v>
      </c>
      <c r="F35" s="31">
        <f t="shared" si="1"/>
        <v>0.79376116228020543</v>
      </c>
      <c r="G35" s="29">
        <f t="shared" si="8"/>
        <v>3270516</v>
      </c>
      <c r="H35" s="31">
        <f t="shared" si="6"/>
        <v>0.59209595148113781</v>
      </c>
      <c r="I35" s="35">
        <v>45473</v>
      </c>
      <c r="J35" s="35">
        <v>243229</v>
      </c>
      <c r="K35" s="35">
        <v>1009607</v>
      </c>
      <c r="L35" s="35">
        <v>1037117</v>
      </c>
      <c r="M35" s="35">
        <v>544373</v>
      </c>
      <c r="N35" s="35">
        <v>252957</v>
      </c>
      <c r="O35" s="35">
        <v>115334</v>
      </c>
      <c r="P35" s="35">
        <v>22426</v>
      </c>
      <c r="Q35" s="35">
        <f t="shared" si="9"/>
        <v>115146</v>
      </c>
      <c r="R35" s="63">
        <f t="shared" si="7"/>
        <v>2.0846092919052255E-2</v>
      </c>
      <c r="S35" s="35">
        <v>100</v>
      </c>
      <c r="T35" s="35">
        <v>25681</v>
      </c>
      <c r="U35" s="35">
        <v>89365</v>
      </c>
      <c r="W35" s="1">
        <v>5523625</v>
      </c>
    </row>
    <row r="36" spans="1:23" x14ac:dyDescent="0.55000000000000004">
      <c r="A36" s="33" t="s">
        <v>41</v>
      </c>
      <c r="B36" s="32">
        <f t="shared" si="10"/>
        <v>3038012</v>
      </c>
      <c r="C36" s="34">
        <f>SUM(一般接種!D35+一般接種!G35+一般接種!J35+一般接種!M35+医療従事者等!C33)</f>
        <v>1094595</v>
      </c>
      <c r="D36" s="30">
        <f t="shared" si="0"/>
        <v>0.81398323392122929</v>
      </c>
      <c r="E36" s="34">
        <f>SUM(一般接種!E35+一般接種!H35+一般接種!K35+一般接種!N35+医療従事者等!D33)</f>
        <v>1083552</v>
      </c>
      <c r="F36" s="31">
        <f t="shared" si="1"/>
        <v>0.80577123144342511</v>
      </c>
      <c r="G36" s="29">
        <f t="shared" si="8"/>
        <v>832829</v>
      </c>
      <c r="H36" s="31">
        <f t="shared" si="6"/>
        <v>0.61932389854090641</v>
      </c>
      <c r="I36" s="35">
        <v>7551</v>
      </c>
      <c r="J36" s="35">
        <v>54426</v>
      </c>
      <c r="K36" s="35">
        <v>307692</v>
      </c>
      <c r="L36" s="35">
        <v>254176</v>
      </c>
      <c r="M36" s="35">
        <v>131652</v>
      </c>
      <c r="N36" s="35">
        <v>53645</v>
      </c>
      <c r="O36" s="35">
        <v>20190</v>
      </c>
      <c r="P36" s="35">
        <v>3497</v>
      </c>
      <c r="Q36" s="35">
        <f t="shared" si="9"/>
        <v>27036</v>
      </c>
      <c r="R36" s="63">
        <f t="shared" si="7"/>
        <v>2.0105016661225709E-2</v>
      </c>
      <c r="S36" s="35">
        <v>64</v>
      </c>
      <c r="T36" s="35">
        <v>5506</v>
      </c>
      <c r="U36" s="35">
        <v>21466</v>
      </c>
      <c r="W36" s="1">
        <v>1344739</v>
      </c>
    </row>
    <row r="37" spans="1:23" x14ac:dyDescent="0.55000000000000004">
      <c r="A37" s="33" t="s">
        <v>42</v>
      </c>
      <c r="B37" s="32">
        <f t="shared" si="10"/>
        <v>2094413</v>
      </c>
      <c r="C37" s="34">
        <f>SUM(一般接種!D36+一般接種!G36+一般接種!J36+一般接種!M36+医療従事者等!C34)</f>
        <v>750164</v>
      </c>
      <c r="D37" s="30">
        <f t="shared" si="0"/>
        <v>0.79430176021142862</v>
      </c>
      <c r="E37" s="34">
        <f>SUM(一般接種!E36+一般接種!H36+一般接種!K36+一般接種!N36+医療従事者等!D34)</f>
        <v>741178</v>
      </c>
      <c r="F37" s="31">
        <f t="shared" si="1"/>
        <v>0.78478704660579057</v>
      </c>
      <c r="G37" s="29">
        <f t="shared" si="8"/>
        <v>588020</v>
      </c>
      <c r="H37" s="31">
        <f t="shared" si="6"/>
        <v>0.62261761566740648</v>
      </c>
      <c r="I37" s="35">
        <v>7683</v>
      </c>
      <c r="J37" s="35">
        <v>44794</v>
      </c>
      <c r="K37" s="35">
        <v>212495</v>
      </c>
      <c r="L37" s="35">
        <v>196756</v>
      </c>
      <c r="M37" s="35">
        <v>83424</v>
      </c>
      <c r="N37" s="35">
        <v>29824</v>
      </c>
      <c r="O37" s="35">
        <v>10700</v>
      </c>
      <c r="P37" s="35">
        <v>2344</v>
      </c>
      <c r="Q37" s="35">
        <f t="shared" si="9"/>
        <v>15051</v>
      </c>
      <c r="R37" s="63">
        <f t="shared" si="7"/>
        <v>1.5936562928829182E-2</v>
      </c>
      <c r="S37" s="35">
        <v>2</v>
      </c>
      <c r="T37" s="35">
        <v>2999</v>
      </c>
      <c r="U37" s="35">
        <v>12050</v>
      </c>
      <c r="W37" s="1">
        <v>944432</v>
      </c>
    </row>
    <row r="38" spans="1:23" x14ac:dyDescent="0.55000000000000004">
      <c r="A38" s="33" t="s">
        <v>43</v>
      </c>
      <c r="B38" s="32">
        <f t="shared" si="10"/>
        <v>1240401</v>
      </c>
      <c r="C38" s="34">
        <f>SUM(一般接種!D37+一般接種!G37+一般接種!J37+一般接種!M37+医療従事者等!C35)</f>
        <v>444112</v>
      </c>
      <c r="D38" s="30">
        <f t="shared" si="0"/>
        <v>0.79763213287642698</v>
      </c>
      <c r="E38" s="34">
        <f>SUM(一般接種!E37+一般接種!H37+一般接種!K37+一般接種!N37+医療従事者等!D35)</f>
        <v>438921</v>
      </c>
      <c r="F38" s="31">
        <f t="shared" si="1"/>
        <v>0.78830901528050179</v>
      </c>
      <c r="G38" s="29">
        <f t="shared" si="8"/>
        <v>343841</v>
      </c>
      <c r="H38" s="31">
        <f t="shared" si="6"/>
        <v>0.61754384074369417</v>
      </c>
      <c r="I38" s="35">
        <v>4916</v>
      </c>
      <c r="J38" s="35">
        <v>23215</v>
      </c>
      <c r="K38" s="35">
        <v>108389</v>
      </c>
      <c r="L38" s="35">
        <v>110719</v>
      </c>
      <c r="M38" s="35">
        <v>59669</v>
      </c>
      <c r="N38" s="35">
        <v>25028</v>
      </c>
      <c r="O38" s="35">
        <v>9438</v>
      </c>
      <c r="P38" s="35">
        <v>2467</v>
      </c>
      <c r="Q38" s="35">
        <f t="shared" si="9"/>
        <v>13527</v>
      </c>
      <c r="R38" s="63">
        <f t="shared" si="7"/>
        <v>2.4294704627254898E-2</v>
      </c>
      <c r="S38" s="35">
        <v>17</v>
      </c>
      <c r="T38" s="35">
        <v>2691</v>
      </c>
      <c r="U38" s="35">
        <v>10819</v>
      </c>
      <c r="W38" s="1">
        <v>556788</v>
      </c>
    </row>
    <row r="39" spans="1:23" x14ac:dyDescent="0.55000000000000004">
      <c r="A39" s="33" t="s">
        <v>44</v>
      </c>
      <c r="B39" s="32">
        <f t="shared" si="10"/>
        <v>1574556</v>
      </c>
      <c r="C39" s="34">
        <f>SUM(一般接種!D38+一般接種!G38+一般接種!J38+一般接種!M38+医療従事者等!C36)</f>
        <v>565008</v>
      </c>
      <c r="D39" s="30">
        <f t="shared" si="0"/>
        <v>0.83976724656852175</v>
      </c>
      <c r="E39" s="34">
        <f>SUM(一般接種!E38+一般接種!H38+一般接種!K38+一般接種!N38+医療従事者等!D36)</f>
        <v>556214</v>
      </c>
      <c r="F39" s="31">
        <f t="shared" si="1"/>
        <v>0.82669678886469533</v>
      </c>
      <c r="G39" s="29">
        <f t="shared" si="8"/>
        <v>442575</v>
      </c>
      <c r="H39" s="31">
        <f t="shared" si="6"/>
        <v>0.6577959766057534</v>
      </c>
      <c r="I39" s="35">
        <v>4900</v>
      </c>
      <c r="J39" s="35">
        <v>30263</v>
      </c>
      <c r="K39" s="35">
        <v>111394</v>
      </c>
      <c r="L39" s="35">
        <v>142639</v>
      </c>
      <c r="M39" s="35">
        <v>82628</v>
      </c>
      <c r="N39" s="35">
        <v>45529</v>
      </c>
      <c r="O39" s="35">
        <v>20772</v>
      </c>
      <c r="P39" s="35">
        <v>4450</v>
      </c>
      <c r="Q39" s="35">
        <f t="shared" si="9"/>
        <v>10759</v>
      </c>
      <c r="R39" s="63">
        <f t="shared" si="7"/>
        <v>1.599102279229803E-2</v>
      </c>
      <c r="S39" s="35">
        <v>25</v>
      </c>
      <c r="T39" s="35">
        <v>2117</v>
      </c>
      <c r="U39" s="35">
        <v>8617</v>
      </c>
      <c r="W39" s="1">
        <v>672815</v>
      </c>
    </row>
    <row r="40" spans="1:23" x14ac:dyDescent="0.55000000000000004">
      <c r="A40" s="33" t="s">
        <v>45</v>
      </c>
      <c r="B40" s="32">
        <f t="shared" si="10"/>
        <v>4193309</v>
      </c>
      <c r="C40" s="34">
        <f>SUM(一般接種!D39+一般接種!G39+一般接種!J39+一般接種!M39+医療従事者等!C37)</f>
        <v>1516019</v>
      </c>
      <c r="D40" s="30">
        <f t="shared" si="0"/>
        <v>0.80052075440214887</v>
      </c>
      <c r="E40" s="34">
        <f>SUM(一般接種!E39+一般接種!H39+一般接種!K39+一般接種!N39+医療従事者等!D37)</f>
        <v>1486790</v>
      </c>
      <c r="F40" s="31">
        <f t="shared" si="1"/>
        <v>0.7850866331078773</v>
      </c>
      <c r="G40" s="29">
        <f t="shared" si="8"/>
        <v>1155697</v>
      </c>
      <c r="H40" s="31">
        <f t="shared" si="6"/>
        <v>0.61025583076485213</v>
      </c>
      <c r="I40" s="35">
        <v>21846</v>
      </c>
      <c r="J40" s="35">
        <v>138058</v>
      </c>
      <c r="K40" s="35">
        <v>362861</v>
      </c>
      <c r="L40" s="35">
        <v>318210</v>
      </c>
      <c r="M40" s="35">
        <v>163524</v>
      </c>
      <c r="N40" s="35">
        <v>92060</v>
      </c>
      <c r="O40" s="35">
        <v>50868</v>
      </c>
      <c r="P40" s="35">
        <v>8270</v>
      </c>
      <c r="Q40" s="35">
        <f t="shared" si="9"/>
        <v>34803</v>
      </c>
      <c r="R40" s="63">
        <f t="shared" si="7"/>
        <v>1.8377423907918033E-2</v>
      </c>
      <c r="S40" s="35">
        <v>249</v>
      </c>
      <c r="T40" s="35">
        <v>7014</v>
      </c>
      <c r="U40" s="35">
        <v>27540</v>
      </c>
      <c r="W40" s="1">
        <v>1893791</v>
      </c>
    </row>
    <row r="41" spans="1:23" x14ac:dyDescent="0.55000000000000004">
      <c r="A41" s="33" t="s">
        <v>46</v>
      </c>
      <c r="B41" s="32">
        <f t="shared" si="10"/>
        <v>6216712</v>
      </c>
      <c r="C41" s="34">
        <f>SUM(一般接種!D40+一般接種!G40+一般接種!J40+一般接種!M40+医療従事者等!C38)</f>
        <v>2245203</v>
      </c>
      <c r="D41" s="30">
        <f t="shared" si="0"/>
        <v>0.79831341759963703</v>
      </c>
      <c r="E41" s="34">
        <f>SUM(一般接種!E40+一般接種!H40+一般接種!K40+一般接種!N40+医療従事者等!D38)</f>
        <v>2218399</v>
      </c>
      <c r="F41" s="31">
        <f t="shared" si="1"/>
        <v>0.7887828794499282</v>
      </c>
      <c r="G41" s="29">
        <f t="shared" si="8"/>
        <v>1686338</v>
      </c>
      <c r="H41" s="31">
        <f t="shared" si="6"/>
        <v>0.59960112827576695</v>
      </c>
      <c r="I41" s="35">
        <v>22408</v>
      </c>
      <c r="J41" s="35">
        <v>121558</v>
      </c>
      <c r="K41" s="35">
        <v>545495</v>
      </c>
      <c r="L41" s="35">
        <v>531966</v>
      </c>
      <c r="M41" s="35">
        <v>292619</v>
      </c>
      <c r="N41" s="35">
        <v>116534</v>
      </c>
      <c r="O41" s="35">
        <v>45960</v>
      </c>
      <c r="P41" s="35">
        <v>9798</v>
      </c>
      <c r="Q41" s="35">
        <f t="shared" si="9"/>
        <v>66772</v>
      </c>
      <c r="R41" s="63">
        <f t="shared" si="7"/>
        <v>2.3741721136112399E-2</v>
      </c>
      <c r="S41" s="35">
        <v>55</v>
      </c>
      <c r="T41" s="35">
        <v>15523</v>
      </c>
      <c r="U41" s="35">
        <v>51194</v>
      </c>
      <c r="W41" s="1">
        <v>2812433</v>
      </c>
    </row>
    <row r="42" spans="1:23" x14ac:dyDescent="0.55000000000000004">
      <c r="A42" s="33" t="s">
        <v>47</v>
      </c>
      <c r="B42" s="32">
        <f t="shared" si="10"/>
        <v>3144503</v>
      </c>
      <c r="C42" s="34">
        <f>SUM(一般接種!D41+一般接種!G41+一般接種!J41+一般接種!M41+医療従事者等!C39)</f>
        <v>1122360</v>
      </c>
      <c r="D42" s="30">
        <f t="shared" si="0"/>
        <v>0.82763197675704769</v>
      </c>
      <c r="E42" s="34">
        <f>SUM(一般接種!E41+一般接種!H41+一般接種!K41+一般接種!N41+医療従事者等!D39)</f>
        <v>1099394</v>
      </c>
      <c r="F42" s="31">
        <f t="shared" si="1"/>
        <v>0.81069677238572091</v>
      </c>
      <c r="G42" s="29">
        <f t="shared" si="8"/>
        <v>888717</v>
      </c>
      <c r="H42" s="31">
        <f t="shared" si="6"/>
        <v>0.65534285566805051</v>
      </c>
      <c r="I42" s="35">
        <v>44779</v>
      </c>
      <c r="J42" s="35">
        <v>46795</v>
      </c>
      <c r="K42" s="35">
        <v>287257</v>
      </c>
      <c r="L42" s="35">
        <v>309847</v>
      </c>
      <c r="M42" s="35">
        <v>133774</v>
      </c>
      <c r="N42" s="35">
        <v>41899</v>
      </c>
      <c r="O42" s="35">
        <v>18857</v>
      </c>
      <c r="P42" s="35">
        <v>5509</v>
      </c>
      <c r="Q42" s="35">
        <f t="shared" si="9"/>
        <v>34032</v>
      </c>
      <c r="R42" s="63">
        <f t="shared" si="7"/>
        <v>2.5095309377557867E-2</v>
      </c>
      <c r="S42" s="35">
        <v>398</v>
      </c>
      <c r="T42" s="35">
        <v>9091</v>
      </c>
      <c r="U42" s="35">
        <v>24543</v>
      </c>
      <c r="W42" s="1">
        <v>1356110</v>
      </c>
    </row>
    <row r="43" spans="1:23" x14ac:dyDescent="0.55000000000000004">
      <c r="A43" s="33" t="s">
        <v>48</v>
      </c>
      <c r="B43" s="32">
        <f t="shared" si="10"/>
        <v>1676402</v>
      </c>
      <c r="C43" s="34">
        <f>SUM(一般接種!D42+一般接種!G42+一般接種!J42+一般接種!M42+医療従事者等!C40)</f>
        <v>599685</v>
      </c>
      <c r="D43" s="30">
        <f t="shared" si="0"/>
        <v>0.81595457643999791</v>
      </c>
      <c r="E43" s="34">
        <f>SUM(一般接種!E42+一般接種!H42+一般接種!K42+一般接種!N42+医療従事者等!D40)</f>
        <v>592342</v>
      </c>
      <c r="F43" s="31">
        <f t="shared" si="1"/>
        <v>0.80596340698470237</v>
      </c>
      <c r="G43" s="29">
        <f t="shared" si="8"/>
        <v>471879</v>
      </c>
      <c r="H43" s="31">
        <f t="shared" si="6"/>
        <v>0.64205679577766617</v>
      </c>
      <c r="I43" s="35">
        <v>7929</v>
      </c>
      <c r="J43" s="35">
        <v>39822</v>
      </c>
      <c r="K43" s="35">
        <v>153081</v>
      </c>
      <c r="L43" s="35">
        <v>160620</v>
      </c>
      <c r="M43" s="35">
        <v>67362</v>
      </c>
      <c r="N43" s="35">
        <v>29042</v>
      </c>
      <c r="O43" s="35">
        <v>11786</v>
      </c>
      <c r="P43" s="35">
        <v>2237</v>
      </c>
      <c r="Q43" s="35">
        <f t="shared" si="9"/>
        <v>12496</v>
      </c>
      <c r="R43" s="63">
        <f t="shared" si="7"/>
        <v>1.7002540312320992E-2</v>
      </c>
      <c r="S43" s="35">
        <v>10</v>
      </c>
      <c r="T43" s="35">
        <v>3334</v>
      </c>
      <c r="U43" s="35">
        <v>9152</v>
      </c>
      <c r="W43" s="1">
        <v>734949</v>
      </c>
    </row>
    <row r="44" spans="1:23" x14ac:dyDescent="0.55000000000000004">
      <c r="A44" s="33" t="s">
        <v>49</v>
      </c>
      <c r="B44" s="32">
        <f t="shared" si="10"/>
        <v>2172710</v>
      </c>
      <c r="C44" s="34">
        <f>SUM(一般接種!D43+一般接種!G43+一般接種!J43+一般接種!M43+医療従事者等!C41)</f>
        <v>780243</v>
      </c>
      <c r="D44" s="30">
        <f t="shared" si="0"/>
        <v>0.80115638630818897</v>
      </c>
      <c r="E44" s="34">
        <f>SUM(一般接種!E43+一般接種!H43+一般接種!K43+一般接種!N43+医療従事者等!D41)</f>
        <v>771955</v>
      </c>
      <c r="F44" s="31">
        <f t="shared" si="1"/>
        <v>0.79264623738058271</v>
      </c>
      <c r="G44" s="29">
        <f t="shared" si="8"/>
        <v>600981</v>
      </c>
      <c r="H44" s="31">
        <f t="shared" si="6"/>
        <v>0.61708950442347021</v>
      </c>
      <c r="I44" s="35">
        <v>9393</v>
      </c>
      <c r="J44" s="35">
        <v>48482</v>
      </c>
      <c r="K44" s="35">
        <v>170716</v>
      </c>
      <c r="L44" s="35">
        <v>187070</v>
      </c>
      <c r="M44" s="35">
        <v>113973</v>
      </c>
      <c r="N44" s="35">
        <v>52775</v>
      </c>
      <c r="O44" s="35">
        <v>16627</v>
      </c>
      <c r="P44" s="35">
        <v>1945</v>
      </c>
      <c r="Q44" s="35">
        <f t="shared" si="9"/>
        <v>19531</v>
      </c>
      <c r="R44" s="63">
        <f t="shared" si="7"/>
        <v>2.0054502739512228E-2</v>
      </c>
      <c r="S44" s="35">
        <v>148</v>
      </c>
      <c r="T44" s="35">
        <v>7532</v>
      </c>
      <c r="U44" s="35">
        <v>11851</v>
      </c>
      <c r="W44" s="1">
        <v>973896</v>
      </c>
    </row>
    <row r="45" spans="1:23" x14ac:dyDescent="0.55000000000000004">
      <c r="A45" s="33" t="s">
        <v>50</v>
      </c>
      <c r="B45" s="32">
        <f t="shared" si="10"/>
        <v>3120833</v>
      </c>
      <c r="C45" s="34">
        <f>SUM(一般接種!D44+一般接種!G44+一般接種!J44+一般接種!M44+医療従事者等!C42)</f>
        <v>1114506</v>
      </c>
      <c r="D45" s="30">
        <f t="shared" si="0"/>
        <v>0.82177435945079669</v>
      </c>
      <c r="E45" s="34">
        <f>SUM(一般接種!E44+一般接種!H44+一般接種!K44+一般接種!N44+医療従事者等!D42)</f>
        <v>1103438</v>
      </c>
      <c r="F45" s="31">
        <f t="shared" si="1"/>
        <v>0.8136134355882052</v>
      </c>
      <c r="G45" s="29">
        <f t="shared" si="8"/>
        <v>870586</v>
      </c>
      <c r="H45" s="31">
        <f t="shared" si="6"/>
        <v>0.64192140059975566</v>
      </c>
      <c r="I45" s="35">
        <v>12481</v>
      </c>
      <c r="J45" s="35">
        <v>59204</v>
      </c>
      <c r="K45" s="35">
        <v>279931</v>
      </c>
      <c r="L45" s="35">
        <v>271738</v>
      </c>
      <c r="M45" s="35">
        <v>142434</v>
      </c>
      <c r="N45" s="35">
        <v>71689</v>
      </c>
      <c r="O45" s="35">
        <v>27957</v>
      </c>
      <c r="P45" s="35">
        <v>5152</v>
      </c>
      <c r="Q45" s="35">
        <f t="shared" si="9"/>
        <v>32303</v>
      </c>
      <c r="R45" s="63">
        <f t="shared" si="7"/>
        <v>2.3818424605465637E-2</v>
      </c>
      <c r="S45" s="35">
        <v>211</v>
      </c>
      <c r="T45" s="35">
        <v>5498</v>
      </c>
      <c r="U45" s="35">
        <v>26594</v>
      </c>
      <c r="W45" s="1">
        <v>1356219</v>
      </c>
    </row>
    <row r="46" spans="1:23" x14ac:dyDescent="0.55000000000000004">
      <c r="A46" s="33" t="s">
        <v>51</v>
      </c>
      <c r="B46" s="32">
        <f t="shared" si="10"/>
        <v>1578030</v>
      </c>
      <c r="C46" s="34">
        <f>SUM(一般接種!D45+一般接種!G45+一般接種!J45+一般接種!M45+医療従事者等!C43)</f>
        <v>566124</v>
      </c>
      <c r="D46" s="30">
        <f t="shared" si="0"/>
        <v>0.80740251609103109</v>
      </c>
      <c r="E46" s="34">
        <f>SUM(一般接種!E45+一般接種!H45+一般接種!K45+一般接種!N45+医療従事者等!D43)</f>
        <v>558814</v>
      </c>
      <c r="F46" s="31">
        <f t="shared" si="1"/>
        <v>0.79697703970666045</v>
      </c>
      <c r="G46" s="29">
        <f t="shared" si="8"/>
        <v>434896</v>
      </c>
      <c r="H46" s="31">
        <f t="shared" si="6"/>
        <v>0.62024596137582055</v>
      </c>
      <c r="I46" s="35">
        <v>10599</v>
      </c>
      <c r="J46" s="35">
        <v>33514</v>
      </c>
      <c r="K46" s="35">
        <v>140999</v>
      </c>
      <c r="L46" s="35">
        <v>125427</v>
      </c>
      <c r="M46" s="35">
        <v>73342</v>
      </c>
      <c r="N46" s="35">
        <v>36047</v>
      </c>
      <c r="O46" s="35">
        <v>13263</v>
      </c>
      <c r="P46" s="35">
        <v>1705</v>
      </c>
      <c r="Q46" s="35">
        <f t="shared" si="9"/>
        <v>18196</v>
      </c>
      <c r="R46" s="63">
        <f t="shared" si="7"/>
        <v>2.5951021653899856E-2</v>
      </c>
      <c r="S46" s="35">
        <v>167</v>
      </c>
      <c r="T46" s="35">
        <v>5501</v>
      </c>
      <c r="U46" s="35">
        <v>12528</v>
      </c>
      <c r="W46" s="1">
        <v>701167</v>
      </c>
    </row>
    <row r="47" spans="1:23" x14ac:dyDescent="0.55000000000000004">
      <c r="A47" s="33" t="s">
        <v>52</v>
      </c>
      <c r="B47" s="32">
        <f t="shared" si="10"/>
        <v>11333424</v>
      </c>
      <c r="C47" s="34">
        <f>SUM(一般接種!D46+一般接種!G46+一般接種!J46+一般接種!M46+医療従事者等!C44)</f>
        <v>4135810</v>
      </c>
      <c r="D47" s="30">
        <f t="shared" si="0"/>
        <v>0.80711803082255273</v>
      </c>
      <c r="E47" s="34">
        <f>SUM(一般接種!E46+一般接種!H46+一般接種!K46+一般接種!N46+医療従事者等!D44)</f>
        <v>4055497</v>
      </c>
      <c r="F47" s="31">
        <f t="shared" si="1"/>
        <v>0.79144466323326512</v>
      </c>
      <c r="G47" s="29">
        <f t="shared" si="8"/>
        <v>3016340</v>
      </c>
      <c r="H47" s="31">
        <f t="shared" si="6"/>
        <v>0.58864947884242713</v>
      </c>
      <c r="I47" s="35">
        <v>43839</v>
      </c>
      <c r="J47" s="35">
        <v>229896</v>
      </c>
      <c r="K47" s="35">
        <v>929546</v>
      </c>
      <c r="L47" s="35">
        <v>1024226</v>
      </c>
      <c r="M47" s="35">
        <v>490653</v>
      </c>
      <c r="N47" s="35">
        <v>192541</v>
      </c>
      <c r="O47" s="35">
        <v>84943</v>
      </c>
      <c r="P47" s="35">
        <v>20696</v>
      </c>
      <c r="Q47" s="35">
        <f t="shared" si="9"/>
        <v>125777</v>
      </c>
      <c r="R47" s="63">
        <f t="shared" si="7"/>
        <v>2.4545828885458525E-2</v>
      </c>
      <c r="S47" s="35">
        <v>77</v>
      </c>
      <c r="T47" s="35">
        <v>37692</v>
      </c>
      <c r="U47" s="35">
        <v>88008</v>
      </c>
      <c r="W47" s="1">
        <v>5124170</v>
      </c>
    </row>
    <row r="48" spans="1:23" x14ac:dyDescent="0.55000000000000004">
      <c r="A48" s="33" t="s">
        <v>53</v>
      </c>
      <c r="B48" s="32">
        <f t="shared" si="10"/>
        <v>1824060</v>
      </c>
      <c r="C48" s="34">
        <f>SUM(一般接種!D47+一般接種!G47+一般接種!J47+一般接種!M47+医療従事者等!C45)</f>
        <v>658389</v>
      </c>
      <c r="D48" s="30">
        <f t="shared" si="0"/>
        <v>0.80465814901090416</v>
      </c>
      <c r="E48" s="34">
        <f>SUM(一般接種!E47+一般接種!H47+一般接種!K47+一般接種!N47+医療従事者等!D45)</f>
        <v>650448</v>
      </c>
      <c r="F48" s="31">
        <f t="shared" si="1"/>
        <v>0.79495295897690355</v>
      </c>
      <c r="G48" s="29">
        <f t="shared" si="8"/>
        <v>491929</v>
      </c>
      <c r="H48" s="31">
        <f t="shared" si="6"/>
        <v>0.60121702911923658</v>
      </c>
      <c r="I48" s="35">
        <v>8406</v>
      </c>
      <c r="J48" s="35">
        <v>56573</v>
      </c>
      <c r="K48" s="35">
        <v>165963</v>
      </c>
      <c r="L48" s="35">
        <v>147221</v>
      </c>
      <c r="M48" s="35">
        <v>63248</v>
      </c>
      <c r="N48" s="35">
        <v>32313</v>
      </c>
      <c r="O48" s="35">
        <v>15297</v>
      </c>
      <c r="P48" s="35">
        <v>2908</v>
      </c>
      <c r="Q48" s="35">
        <f t="shared" si="9"/>
        <v>23294</v>
      </c>
      <c r="R48" s="63">
        <f t="shared" si="7"/>
        <v>2.846904629794848E-2</v>
      </c>
      <c r="S48" s="35">
        <v>41</v>
      </c>
      <c r="T48" s="35">
        <v>6091</v>
      </c>
      <c r="U48" s="35">
        <v>17162</v>
      </c>
      <c r="W48" s="1">
        <v>818222</v>
      </c>
    </row>
    <row r="49" spans="1:23" x14ac:dyDescent="0.55000000000000004">
      <c r="A49" s="33" t="s">
        <v>54</v>
      </c>
      <c r="B49" s="32">
        <f t="shared" si="10"/>
        <v>3085611</v>
      </c>
      <c r="C49" s="34">
        <f>SUM(一般接種!D48+一般接種!G48+一般接種!J48+一般接種!M48+医療従事者等!C46)</f>
        <v>1101638</v>
      </c>
      <c r="D49" s="30">
        <f t="shared" si="0"/>
        <v>0.82461760949984209</v>
      </c>
      <c r="E49" s="34">
        <f>SUM(一般接種!E48+一般接種!H48+一般接種!K48+一般接種!N48+医療従事者等!D46)</f>
        <v>1085681</v>
      </c>
      <c r="F49" s="31">
        <f t="shared" si="1"/>
        <v>0.8126731929176354</v>
      </c>
      <c r="G49" s="29">
        <f t="shared" si="8"/>
        <v>874589</v>
      </c>
      <c r="H49" s="31">
        <f t="shared" si="6"/>
        <v>0.65466286609109103</v>
      </c>
      <c r="I49" s="35">
        <v>14890</v>
      </c>
      <c r="J49" s="35">
        <v>65942</v>
      </c>
      <c r="K49" s="35">
        <v>277952</v>
      </c>
      <c r="L49" s="35">
        <v>302328</v>
      </c>
      <c r="M49" s="35">
        <v>132647</v>
      </c>
      <c r="N49" s="35">
        <v>51881</v>
      </c>
      <c r="O49" s="35">
        <v>24844</v>
      </c>
      <c r="P49" s="35">
        <v>4105</v>
      </c>
      <c r="Q49" s="35">
        <f t="shared" si="9"/>
        <v>23703</v>
      </c>
      <c r="R49" s="63">
        <f t="shared" si="7"/>
        <v>1.7742589850726607E-2</v>
      </c>
      <c r="S49" s="35">
        <v>83</v>
      </c>
      <c r="T49" s="35">
        <v>6259</v>
      </c>
      <c r="U49" s="35">
        <v>17361</v>
      </c>
      <c r="W49" s="1">
        <v>1335938</v>
      </c>
    </row>
    <row r="50" spans="1:23" x14ac:dyDescent="0.55000000000000004">
      <c r="A50" s="33" t="s">
        <v>55</v>
      </c>
      <c r="B50" s="32">
        <f t="shared" si="10"/>
        <v>4089464</v>
      </c>
      <c r="C50" s="34">
        <f>SUM(一般接種!D49+一般接種!G49+一般接種!J49+一般接種!M49+医療従事者等!C47)</f>
        <v>1461556</v>
      </c>
      <c r="D50" s="30">
        <f t="shared" si="0"/>
        <v>0.83106937443315732</v>
      </c>
      <c r="E50" s="34">
        <f>SUM(一般接種!E49+一般接種!H49+一般接種!K49+一般接種!N49+医療従事者等!D47)</f>
        <v>1445256</v>
      </c>
      <c r="F50" s="31">
        <f t="shared" si="1"/>
        <v>0.82180087510555</v>
      </c>
      <c r="G50" s="29">
        <f t="shared" si="8"/>
        <v>1141520</v>
      </c>
      <c r="H50" s="31">
        <f t="shared" si="6"/>
        <v>0.64909063511965182</v>
      </c>
      <c r="I50" s="35">
        <v>21261</v>
      </c>
      <c r="J50" s="35">
        <v>78069</v>
      </c>
      <c r="K50" s="35">
        <v>344269</v>
      </c>
      <c r="L50" s="35">
        <v>429508</v>
      </c>
      <c r="M50" s="35">
        <v>176617</v>
      </c>
      <c r="N50" s="35">
        <v>65889</v>
      </c>
      <c r="O50" s="35">
        <v>21595</v>
      </c>
      <c r="P50" s="35">
        <v>4312</v>
      </c>
      <c r="Q50" s="35">
        <f t="shared" si="9"/>
        <v>41132</v>
      </c>
      <c r="R50" s="63">
        <f t="shared" si="7"/>
        <v>2.3388461002646924E-2</v>
      </c>
      <c r="S50" s="35">
        <v>150</v>
      </c>
      <c r="T50" s="35">
        <v>10122</v>
      </c>
      <c r="U50" s="35">
        <v>30860</v>
      </c>
      <c r="W50" s="1">
        <v>1758645</v>
      </c>
    </row>
    <row r="51" spans="1:23" x14ac:dyDescent="0.55000000000000004">
      <c r="A51" s="33" t="s">
        <v>56</v>
      </c>
      <c r="B51" s="32">
        <f t="shared" si="10"/>
        <v>2578912</v>
      </c>
      <c r="C51" s="34">
        <f>SUM(一般接種!D50+一般接種!G50+一般接種!J50+一般接種!M50+医療従事者等!C48)</f>
        <v>926364</v>
      </c>
      <c r="D51" s="30">
        <f t="shared" si="0"/>
        <v>0.81136089533440592</v>
      </c>
      <c r="E51" s="34">
        <f>SUM(一般接種!E50+一般接種!H50+一般接種!K50+一般接種!N50+医療従事者等!D48)</f>
        <v>911282</v>
      </c>
      <c r="F51" s="31">
        <f t="shared" si="1"/>
        <v>0.79815124445911989</v>
      </c>
      <c r="G51" s="29">
        <f t="shared" si="8"/>
        <v>715651</v>
      </c>
      <c r="H51" s="31">
        <f t="shared" si="6"/>
        <v>0.62680678017168512</v>
      </c>
      <c r="I51" s="35">
        <v>19410</v>
      </c>
      <c r="J51" s="35">
        <v>50883</v>
      </c>
      <c r="K51" s="35">
        <v>216557</v>
      </c>
      <c r="L51" s="35">
        <v>218840</v>
      </c>
      <c r="M51" s="35">
        <v>116329</v>
      </c>
      <c r="N51" s="35">
        <v>63368</v>
      </c>
      <c r="O51" s="35">
        <v>24897</v>
      </c>
      <c r="P51" s="35">
        <v>5367</v>
      </c>
      <c r="Q51" s="35">
        <f t="shared" si="9"/>
        <v>25615</v>
      </c>
      <c r="R51" s="63">
        <f t="shared" si="7"/>
        <v>2.2435035616659119E-2</v>
      </c>
      <c r="S51" s="35">
        <v>244</v>
      </c>
      <c r="T51" s="35">
        <v>8125</v>
      </c>
      <c r="U51" s="35">
        <v>17246</v>
      </c>
      <c r="W51" s="1">
        <v>1141741</v>
      </c>
    </row>
    <row r="52" spans="1:23" x14ac:dyDescent="0.55000000000000004">
      <c r="A52" s="33" t="s">
        <v>57</v>
      </c>
      <c r="B52" s="32">
        <f t="shared" si="10"/>
        <v>2423645</v>
      </c>
      <c r="C52" s="34">
        <f>SUM(一般接種!D51+一般接種!G51+一般接種!J51+一般接種!M51+医療従事者等!C49)</f>
        <v>871403</v>
      </c>
      <c r="D52" s="30">
        <f t="shared" si="0"/>
        <v>0.80148099639362391</v>
      </c>
      <c r="E52" s="34">
        <f>SUM(一般接種!E51+一般接種!H51+一般接種!K51+一般接種!N51+医療従事者等!D49)</f>
        <v>859795</v>
      </c>
      <c r="F52" s="31">
        <f t="shared" si="1"/>
        <v>0.79080443066440653</v>
      </c>
      <c r="G52" s="29">
        <f t="shared" si="8"/>
        <v>666938</v>
      </c>
      <c r="H52" s="31">
        <f t="shared" si="6"/>
        <v>0.61342241508552386</v>
      </c>
      <c r="I52" s="35">
        <v>10940</v>
      </c>
      <c r="J52" s="35">
        <v>46230</v>
      </c>
      <c r="K52" s="35">
        <v>186590</v>
      </c>
      <c r="L52" s="35">
        <v>215435</v>
      </c>
      <c r="M52" s="35">
        <v>121977</v>
      </c>
      <c r="N52" s="35">
        <v>56879</v>
      </c>
      <c r="O52" s="35">
        <v>23962</v>
      </c>
      <c r="P52" s="35">
        <v>4925</v>
      </c>
      <c r="Q52" s="35">
        <f t="shared" si="9"/>
        <v>25509</v>
      </c>
      <c r="R52" s="63">
        <f t="shared" si="7"/>
        <v>2.3462139488852979E-2</v>
      </c>
      <c r="S52" s="35">
        <v>156</v>
      </c>
      <c r="T52" s="35">
        <v>5583</v>
      </c>
      <c r="U52" s="35">
        <v>19770</v>
      </c>
      <c r="W52" s="1">
        <v>1087241</v>
      </c>
    </row>
    <row r="53" spans="1:23" x14ac:dyDescent="0.55000000000000004">
      <c r="A53" s="33" t="s">
        <v>58</v>
      </c>
      <c r="B53" s="32">
        <f t="shared" si="10"/>
        <v>3681268</v>
      </c>
      <c r="C53" s="34">
        <f>SUM(一般接種!D52+一般接種!G52+一般接種!J52+一般接種!M52+医療従事者等!C50)</f>
        <v>1321861</v>
      </c>
      <c r="D53" s="30">
        <f t="shared" si="0"/>
        <v>0.81721614054133584</v>
      </c>
      <c r="E53" s="34">
        <f>SUM(一般接種!E52+一般接種!H52+一般接種!K52+一般接種!N52+医療従事者等!D50)</f>
        <v>1299049</v>
      </c>
      <c r="F53" s="31">
        <f t="shared" si="1"/>
        <v>0.80311304301593123</v>
      </c>
      <c r="G53" s="29">
        <f t="shared" si="8"/>
        <v>1026010</v>
      </c>
      <c r="H53" s="31">
        <f t="shared" si="6"/>
        <v>0.63431172593549245</v>
      </c>
      <c r="I53" s="35">
        <v>17307</v>
      </c>
      <c r="J53" s="35">
        <v>70642</v>
      </c>
      <c r="K53" s="35">
        <v>342262</v>
      </c>
      <c r="L53" s="35">
        <v>302027</v>
      </c>
      <c r="M53" s="35">
        <v>172080</v>
      </c>
      <c r="N53" s="35">
        <v>82340</v>
      </c>
      <c r="O53" s="35">
        <v>33744</v>
      </c>
      <c r="P53" s="35">
        <v>5608</v>
      </c>
      <c r="Q53" s="35">
        <f t="shared" si="9"/>
        <v>34348</v>
      </c>
      <c r="R53" s="63">
        <f t="shared" si="7"/>
        <v>2.1235016386226543E-2</v>
      </c>
      <c r="S53" s="35">
        <v>101</v>
      </c>
      <c r="T53" s="35">
        <v>6130</v>
      </c>
      <c r="U53" s="35">
        <v>28117</v>
      </c>
      <c r="W53" s="1">
        <v>1617517</v>
      </c>
    </row>
    <row r="54" spans="1:23" x14ac:dyDescent="0.55000000000000004">
      <c r="A54" s="33" t="s">
        <v>59</v>
      </c>
      <c r="B54" s="32">
        <f t="shared" si="10"/>
        <v>2808040</v>
      </c>
      <c r="C54" s="34">
        <f>SUM(一般接種!D53+一般接種!G53+一般接種!J53+一般接種!M53+医療従事者等!C51)</f>
        <v>1059771</v>
      </c>
      <c r="D54" s="37">
        <f t="shared" si="0"/>
        <v>0.71359380197398459</v>
      </c>
      <c r="E54" s="34">
        <f>SUM(一般接種!E53+一般接種!H53+一般接種!K53+一般接種!N53+医療従事者等!D51)</f>
        <v>1038796</v>
      </c>
      <c r="F54" s="31">
        <f t="shared" si="1"/>
        <v>0.69947034511735773</v>
      </c>
      <c r="G54" s="29">
        <f t="shared" si="8"/>
        <v>684114</v>
      </c>
      <c r="H54" s="31">
        <f t="shared" si="6"/>
        <v>0.46064622474443107</v>
      </c>
      <c r="I54" s="35">
        <v>17295</v>
      </c>
      <c r="J54" s="35">
        <v>58630</v>
      </c>
      <c r="K54" s="35">
        <v>211210</v>
      </c>
      <c r="L54" s="35">
        <v>191206</v>
      </c>
      <c r="M54" s="35">
        <v>117965</v>
      </c>
      <c r="N54" s="35">
        <v>58370</v>
      </c>
      <c r="O54" s="35">
        <v>25051</v>
      </c>
      <c r="P54" s="35">
        <v>4387</v>
      </c>
      <c r="Q54" s="35">
        <f t="shared" si="9"/>
        <v>25359</v>
      </c>
      <c r="R54" s="63">
        <f t="shared" si="7"/>
        <v>1.7075410842774783E-2</v>
      </c>
      <c r="S54" s="35">
        <v>14</v>
      </c>
      <c r="T54" s="35">
        <v>6722</v>
      </c>
      <c r="U54" s="35">
        <v>18623</v>
      </c>
      <c r="W54" s="1">
        <v>1485118</v>
      </c>
    </row>
    <row r="55" spans="1:23" x14ac:dyDescent="0.55000000000000004">
      <c r="A55" s="22"/>
      <c r="B55" s="23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</row>
    <row r="56" spans="1:23" x14ac:dyDescent="0.55000000000000004">
      <c r="A56" s="95" t="s">
        <v>112</v>
      </c>
      <c r="B56" s="95"/>
      <c r="C56" s="95"/>
      <c r="D56" s="95"/>
      <c r="E56" s="95"/>
      <c r="F56" s="95"/>
      <c r="G56" s="95"/>
      <c r="H56" s="95"/>
      <c r="I56" s="95"/>
      <c r="J56" s="22"/>
      <c r="K56" s="22"/>
      <c r="L56" s="22"/>
      <c r="M56" s="22"/>
      <c r="N56" s="22"/>
      <c r="O56" s="22"/>
    </row>
    <row r="57" spans="1:23" x14ac:dyDescent="0.55000000000000004">
      <c r="A57" s="22" t="s">
        <v>113</v>
      </c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</row>
    <row r="58" spans="1:23" x14ac:dyDescent="0.55000000000000004">
      <c r="A58" s="22" t="s">
        <v>114</v>
      </c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</row>
    <row r="59" spans="1:23" x14ac:dyDescent="0.55000000000000004">
      <c r="A59" s="24" t="s">
        <v>115</v>
      </c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</row>
    <row r="60" spans="1:23" x14ac:dyDescent="0.55000000000000004">
      <c r="A60" s="95" t="s">
        <v>116</v>
      </c>
      <c r="B60" s="95"/>
      <c r="C60" s="95"/>
      <c r="D60" s="95"/>
      <c r="E60" s="95"/>
      <c r="F60" s="95"/>
      <c r="G60" s="95"/>
      <c r="H60" s="95"/>
      <c r="I60" s="95"/>
      <c r="J60" s="95"/>
      <c r="K60" s="95"/>
      <c r="L60" s="53"/>
      <c r="M60" s="53"/>
      <c r="N60" s="53"/>
      <c r="O60" s="53"/>
    </row>
    <row r="61" spans="1:23" x14ac:dyDescent="0.55000000000000004">
      <c r="A61" s="24" t="s">
        <v>117</v>
      </c>
      <c r="B61" s="24"/>
      <c r="C61" s="24"/>
      <c r="D61" s="24"/>
      <c r="E61" s="24"/>
      <c r="F61" s="24"/>
      <c r="G61" s="24"/>
      <c r="H61" s="24"/>
      <c r="I61" s="22"/>
      <c r="J61" s="22"/>
      <c r="K61" s="22"/>
      <c r="L61" s="22"/>
      <c r="M61" s="22"/>
      <c r="N61" s="22"/>
      <c r="O61" s="22"/>
    </row>
  </sheetData>
  <mergeCells count="12">
    <mergeCell ref="T2:U2"/>
    <mergeCell ref="A56:I56"/>
    <mergeCell ref="A60:K60"/>
    <mergeCell ref="A3:A6"/>
    <mergeCell ref="B4:B6"/>
    <mergeCell ref="C4:D5"/>
    <mergeCell ref="E4:F5"/>
    <mergeCell ref="G5:H5"/>
    <mergeCell ref="G4:P4"/>
    <mergeCell ref="I6:P6"/>
    <mergeCell ref="B3:U3"/>
    <mergeCell ref="Q4:U4"/>
  </mergeCells>
  <phoneticPr fontId="2"/>
  <pageMargins left="0.7" right="0.7" top="0.75" bottom="0.75" header="0.3" footer="0.3"/>
  <pageSetup paperSize="9" scale="2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61"/>
  <sheetViews>
    <sheetView workbookViewId="0">
      <selection activeCell="H1" sqref="H1"/>
    </sheetView>
  </sheetViews>
  <sheetFormatPr defaultRowHeight="18" x14ac:dyDescent="0.55000000000000004"/>
  <cols>
    <col min="1" max="1" width="13.58203125" customWidth="1"/>
    <col min="2" max="2" width="12.5" style="27" bestFit="1" customWidth="1"/>
    <col min="3" max="3" width="12.5" bestFit="1" customWidth="1"/>
    <col min="4" max="8" width="11.33203125" bestFit="1" customWidth="1"/>
    <col min="9" max="9" width="8.75" bestFit="1" customWidth="1"/>
    <col min="10" max="11" width="9" bestFit="1" customWidth="1"/>
    <col min="12" max="13" width="9" customWidth="1"/>
    <col min="14" max="14" width="8.58203125" bestFit="1" customWidth="1"/>
    <col min="15" max="15" width="1.75" customWidth="1"/>
    <col min="16" max="16" width="12.58203125" customWidth="1"/>
    <col min="18" max="18" width="12.25" customWidth="1"/>
    <col min="19" max="19" width="9.25" bestFit="1" customWidth="1"/>
    <col min="20" max="20" width="12.5" bestFit="1" customWidth="1"/>
    <col min="22" max="22" width="11.08203125" bestFit="1" customWidth="1"/>
  </cols>
  <sheetData>
    <row r="1" spans="1:23" x14ac:dyDescent="0.55000000000000004">
      <c r="A1" s="22" t="s">
        <v>118</v>
      </c>
      <c r="B1" s="23"/>
      <c r="C1" s="24"/>
      <c r="D1" s="24"/>
    </row>
    <row r="2" spans="1:23" x14ac:dyDescent="0.55000000000000004">
      <c r="B2"/>
      <c r="T2" s="118"/>
      <c r="U2" s="118"/>
      <c r="V2" s="133">
        <f>'進捗状況 (都道府県別)'!G3</f>
        <v>44755</v>
      </c>
      <c r="W2" s="133"/>
    </row>
    <row r="3" spans="1:23" ht="37.5" customHeight="1" x14ac:dyDescent="0.55000000000000004">
      <c r="A3" s="119" t="s">
        <v>2</v>
      </c>
      <c r="B3" s="132" t="str">
        <f>_xlfn.CONCAT("接種回数
（",TEXT('進捗状況 (都道府県別)'!G3-1,"m月d日"),"まで）")</f>
        <v>接種回数
（7月12日まで）</v>
      </c>
      <c r="C3" s="132"/>
      <c r="D3" s="132"/>
      <c r="E3" s="132"/>
      <c r="F3" s="132"/>
      <c r="G3" s="132"/>
      <c r="H3" s="132"/>
      <c r="I3" s="132"/>
      <c r="J3" s="132"/>
      <c r="K3" s="132"/>
      <c r="L3" s="132"/>
      <c r="M3" s="132"/>
      <c r="N3" s="132"/>
      <c r="P3" s="115" t="str">
        <f>_xlfn.CONCAT("接種回数
（",TEXT('進捗状況 (都道府県別)'!G3-1,"m月d日"),"まで）","※4")</f>
        <v>接種回数
（7月12日まで）※4</v>
      </c>
      <c r="Q3" s="116"/>
      <c r="R3" s="116"/>
      <c r="S3" s="116"/>
      <c r="T3" s="116"/>
      <c r="U3" s="116"/>
      <c r="V3" s="116"/>
      <c r="W3" s="117"/>
    </row>
    <row r="4" spans="1:23" ht="18.75" customHeight="1" x14ac:dyDescent="0.55000000000000004">
      <c r="A4" s="120"/>
      <c r="B4" s="122" t="s">
        <v>12</v>
      </c>
      <c r="C4" s="123" t="s">
        <v>119</v>
      </c>
      <c r="D4" s="123"/>
      <c r="E4" s="123"/>
      <c r="F4" s="124" t="s">
        <v>120</v>
      </c>
      <c r="G4" s="125"/>
      <c r="H4" s="126"/>
      <c r="I4" s="124" t="s">
        <v>121</v>
      </c>
      <c r="J4" s="125"/>
      <c r="K4" s="126"/>
      <c r="L4" s="129" t="s">
        <v>122</v>
      </c>
      <c r="M4" s="130"/>
      <c r="N4" s="131"/>
      <c r="P4" s="98" t="s">
        <v>123</v>
      </c>
      <c r="Q4" s="98"/>
      <c r="R4" s="127" t="s">
        <v>124</v>
      </c>
      <c r="S4" s="127"/>
      <c r="T4" s="128" t="s">
        <v>121</v>
      </c>
      <c r="U4" s="128"/>
      <c r="V4" s="114" t="s">
        <v>125</v>
      </c>
      <c r="W4" s="114"/>
    </row>
    <row r="5" spans="1:23" ht="36" x14ac:dyDescent="0.55000000000000004">
      <c r="A5" s="121"/>
      <c r="B5" s="122"/>
      <c r="C5" s="38" t="s">
        <v>126</v>
      </c>
      <c r="D5" s="38" t="s">
        <v>94</v>
      </c>
      <c r="E5" s="38" t="s">
        <v>95</v>
      </c>
      <c r="F5" s="38" t="s">
        <v>126</v>
      </c>
      <c r="G5" s="38" t="s">
        <v>94</v>
      </c>
      <c r="H5" s="38" t="s">
        <v>95</v>
      </c>
      <c r="I5" s="38" t="s">
        <v>126</v>
      </c>
      <c r="J5" s="38" t="s">
        <v>94</v>
      </c>
      <c r="K5" s="38" t="s">
        <v>95</v>
      </c>
      <c r="L5" s="66" t="s">
        <v>126</v>
      </c>
      <c r="M5" s="66" t="s">
        <v>94</v>
      </c>
      <c r="N5" s="66" t="s">
        <v>95</v>
      </c>
      <c r="P5" s="39" t="s">
        <v>127</v>
      </c>
      <c r="Q5" s="39" t="s">
        <v>128</v>
      </c>
      <c r="R5" s="39" t="s">
        <v>129</v>
      </c>
      <c r="S5" s="39" t="s">
        <v>130</v>
      </c>
      <c r="T5" s="39" t="s">
        <v>129</v>
      </c>
      <c r="U5" s="39" t="s">
        <v>128</v>
      </c>
      <c r="V5" s="39" t="s">
        <v>131</v>
      </c>
      <c r="W5" s="39" t="s">
        <v>128</v>
      </c>
    </row>
    <row r="6" spans="1:23" x14ac:dyDescent="0.55000000000000004">
      <c r="A6" s="28" t="s">
        <v>132</v>
      </c>
      <c r="B6" s="40">
        <f>SUM(B7:B53)</f>
        <v>193871482</v>
      </c>
      <c r="C6" s="40">
        <f>SUM(C7:C53)</f>
        <v>161403566</v>
      </c>
      <c r="D6" s="40">
        <f>SUM(D7:D53)</f>
        <v>80966014</v>
      </c>
      <c r="E6" s="41">
        <f>SUM(E7:E53)</f>
        <v>80437552</v>
      </c>
      <c r="F6" s="41">
        <f t="shared" ref="F6:T6" si="0">SUM(F7:F53)</f>
        <v>32336406</v>
      </c>
      <c r="G6" s="41">
        <f>SUM(G7:G53)</f>
        <v>16218088</v>
      </c>
      <c r="H6" s="41">
        <f t="shared" ref="H6:N6" si="1">SUM(H7:H53)</f>
        <v>16118318</v>
      </c>
      <c r="I6" s="41">
        <f>SUM(I7:I53)</f>
        <v>117572</v>
      </c>
      <c r="J6" s="41">
        <f t="shared" si="1"/>
        <v>58713</v>
      </c>
      <c r="K6" s="41">
        <f t="shared" si="1"/>
        <v>58859</v>
      </c>
      <c r="L6" s="67">
        <f>SUM(L7:L53)</f>
        <v>13938</v>
      </c>
      <c r="M6" s="67">
        <f t="shared" si="1"/>
        <v>9548</v>
      </c>
      <c r="N6" s="67">
        <f t="shared" si="1"/>
        <v>4390</v>
      </c>
      <c r="O6" s="42"/>
      <c r="P6" s="41">
        <f>SUM(P7:P53)</f>
        <v>177126180</v>
      </c>
      <c r="Q6" s="43">
        <f>C6/P6</f>
        <v>0.91123495126468601</v>
      </c>
      <c r="R6" s="41">
        <f t="shared" si="0"/>
        <v>34262000</v>
      </c>
      <c r="S6" s="44">
        <f>F6/R6</f>
        <v>0.9437979685949448</v>
      </c>
      <c r="T6" s="41">
        <f t="shared" si="0"/>
        <v>202140</v>
      </c>
      <c r="U6" s="44">
        <f>I6/T6</f>
        <v>0.5816364895616899</v>
      </c>
      <c r="V6" s="41">
        <f t="shared" ref="V6" si="2">SUM(V7:V53)</f>
        <v>287840</v>
      </c>
      <c r="W6" s="44">
        <f>L6/V6</f>
        <v>4.8422734852695944E-2</v>
      </c>
    </row>
    <row r="7" spans="1:23" x14ac:dyDescent="0.55000000000000004">
      <c r="A7" s="45" t="s">
        <v>13</v>
      </c>
      <c r="B7" s="40">
        <v>7958429</v>
      </c>
      <c r="C7" s="40">
        <v>6459525</v>
      </c>
      <c r="D7" s="40">
        <v>3241380</v>
      </c>
      <c r="E7" s="41">
        <v>3218145</v>
      </c>
      <c r="F7" s="46">
        <v>1497629</v>
      </c>
      <c r="G7" s="41">
        <v>750868</v>
      </c>
      <c r="H7" s="41">
        <v>746761</v>
      </c>
      <c r="I7" s="41">
        <v>873</v>
      </c>
      <c r="J7" s="41">
        <v>429</v>
      </c>
      <c r="K7" s="41">
        <v>444</v>
      </c>
      <c r="L7" s="67">
        <v>402</v>
      </c>
      <c r="M7" s="67">
        <v>241</v>
      </c>
      <c r="N7" s="67">
        <v>161</v>
      </c>
      <c r="O7" s="42"/>
      <c r="P7" s="41">
        <v>7433760</v>
      </c>
      <c r="Q7" s="43">
        <v>0.86894451798282435</v>
      </c>
      <c r="R7" s="47">
        <v>1518500</v>
      </c>
      <c r="S7" s="43">
        <v>0.98625551531116229</v>
      </c>
      <c r="T7" s="41">
        <v>900</v>
      </c>
      <c r="U7" s="44">
        <v>0.97</v>
      </c>
      <c r="V7" s="41">
        <v>3140</v>
      </c>
      <c r="W7" s="44">
        <v>0.12802547770700637</v>
      </c>
    </row>
    <row r="8" spans="1:23" x14ac:dyDescent="0.55000000000000004">
      <c r="A8" s="45" t="s">
        <v>14</v>
      </c>
      <c r="B8" s="40">
        <v>2047682</v>
      </c>
      <c r="C8" s="40">
        <v>1856724</v>
      </c>
      <c r="D8" s="40">
        <v>931336</v>
      </c>
      <c r="E8" s="41">
        <v>925388</v>
      </c>
      <c r="F8" s="46">
        <v>188470</v>
      </c>
      <c r="G8" s="41">
        <v>94677</v>
      </c>
      <c r="H8" s="41">
        <v>93793</v>
      </c>
      <c r="I8" s="41">
        <v>2418</v>
      </c>
      <c r="J8" s="41">
        <v>1214</v>
      </c>
      <c r="K8" s="41">
        <v>1204</v>
      </c>
      <c r="L8" s="67">
        <v>70</v>
      </c>
      <c r="M8" s="67">
        <v>66</v>
      </c>
      <c r="N8" s="67">
        <v>4</v>
      </c>
      <c r="O8" s="42"/>
      <c r="P8" s="41">
        <v>1921955</v>
      </c>
      <c r="Q8" s="43">
        <v>0.96606007945035133</v>
      </c>
      <c r="R8" s="47">
        <v>186500</v>
      </c>
      <c r="S8" s="43">
        <v>1.0105630026809651</v>
      </c>
      <c r="T8" s="41">
        <v>3800</v>
      </c>
      <c r="U8" s="44">
        <v>0.63631578947368417</v>
      </c>
      <c r="V8" s="41">
        <v>800</v>
      </c>
      <c r="W8" s="44">
        <v>8.7499999999999994E-2</v>
      </c>
    </row>
    <row r="9" spans="1:23" x14ac:dyDescent="0.55000000000000004">
      <c r="A9" s="45" t="s">
        <v>15</v>
      </c>
      <c r="B9" s="40">
        <v>1968714</v>
      </c>
      <c r="C9" s="40">
        <v>1724031</v>
      </c>
      <c r="D9" s="40">
        <v>864983</v>
      </c>
      <c r="E9" s="41">
        <v>859048</v>
      </c>
      <c r="F9" s="46">
        <v>244581</v>
      </c>
      <c r="G9" s="41">
        <v>122757</v>
      </c>
      <c r="H9" s="41">
        <v>121824</v>
      </c>
      <c r="I9" s="41">
        <v>98</v>
      </c>
      <c r="J9" s="41">
        <v>50</v>
      </c>
      <c r="K9" s="41">
        <v>48</v>
      </c>
      <c r="L9" s="67">
        <v>4</v>
      </c>
      <c r="M9" s="67">
        <v>4</v>
      </c>
      <c r="N9" s="67">
        <v>0</v>
      </c>
      <c r="O9" s="42"/>
      <c r="P9" s="41">
        <v>1879585</v>
      </c>
      <c r="Q9" s="43">
        <v>0.91724024186190034</v>
      </c>
      <c r="R9" s="47">
        <v>227500</v>
      </c>
      <c r="S9" s="43">
        <v>1.0750813186813186</v>
      </c>
      <c r="T9" s="41">
        <v>260</v>
      </c>
      <c r="U9" s="44">
        <v>0.37692307692307692</v>
      </c>
      <c r="V9" s="41">
        <v>500</v>
      </c>
      <c r="W9" s="44">
        <v>8.0000000000000002E-3</v>
      </c>
    </row>
    <row r="10" spans="1:23" x14ac:dyDescent="0.55000000000000004">
      <c r="A10" s="45" t="s">
        <v>16</v>
      </c>
      <c r="B10" s="40">
        <v>3558617</v>
      </c>
      <c r="C10" s="40">
        <v>2816637</v>
      </c>
      <c r="D10" s="40">
        <v>1412945</v>
      </c>
      <c r="E10" s="41">
        <v>1403692</v>
      </c>
      <c r="F10" s="46">
        <v>741776</v>
      </c>
      <c r="G10" s="41">
        <v>371789</v>
      </c>
      <c r="H10" s="41">
        <v>369987</v>
      </c>
      <c r="I10" s="41">
        <v>54</v>
      </c>
      <c r="J10" s="41">
        <v>21</v>
      </c>
      <c r="K10" s="41">
        <v>33</v>
      </c>
      <c r="L10" s="67">
        <v>150</v>
      </c>
      <c r="M10" s="67">
        <v>142</v>
      </c>
      <c r="N10" s="67">
        <v>8</v>
      </c>
      <c r="O10" s="42"/>
      <c r="P10" s="41">
        <v>3171035</v>
      </c>
      <c r="Q10" s="43">
        <v>0.888239013445137</v>
      </c>
      <c r="R10" s="47">
        <v>854400</v>
      </c>
      <c r="S10" s="43">
        <v>0.86818352059925097</v>
      </c>
      <c r="T10" s="41">
        <v>240</v>
      </c>
      <c r="U10" s="44">
        <v>0.22500000000000001</v>
      </c>
      <c r="V10" s="41">
        <v>12040</v>
      </c>
      <c r="W10" s="44">
        <v>1.2458471760797342E-2</v>
      </c>
    </row>
    <row r="11" spans="1:23" x14ac:dyDescent="0.55000000000000004">
      <c r="A11" s="45" t="s">
        <v>17</v>
      </c>
      <c r="B11" s="40">
        <v>1592037</v>
      </c>
      <c r="C11" s="40">
        <v>1495828</v>
      </c>
      <c r="D11" s="40">
        <v>750002</v>
      </c>
      <c r="E11" s="41">
        <v>745826</v>
      </c>
      <c r="F11" s="46">
        <v>96133</v>
      </c>
      <c r="G11" s="41">
        <v>48363</v>
      </c>
      <c r="H11" s="41">
        <v>47770</v>
      </c>
      <c r="I11" s="41">
        <v>67</v>
      </c>
      <c r="J11" s="41">
        <v>34</v>
      </c>
      <c r="K11" s="41">
        <v>33</v>
      </c>
      <c r="L11" s="67">
        <v>9</v>
      </c>
      <c r="M11" s="67">
        <v>9</v>
      </c>
      <c r="N11" s="67">
        <v>0</v>
      </c>
      <c r="O11" s="42"/>
      <c r="P11" s="41">
        <v>1523455</v>
      </c>
      <c r="Q11" s="43">
        <v>0.98186556215969623</v>
      </c>
      <c r="R11" s="47">
        <v>87900</v>
      </c>
      <c r="S11" s="43">
        <v>1.0936632536973834</v>
      </c>
      <c r="T11" s="41">
        <v>140</v>
      </c>
      <c r="U11" s="44">
        <v>0.47857142857142859</v>
      </c>
      <c r="V11" s="41">
        <v>200</v>
      </c>
      <c r="W11" s="44">
        <v>4.4999999999999998E-2</v>
      </c>
    </row>
    <row r="12" spans="1:23" x14ac:dyDescent="0.55000000000000004">
      <c r="A12" s="45" t="s">
        <v>18</v>
      </c>
      <c r="B12" s="40">
        <v>1744429</v>
      </c>
      <c r="C12" s="40">
        <v>1666191</v>
      </c>
      <c r="D12" s="40">
        <v>835435</v>
      </c>
      <c r="E12" s="41">
        <v>830756</v>
      </c>
      <c r="F12" s="46">
        <v>77898</v>
      </c>
      <c r="G12" s="41">
        <v>39026</v>
      </c>
      <c r="H12" s="41">
        <v>38872</v>
      </c>
      <c r="I12" s="41">
        <v>161</v>
      </c>
      <c r="J12" s="41">
        <v>80</v>
      </c>
      <c r="K12" s="41">
        <v>81</v>
      </c>
      <c r="L12" s="67">
        <v>179</v>
      </c>
      <c r="M12" s="67">
        <v>87</v>
      </c>
      <c r="N12" s="67">
        <v>92</v>
      </c>
      <c r="O12" s="42"/>
      <c r="P12" s="41">
        <v>1736595</v>
      </c>
      <c r="Q12" s="43">
        <v>0.95945859570020642</v>
      </c>
      <c r="R12" s="47">
        <v>61700</v>
      </c>
      <c r="S12" s="43">
        <v>1.2625283630470017</v>
      </c>
      <c r="T12" s="41">
        <v>340</v>
      </c>
      <c r="U12" s="44">
        <v>0.47352941176470587</v>
      </c>
      <c r="V12" s="41">
        <v>330</v>
      </c>
      <c r="W12" s="44">
        <v>0.54242424242424248</v>
      </c>
    </row>
    <row r="13" spans="1:23" x14ac:dyDescent="0.55000000000000004">
      <c r="A13" s="45" t="s">
        <v>19</v>
      </c>
      <c r="B13" s="40">
        <v>2972484</v>
      </c>
      <c r="C13" s="40">
        <v>2764065</v>
      </c>
      <c r="D13" s="40">
        <v>1387355</v>
      </c>
      <c r="E13" s="41">
        <v>1376710</v>
      </c>
      <c r="F13" s="46">
        <v>208027</v>
      </c>
      <c r="G13" s="41">
        <v>104500</v>
      </c>
      <c r="H13" s="41">
        <v>103527</v>
      </c>
      <c r="I13" s="41">
        <v>253</v>
      </c>
      <c r="J13" s="41">
        <v>126</v>
      </c>
      <c r="K13" s="41">
        <v>127</v>
      </c>
      <c r="L13" s="67">
        <v>139</v>
      </c>
      <c r="M13" s="67">
        <v>117</v>
      </c>
      <c r="N13" s="67">
        <v>22</v>
      </c>
      <c r="O13" s="42"/>
      <c r="P13" s="41">
        <v>2910040</v>
      </c>
      <c r="Q13" s="43">
        <v>0.94983745927891028</v>
      </c>
      <c r="R13" s="47">
        <v>178600</v>
      </c>
      <c r="S13" s="43">
        <v>1.1647648376259798</v>
      </c>
      <c r="T13" s="41">
        <v>560</v>
      </c>
      <c r="U13" s="44">
        <v>0.45178571428571429</v>
      </c>
      <c r="V13" s="41">
        <v>11240</v>
      </c>
      <c r="W13" s="44">
        <v>1.2366548042704626E-2</v>
      </c>
    </row>
    <row r="14" spans="1:23" x14ac:dyDescent="0.55000000000000004">
      <c r="A14" s="45" t="s">
        <v>20</v>
      </c>
      <c r="B14" s="40">
        <v>4646606</v>
      </c>
      <c r="C14" s="40">
        <v>3774674</v>
      </c>
      <c r="D14" s="40">
        <v>1893318</v>
      </c>
      <c r="E14" s="41">
        <v>1881356</v>
      </c>
      <c r="F14" s="46">
        <v>871039</v>
      </c>
      <c r="G14" s="41">
        <v>436908</v>
      </c>
      <c r="H14" s="41">
        <v>434131</v>
      </c>
      <c r="I14" s="41">
        <v>370</v>
      </c>
      <c r="J14" s="41">
        <v>176</v>
      </c>
      <c r="K14" s="41">
        <v>194</v>
      </c>
      <c r="L14" s="67">
        <v>523</v>
      </c>
      <c r="M14" s="67">
        <v>374</v>
      </c>
      <c r="N14" s="67">
        <v>149</v>
      </c>
      <c r="O14" s="42"/>
      <c r="P14" s="41">
        <v>4064675</v>
      </c>
      <c r="Q14" s="43">
        <v>0.92865333636760627</v>
      </c>
      <c r="R14" s="47">
        <v>892500</v>
      </c>
      <c r="S14" s="43">
        <v>0.97595406162464982</v>
      </c>
      <c r="T14" s="41">
        <v>860</v>
      </c>
      <c r="U14" s="44">
        <v>0.43023255813953487</v>
      </c>
      <c r="V14" s="41">
        <v>5760</v>
      </c>
      <c r="W14" s="44">
        <v>9.0798611111111108E-2</v>
      </c>
    </row>
    <row r="15" spans="1:23" x14ac:dyDescent="0.55000000000000004">
      <c r="A15" s="48" t="s">
        <v>21</v>
      </c>
      <c r="B15" s="40">
        <v>3086412</v>
      </c>
      <c r="C15" s="40">
        <v>2702984</v>
      </c>
      <c r="D15" s="40">
        <v>1355650</v>
      </c>
      <c r="E15" s="41">
        <v>1347334</v>
      </c>
      <c r="F15" s="46">
        <v>382353</v>
      </c>
      <c r="G15" s="41">
        <v>192232</v>
      </c>
      <c r="H15" s="41">
        <v>190121</v>
      </c>
      <c r="I15" s="41">
        <v>828</v>
      </c>
      <c r="J15" s="41">
        <v>413</v>
      </c>
      <c r="K15" s="41">
        <v>415</v>
      </c>
      <c r="L15" s="67">
        <v>247</v>
      </c>
      <c r="M15" s="67">
        <v>160</v>
      </c>
      <c r="N15" s="67">
        <v>87</v>
      </c>
      <c r="O15" s="42"/>
      <c r="P15" s="41">
        <v>2869350</v>
      </c>
      <c r="Q15" s="43">
        <v>0.94201962116855731</v>
      </c>
      <c r="R15" s="47">
        <v>375900</v>
      </c>
      <c r="S15" s="43">
        <v>1.0171667996807661</v>
      </c>
      <c r="T15" s="41">
        <v>1220</v>
      </c>
      <c r="U15" s="44">
        <v>0.67868852459016393</v>
      </c>
      <c r="V15" s="41">
        <v>4210</v>
      </c>
      <c r="W15" s="44">
        <v>5.866983372921615E-2</v>
      </c>
    </row>
    <row r="16" spans="1:23" x14ac:dyDescent="0.55000000000000004">
      <c r="A16" s="45" t="s">
        <v>22</v>
      </c>
      <c r="B16" s="40">
        <v>3009345</v>
      </c>
      <c r="C16" s="40">
        <v>2158104</v>
      </c>
      <c r="D16" s="40">
        <v>1082833</v>
      </c>
      <c r="E16" s="41">
        <v>1075271</v>
      </c>
      <c r="F16" s="46">
        <v>850885</v>
      </c>
      <c r="G16" s="41">
        <v>426644</v>
      </c>
      <c r="H16" s="41">
        <v>424241</v>
      </c>
      <c r="I16" s="41">
        <v>224</v>
      </c>
      <c r="J16" s="41">
        <v>95</v>
      </c>
      <c r="K16" s="41">
        <v>129</v>
      </c>
      <c r="L16" s="67">
        <v>132</v>
      </c>
      <c r="M16" s="67">
        <v>84</v>
      </c>
      <c r="N16" s="67">
        <v>48</v>
      </c>
      <c r="O16" s="42"/>
      <c r="P16" s="41">
        <v>2506095</v>
      </c>
      <c r="Q16" s="43">
        <v>0.8611421354737151</v>
      </c>
      <c r="R16" s="47">
        <v>887500</v>
      </c>
      <c r="S16" s="43">
        <v>0.95874366197183103</v>
      </c>
      <c r="T16" s="41">
        <v>440</v>
      </c>
      <c r="U16" s="44">
        <v>0.50909090909090904</v>
      </c>
      <c r="V16" s="41">
        <v>840</v>
      </c>
      <c r="W16" s="44">
        <v>0.15714285714285714</v>
      </c>
    </row>
    <row r="17" spans="1:23" x14ac:dyDescent="0.55000000000000004">
      <c r="A17" s="45" t="s">
        <v>23</v>
      </c>
      <c r="B17" s="40">
        <v>11585747</v>
      </c>
      <c r="C17" s="40">
        <v>9886591</v>
      </c>
      <c r="D17" s="40">
        <v>4965289</v>
      </c>
      <c r="E17" s="41">
        <v>4921302</v>
      </c>
      <c r="F17" s="46">
        <v>1679934</v>
      </c>
      <c r="G17" s="41">
        <v>841247</v>
      </c>
      <c r="H17" s="41">
        <v>838687</v>
      </c>
      <c r="I17" s="41">
        <v>18093</v>
      </c>
      <c r="J17" s="41">
        <v>9064</v>
      </c>
      <c r="K17" s="41">
        <v>9029</v>
      </c>
      <c r="L17" s="67">
        <v>1129</v>
      </c>
      <c r="M17" s="67">
        <v>714</v>
      </c>
      <c r="N17" s="67">
        <v>415</v>
      </c>
      <c r="O17" s="42"/>
      <c r="P17" s="41">
        <v>10836010</v>
      </c>
      <c r="Q17" s="43">
        <v>0.91238297122280254</v>
      </c>
      <c r="R17" s="47">
        <v>659400</v>
      </c>
      <c r="S17" s="43">
        <v>2.5476706096451318</v>
      </c>
      <c r="T17" s="41">
        <v>37820</v>
      </c>
      <c r="U17" s="44">
        <v>0.47839767318878901</v>
      </c>
      <c r="V17" s="41">
        <v>15760</v>
      </c>
      <c r="W17" s="44">
        <v>7.1637055837563454E-2</v>
      </c>
    </row>
    <row r="18" spans="1:23" x14ac:dyDescent="0.55000000000000004">
      <c r="A18" s="45" t="s">
        <v>24</v>
      </c>
      <c r="B18" s="40">
        <v>9894533</v>
      </c>
      <c r="C18" s="40">
        <v>8189614</v>
      </c>
      <c r="D18" s="40">
        <v>4109334</v>
      </c>
      <c r="E18" s="41">
        <v>4080280</v>
      </c>
      <c r="F18" s="46">
        <v>1703555</v>
      </c>
      <c r="G18" s="41">
        <v>853555</v>
      </c>
      <c r="H18" s="41">
        <v>850000</v>
      </c>
      <c r="I18" s="41">
        <v>815</v>
      </c>
      <c r="J18" s="41">
        <v>368</v>
      </c>
      <c r="K18" s="41">
        <v>447</v>
      </c>
      <c r="L18" s="67">
        <v>549</v>
      </c>
      <c r="M18" s="67">
        <v>440</v>
      </c>
      <c r="N18" s="67">
        <v>109</v>
      </c>
      <c r="O18" s="42"/>
      <c r="P18" s="41">
        <v>8816645</v>
      </c>
      <c r="Q18" s="43">
        <v>0.92888099725008777</v>
      </c>
      <c r="R18" s="47">
        <v>643300</v>
      </c>
      <c r="S18" s="43">
        <v>2.6481501632208921</v>
      </c>
      <c r="T18" s="41">
        <v>4560</v>
      </c>
      <c r="U18" s="44">
        <v>0.1787280701754386</v>
      </c>
      <c r="V18" s="41">
        <v>9540</v>
      </c>
      <c r="W18" s="44">
        <v>5.7547169811320756E-2</v>
      </c>
    </row>
    <row r="19" spans="1:23" x14ac:dyDescent="0.55000000000000004">
      <c r="A19" s="45" t="s">
        <v>25</v>
      </c>
      <c r="B19" s="40">
        <v>21311947</v>
      </c>
      <c r="C19" s="40">
        <v>15929650</v>
      </c>
      <c r="D19" s="40">
        <v>7995351</v>
      </c>
      <c r="E19" s="41">
        <v>7934299</v>
      </c>
      <c r="F19" s="46">
        <v>5365325</v>
      </c>
      <c r="G19" s="41">
        <v>2691208</v>
      </c>
      <c r="H19" s="41">
        <v>2674117</v>
      </c>
      <c r="I19" s="41">
        <v>13663</v>
      </c>
      <c r="J19" s="41">
        <v>6785</v>
      </c>
      <c r="K19" s="41">
        <v>6878</v>
      </c>
      <c r="L19" s="67">
        <v>3309</v>
      </c>
      <c r="M19" s="67">
        <v>2078</v>
      </c>
      <c r="N19" s="67">
        <v>1231</v>
      </c>
      <c r="O19" s="42"/>
      <c r="P19" s="41">
        <v>17678890</v>
      </c>
      <c r="Q19" s="43">
        <v>0.90105487392025174</v>
      </c>
      <c r="R19" s="47">
        <v>10135750</v>
      </c>
      <c r="S19" s="43">
        <v>0.52934661963840857</v>
      </c>
      <c r="T19" s="41">
        <v>43740</v>
      </c>
      <c r="U19" s="44">
        <v>0.31236854138088704</v>
      </c>
      <c r="V19" s="41">
        <v>30910</v>
      </c>
      <c r="W19" s="44">
        <v>0.1070527337431252</v>
      </c>
    </row>
    <row r="20" spans="1:23" x14ac:dyDescent="0.55000000000000004">
      <c r="A20" s="45" t="s">
        <v>26</v>
      </c>
      <c r="B20" s="40">
        <v>14392370</v>
      </c>
      <c r="C20" s="40">
        <v>11047066</v>
      </c>
      <c r="D20" s="40">
        <v>5540868</v>
      </c>
      <c r="E20" s="41">
        <v>5506198</v>
      </c>
      <c r="F20" s="46">
        <v>3337625</v>
      </c>
      <c r="G20" s="41">
        <v>1672030</v>
      </c>
      <c r="H20" s="41">
        <v>1665595</v>
      </c>
      <c r="I20" s="41">
        <v>6096</v>
      </c>
      <c r="J20" s="41">
        <v>3054</v>
      </c>
      <c r="K20" s="41">
        <v>3042</v>
      </c>
      <c r="L20" s="67">
        <v>1583</v>
      </c>
      <c r="M20" s="67">
        <v>932</v>
      </c>
      <c r="N20" s="67">
        <v>651</v>
      </c>
      <c r="O20" s="42"/>
      <c r="P20" s="41">
        <v>11882835</v>
      </c>
      <c r="Q20" s="43">
        <v>0.92966585835787507</v>
      </c>
      <c r="R20" s="47">
        <v>1939900</v>
      </c>
      <c r="S20" s="43">
        <v>1.7205139440177328</v>
      </c>
      <c r="T20" s="41">
        <v>11640</v>
      </c>
      <c r="U20" s="44">
        <v>0.52371134020618559</v>
      </c>
      <c r="V20" s="41">
        <v>18310</v>
      </c>
      <c r="W20" s="44">
        <v>8.6455488803932279E-2</v>
      </c>
    </row>
    <row r="21" spans="1:23" x14ac:dyDescent="0.55000000000000004">
      <c r="A21" s="45" t="s">
        <v>27</v>
      </c>
      <c r="B21" s="40">
        <v>3556686</v>
      </c>
      <c r="C21" s="40">
        <v>2984769</v>
      </c>
      <c r="D21" s="40">
        <v>1496201</v>
      </c>
      <c r="E21" s="41">
        <v>1488568</v>
      </c>
      <c r="F21" s="46">
        <v>571582</v>
      </c>
      <c r="G21" s="41">
        <v>286682</v>
      </c>
      <c r="H21" s="41">
        <v>284900</v>
      </c>
      <c r="I21" s="41">
        <v>77</v>
      </c>
      <c r="J21" s="41">
        <v>35</v>
      </c>
      <c r="K21" s="41">
        <v>42</v>
      </c>
      <c r="L21" s="67">
        <v>258</v>
      </c>
      <c r="M21" s="67">
        <v>215</v>
      </c>
      <c r="N21" s="67">
        <v>43</v>
      </c>
      <c r="O21" s="42"/>
      <c r="P21" s="41">
        <v>3293905</v>
      </c>
      <c r="Q21" s="43">
        <v>0.90614908444536202</v>
      </c>
      <c r="R21" s="47">
        <v>584800</v>
      </c>
      <c r="S21" s="43">
        <v>0.9773974008207934</v>
      </c>
      <c r="T21" s="41">
        <v>340</v>
      </c>
      <c r="U21" s="44">
        <v>0.22647058823529412</v>
      </c>
      <c r="V21" s="41">
        <v>4180</v>
      </c>
      <c r="W21" s="44">
        <v>6.1722488038277512E-2</v>
      </c>
    </row>
    <row r="22" spans="1:23" x14ac:dyDescent="0.55000000000000004">
      <c r="A22" s="45" t="s">
        <v>28</v>
      </c>
      <c r="B22" s="40">
        <v>1678898</v>
      </c>
      <c r="C22" s="40">
        <v>1492529</v>
      </c>
      <c r="D22" s="40">
        <v>747985</v>
      </c>
      <c r="E22" s="41">
        <v>744544</v>
      </c>
      <c r="F22" s="46">
        <v>186102</v>
      </c>
      <c r="G22" s="41">
        <v>93273</v>
      </c>
      <c r="H22" s="41">
        <v>92829</v>
      </c>
      <c r="I22" s="41">
        <v>216</v>
      </c>
      <c r="J22" s="41">
        <v>107</v>
      </c>
      <c r="K22" s="41">
        <v>109</v>
      </c>
      <c r="L22" s="67">
        <v>51</v>
      </c>
      <c r="M22" s="67">
        <v>39</v>
      </c>
      <c r="N22" s="67">
        <v>12</v>
      </c>
      <c r="O22" s="42"/>
      <c r="P22" s="41">
        <v>1611720</v>
      </c>
      <c r="Q22" s="43">
        <v>0.92604732832005554</v>
      </c>
      <c r="R22" s="47">
        <v>176600</v>
      </c>
      <c r="S22" s="43">
        <v>1.0538052095130237</v>
      </c>
      <c r="T22" s="41">
        <v>540</v>
      </c>
      <c r="U22" s="44">
        <v>0.4</v>
      </c>
      <c r="V22" s="41">
        <v>460</v>
      </c>
      <c r="W22" s="44">
        <v>0.1108695652173913</v>
      </c>
    </row>
    <row r="23" spans="1:23" x14ac:dyDescent="0.55000000000000004">
      <c r="A23" s="45" t="s">
        <v>29</v>
      </c>
      <c r="B23" s="40">
        <v>1738110</v>
      </c>
      <c r="C23" s="40">
        <v>1531430</v>
      </c>
      <c r="D23" s="40">
        <v>767724</v>
      </c>
      <c r="E23" s="41">
        <v>763706</v>
      </c>
      <c r="F23" s="46">
        <v>205595</v>
      </c>
      <c r="G23" s="41">
        <v>103137</v>
      </c>
      <c r="H23" s="41">
        <v>102458</v>
      </c>
      <c r="I23" s="41">
        <v>1009</v>
      </c>
      <c r="J23" s="41">
        <v>503</v>
      </c>
      <c r="K23" s="41">
        <v>506</v>
      </c>
      <c r="L23" s="67">
        <v>76</v>
      </c>
      <c r="M23" s="67">
        <v>54</v>
      </c>
      <c r="N23" s="67">
        <v>22</v>
      </c>
      <c r="O23" s="42"/>
      <c r="P23" s="41">
        <v>1620330</v>
      </c>
      <c r="Q23" s="43">
        <v>0.94513463306857248</v>
      </c>
      <c r="R23" s="47">
        <v>220900</v>
      </c>
      <c r="S23" s="43">
        <v>0.93071525577184244</v>
      </c>
      <c r="T23" s="41">
        <v>1180</v>
      </c>
      <c r="U23" s="44">
        <v>0.85508474576271187</v>
      </c>
      <c r="V23" s="41">
        <v>3300</v>
      </c>
      <c r="W23" s="44">
        <v>2.3030303030303029E-2</v>
      </c>
    </row>
    <row r="24" spans="1:23" x14ac:dyDescent="0.55000000000000004">
      <c r="A24" s="45" t="s">
        <v>30</v>
      </c>
      <c r="B24" s="40">
        <v>1195741</v>
      </c>
      <c r="C24" s="40">
        <v>1052687</v>
      </c>
      <c r="D24" s="40">
        <v>527957</v>
      </c>
      <c r="E24" s="41">
        <v>524730</v>
      </c>
      <c r="F24" s="46">
        <v>142809</v>
      </c>
      <c r="G24" s="41">
        <v>71634</v>
      </c>
      <c r="H24" s="41">
        <v>71175</v>
      </c>
      <c r="I24" s="41">
        <v>63</v>
      </c>
      <c r="J24" s="41">
        <v>21</v>
      </c>
      <c r="K24" s="41">
        <v>42</v>
      </c>
      <c r="L24" s="67">
        <v>182</v>
      </c>
      <c r="M24" s="67">
        <v>128</v>
      </c>
      <c r="N24" s="67">
        <v>54</v>
      </c>
      <c r="O24" s="42"/>
      <c r="P24" s="41">
        <v>1125370</v>
      </c>
      <c r="Q24" s="43">
        <v>0.93541413046375854</v>
      </c>
      <c r="R24" s="47">
        <v>145200</v>
      </c>
      <c r="S24" s="43">
        <v>0.98353305785123968</v>
      </c>
      <c r="T24" s="41">
        <v>140</v>
      </c>
      <c r="U24" s="44">
        <v>0.45</v>
      </c>
      <c r="V24" s="41">
        <v>3350</v>
      </c>
      <c r="W24" s="44">
        <v>5.4328358208955221E-2</v>
      </c>
    </row>
    <row r="25" spans="1:23" x14ac:dyDescent="0.55000000000000004">
      <c r="A25" s="45" t="s">
        <v>31</v>
      </c>
      <c r="B25" s="40">
        <v>1275755</v>
      </c>
      <c r="C25" s="40">
        <v>1125569</v>
      </c>
      <c r="D25" s="40">
        <v>564275</v>
      </c>
      <c r="E25" s="41">
        <v>561294</v>
      </c>
      <c r="F25" s="46">
        <v>150111</v>
      </c>
      <c r="G25" s="41">
        <v>75307</v>
      </c>
      <c r="H25" s="41">
        <v>74804</v>
      </c>
      <c r="I25" s="41">
        <v>32</v>
      </c>
      <c r="J25" s="41">
        <v>12</v>
      </c>
      <c r="K25" s="41">
        <v>20</v>
      </c>
      <c r="L25" s="67">
        <v>43</v>
      </c>
      <c r="M25" s="67">
        <v>39</v>
      </c>
      <c r="N25" s="67">
        <v>4</v>
      </c>
      <c r="O25" s="42"/>
      <c r="P25" s="41">
        <v>1271190</v>
      </c>
      <c r="Q25" s="43">
        <v>0.88544513408695791</v>
      </c>
      <c r="R25" s="47">
        <v>139400</v>
      </c>
      <c r="S25" s="43">
        <v>1.0768364418938308</v>
      </c>
      <c r="T25" s="41">
        <v>380</v>
      </c>
      <c r="U25" s="44">
        <v>8.4210526315789472E-2</v>
      </c>
      <c r="V25" s="41">
        <v>4280</v>
      </c>
      <c r="W25" s="44">
        <v>1.0046728971962618E-2</v>
      </c>
    </row>
    <row r="26" spans="1:23" x14ac:dyDescent="0.55000000000000004">
      <c r="A26" s="45" t="s">
        <v>32</v>
      </c>
      <c r="B26" s="40">
        <v>3245919</v>
      </c>
      <c r="C26" s="40">
        <v>2955003</v>
      </c>
      <c r="D26" s="40">
        <v>1481633</v>
      </c>
      <c r="E26" s="41">
        <v>1473370</v>
      </c>
      <c r="F26" s="46">
        <v>290442</v>
      </c>
      <c r="G26" s="41">
        <v>145720</v>
      </c>
      <c r="H26" s="41">
        <v>144722</v>
      </c>
      <c r="I26" s="41">
        <v>122</v>
      </c>
      <c r="J26" s="41">
        <v>55</v>
      </c>
      <c r="K26" s="41">
        <v>67</v>
      </c>
      <c r="L26" s="67">
        <v>352</v>
      </c>
      <c r="M26" s="67">
        <v>311</v>
      </c>
      <c r="N26" s="67">
        <v>41</v>
      </c>
      <c r="O26" s="42"/>
      <c r="P26" s="41">
        <v>3174370</v>
      </c>
      <c r="Q26" s="43">
        <v>0.93089431918774435</v>
      </c>
      <c r="R26" s="47">
        <v>268100</v>
      </c>
      <c r="S26" s="43">
        <v>1.0833345766505036</v>
      </c>
      <c r="T26" s="41">
        <v>140</v>
      </c>
      <c r="U26" s="44">
        <v>0.87142857142857144</v>
      </c>
      <c r="V26" s="41">
        <v>10010</v>
      </c>
      <c r="W26" s="44">
        <v>3.5164835164835165E-2</v>
      </c>
    </row>
    <row r="27" spans="1:23" x14ac:dyDescent="0.55000000000000004">
      <c r="A27" s="45" t="s">
        <v>33</v>
      </c>
      <c r="B27" s="40">
        <v>3124252</v>
      </c>
      <c r="C27" s="40">
        <v>2783120</v>
      </c>
      <c r="D27" s="40">
        <v>1394093</v>
      </c>
      <c r="E27" s="41">
        <v>1389027</v>
      </c>
      <c r="F27" s="46">
        <v>338927</v>
      </c>
      <c r="G27" s="41">
        <v>170602</v>
      </c>
      <c r="H27" s="41">
        <v>168325</v>
      </c>
      <c r="I27" s="41">
        <v>2139</v>
      </c>
      <c r="J27" s="41">
        <v>1065</v>
      </c>
      <c r="K27" s="41">
        <v>1074</v>
      </c>
      <c r="L27" s="67">
        <v>66</v>
      </c>
      <c r="M27" s="67">
        <v>35</v>
      </c>
      <c r="N27" s="67">
        <v>31</v>
      </c>
      <c r="O27" s="42"/>
      <c r="P27" s="41">
        <v>3040725</v>
      </c>
      <c r="Q27" s="43">
        <v>0.91528171735359165</v>
      </c>
      <c r="R27" s="47">
        <v>279600</v>
      </c>
      <c r="S27" s="43">
        <v>1.2121852646638054</v>
      </c>
      <c r="T27" s="41">
        <v>2680</v>
      </c>
      <c r="U27" s="44">
        <v>0.79813432835820897</v>
      </c>
      <c r="V27" s="41">
        <v>700</v>
      </c>
      <c r="W27" s="44">
        <v>9.4285714285714292E-2</v>
      </c>
    </row>
    <row r="28" spans="1:23" x14ac:dyDescent="0.55000000000000004">
      <c r="A28" s="45" t="s">
        <v>34</v>
      </c>
      <c r="B28" s="40">
        <v>5934742</v>
      </c>
      <c r="C28" s="40">
        <v>5151553</v>
      </c>
      <c r="D28" s="40">
        <v>2583663</v>
      </c>
      <c r="E28" s="41">
        <v>2567890</v>
      </c>
      <c r="F28" s="46">
        <v>782447</v>
      </c>
      <c r="G28" s="41">
        <v>392154</v>
      </c>
      <c r="H28" s="41">
        <v>390293</v>
      </c>
      <c r="I28" s="41">
        <v>202</v>
      </c>
      <c r="J28" s="41">
        <v>94</v>
      </c>
      <c r="K28" s="41">
        <v>108</v>
      </c>
      <c r="L28" s="67">
        <v>540</v>
      </c>
      <c r="M28" s="67">
        <v>450</v>
      </c>
      <c r="N28" s="67">
        <v>90</v>
      </c>
      <c r="O28" s="42"/>
      <c r="P28" s="41">
        <v>5396620</v>
      </c>
      <c r="Q28" s="43">
        <v>0.9545887981736717</v>
      </c>
      <c r="R28" s="47">
        <v>752600</v>
      </c>
      <c r="S28" s="43">
        <v>1.0396585171405792</v>
      </c>
      <c r="T28" s="41">
        <v>1160</v>
      </c>
      <c r="U28" s="44">
        <v>0.17413793103448275</v>
      </c>
      <c r="V28" s="41">
        <v>57760</v>
      </c>
      <c r="W28" s="44">
        <v>9.3490304709141266E-3</v>
      </c>
    </row>
    <row r="29" spans="1:23" x14ac:dyDescent="0.55000000000000004">
      <c r="A29" s="45" t="s">
        <v>35</v>
      </c>
      <c r="B29" s="40">
        <v>11241861</v>
      </c>
      <c r="C29" s="40">
        <v>8807034</v>
      </c>
      <c r="D29" s="40">
        <v>4415836</v>
      </c>
      <c r="E29" s="41">
        <v>4391198</v>
      </c>
      <c r="F29" s="46">
        <v>2433755</v>
      </c>
      <c r="G29" s="41">
        <v>1220736</v>
      </c>
      <c r="H29" s="41">
        <v>1213019</v>
      </c>
      <c r="I29" s="41">
        <v>743</v>
      </c>
      <c r="J29" s="41">
        <v>331</v>
      </c>
      <c r="K29" s="41">
        <v>412</v>
      </c>
      <c r="L29" s="67">
        <v>329</v>
      </c>
      <c r="M29" s="67">
        <v>240</v>
      </c>
      <c r="N29" s="67">
        <v>89</v>
      </c>
      <c r="O29" s="42"/>
      <c r="P29" s="41">
        <v>10122810</v>
      </c>
      <c r="Q29" s="43">
        <v>0.87001870034111084</v>
      </c>
      <c r="R29" s="47">
        <v>2709900</v>
      </c>
      <c r="S29" s="43">
        <v>0.89809771578287023</v>
      </c>
      <c r="T29" s="41">
        <v>1540</v>
      </c>
      <c r="U29" s="44">
        <v>0.48246753246753249</v>
      </c>
      <c r="V29" s="41">
        <v>5070</v>
      </c>
      <c r="W29" s="44">
        <v>6.4891518737672585E-2</v>
      </c>
    </row>
    <row r="30" spans="1:23" x14ac:dyDescent="0.55000000000000004">
      <c r="A30" s="45" t="s">
        <v>36</v>
      </c>
      <c r="B30" s="40">
        <v>2777146</v>
      </c>
      <c r="C30" s="40">
        <v>2504752</v>
      </c>
      <c r="D30" s="40">
        <v>1255514</v>
      </c>
      <c r="E30" s="41">
        <v>1249238</v>
      </c>
      <c r="F30" s="46">
        <v>271768</v>
      </c>
      <c r="G30" s="41">
        <v>136505</v>
      </c>
      <c r="H30" s="41">
        <v>135263</v>
      </c>
      <c r="I30" s="41">
        <v>520</v>
      </c>
      <c r="J30" s="41">
        <v>259</v>
      </c>
      <c r="K30" s="41">
        <v>261</v>
      </c>
      <c r="L30" s="67">
        <v>106</v>
      </c>
      <c r="M30" s="67">
        <v>77</v>
      </c>
      <c r="N30" s="67">
        <v>29</v>
      </c>
      <c r="O30" s="42"/>
      <c r="P30" s="41">
        <v>2668985</v>
      </c>
      <c r="Q30" s="43">
        <v>0.93846612101604165</v>
      </c>
      <c r="R30" s="47">
        <v>239550</v>
      </c>
      <c r="S30" s="43">
        <v>1.134493842621582</v>
      </c>
      <c r="T30" s="41">
        <v>880</v>
      </c>
      <c r="U30" s="44">
        <v>0.59090909090909094</v>
      </c>
      <c r="V30" s="41">
        <v>2940</v>
      </c>
      <c r="W30" s="44">
        <v>3.6054421768707483E-2</v>
      </c>
    </row>
    <row r="31" spans="1:23" x14ac:dyDescent="0.55000000000000004">
      <c r="A31" s="45" t="s">
        <v>37</v>
      </c>
      <c r="B31" s="40">
        <v>2183349</v>
      </c>
      <c r="C31" s="40">
        <v>1814426</v>
      </c>
      <c r="D31" s="40">
        <v>910275</v>
      </c>
      <c r="E31" s="41">
        <v>904151</v>
      </c>
      <c r="F31" s="46">
        <v>368772</v>
      </c>
      <c r="G31" s="41">
        <v>184772</v>
      </c>
      <c r="H31" s="41">
        <v>184000</v>
      </c>
      <c r="I31" s="41">
        <v>94</v>
      </c>
      <c r="J31" s="41">
        <v>44</v>
      </c>
      <c r="K31" s="41">
        <v>50</v>
      </c>
      <c r="L31" s="67">
        <v>57</v>
      </c>
      <c r="M31" s="67">
        <v>36</v>
      </c>
      <c r="N31" s="67">
        <v>21</v>
      </c>
      <c r="O31" s="42"/>
      <c r="P31" s="41">
        <v>1916090</v>
      </c>
      <c r="Q31" s="43">
        <v>0.94694194949089028</v>
      </c>
      <c r="R31" s="47">
        <v>348300</v>
      </c>
      <c r="S31" s="43">
        <v>1.058776916451335</v>
      </c>
      <c r="T31" s="41">
        <v>240</v>
      </c>
      <c r="U31" s="44">
        <v>0.39166666666666666</v>
      </c>
      <c r="V31" s="41">
        <v>700</v>
      </c>
      <c r="W31" s="44">
        <v>8.1428571428571433E-2</v>
      </c>
    </row>
    <row r="32" spans="1:23" x14ac:dyDescent="0.55000000000000004">
      <c r="A32" s="45" t="s">
        <v>38</v>
      </c>
      <c r="B32" s="40">
        <v>3766894</v>
      </c>
      <c r="C32" s="40">
        <v>3113573</v>
      </c>
      <c r="D32" s="40">
        <v>1560967</v>
      </c>
      <c r="E32" s="41">
        <v>1552606</v>
      </c>
      <c r="F32" s="46">
        <v>652616</v>
      </c>
      <c r="G32" s="41">
        <v>327518</v>
      </c>
      <c r="H32" s="41">
        <v>325098</v>
      </c>
      <c r="I32" s="41">
        <v>499</v>
      </c>
      <c r="J32" s="41">
        <v>251</v>
      </c>
      <c r="K32" s="41">
        <v>248</v>
      </c>
      <c r="L32" s="67">
        <v>206</v>
      </c>
      <c r="M32" s="67">
        <v>130</v>
      </c>
      <c r="N32" s="67">
        <v>76</v>
      </c>
      <c r="O32" s="42"/>
      <c r="P32" s="41">
        <v>3409695</v>
      </c>
      <c r="Q32" s="43">
        <v>0.91315293596641345</v>
      </c>
      <c r="R32" s="47">
        <v>704200</v>
      </c>
      <c r="S32" s="43">
        <v>0.92674808293098554</v>
      </c>
      <c r="T32" s="41">
        <v>1060</v>
      </c>
      <c r="U32" s="44">
        <v>0.47075471698113208</v>
      </c>
      <c r="V32" s="41">
        <v>2170</v>
      </c>
      <c r="W32" s="44">
        <v>9.4930875576036869E-2</v>
      </c>
    </row>
    <row r="33" spans="1:23" x14ac:dyDescent="0.55000000000000004">
      <c r="A33" s="45" t="s">
        <v>39</v>
      </c>
      <c r="B33" s="40">
        <v>12934125</v>
      </c>
      <c r="C33" s="40">
        <v>9992814</v>
      </c>
      <c r="D33" s="40">
        <v>5011206</v>
      </c>
      <c r="E33" s="41">
        <v>4981608</v>
      </c>
      <c r="F33" s="46">
        <v>2876203</v>
      </c>
      <c r="G33" s="41">
        <v>1441555</v>
      </c>
      <c r="H33" s="41">
        <v>1434648</v>
      </c>
      <c r="I33" s="41">
        <v>63940</v>
      </c>
      <c r="J33" s="41">
        <v>32164</v>
      </c>
      <c r="K33" s="41">
        <v>31776</v>
      </c>
      <c r="L33" s="67">
        <v>1168</v>
      </c>
      <c r="M33" s="67">
        <v>752</v>
      </c>
      <c r="N33" s="67">
        <v>416</v>
      </c>
      <c r="O33" s="42"/>
      <c r="P33" s="41">
        <v>11521165</v>
      </c>
      <c r="Q33" s="43">
        <v>0.86734405765389178</v>
      </c>
      <c r="R33" s="47">
        <v>3481600</v>
      </c>
      <c r="S33" s="43">
        <v>0.82611529181985299</v>
      </c>
      <c r="T33" s="41">
        <v>72720</v>
      </c>
      <c r="U33" s="44">
        <v>0.87926292629262925</v>
      </c>
      <c r="V33" s="41">
        <v>26240</v>
      </c>
      <c r="W33" s="44">
        <v>4.4512195121951217E-2</v>
      </c>
    </row>
    <row r="34" spans="1:23" x14ac:dyDescent="0.55000000000000004">
      <c r="A34" s="45" t="s">
        <v>40</v>
      </c>
      <c r="B34" s="40">
        <v>8315907</v>
      </c>
      <c r="C34" s="40">
        <v>6925342</v>
      </c>
      <c r="D34" s="40">
        <v>3471333</v>
      </c>
      <c r="E34" s="41">
        <v>3454009</v>
      </c>
      <c r="F34" s="46">
        <v>1388851</v>
      </c>
      <c r="G34" s="41">
        <v>697303</v>
      </c>
      <c r="H34" s="41">
        <v>691548</v>
      </c>
      <c r="I34" s="41">
        <v>1126</v>
      </c>
      <c r="J34" s="41">
        <v>547</v>
      </c>
      <c r="K34" s="41">
        <v>579</v>
      </c>
      <c r="L34" s="67">
        <v>588</v>
      </c>
      <c r="M34" s="67">
        <v>397</v>
      </c>
      <c r="N34" s="67">
        <v>191</v>
      </c>
      <c r="O34" s="42"/>
      <c r="P34" s="41">
        <v>7609375</v>
      </c>
      <c r="Q34" s="43">
        <v>0.91010654620123199</v>
      </c>
      <c r="R34" s="47">
        <v>1135400</v>
      </c>
      <c r="S34" s="43">
        <v>1.2232261757970759</v>
      </c>
      <c r="T34" s="41">
        <v>2540</v>
      </c>
      <c r="U34" s="44">
        <v>0.44330708661417323</v>
      </c>
      <c r="V34" s="41">
        <v>4380</v>
      </c>
      <c r="W34" s="44">
        <v>0.13424657534246576</v>
      </c>
    </row>
    <row r="35" spans="1:23" x14ac:dyDescent="0.55000000000000004">
      <c r="A35" s="45" t="s">
        <v>41</v>
      </c>
      <c r="B35" s="40">
        <v>2040020</v>
      </c>
      <c r="C35" s="40">
        <v>1817449</v>
      </c>
      <c r="D35" s="40">
        <v>911105</v>
      </c>
      <c r="E35" s="41">
        <v>906344</v>
      </c>
      <c r="F35" s="46">
        <v>222294</v>
      </c>
      <c r="G35" s="41">
        <v>111395</v>
      </c>
      <c r="H35" s="41">
        <v>110899</v>
      </c>
      <c r="I35" s="41">
        <v>211</v>
      </c>
      <c r="J35" s="41">
        <v>92</v>
      </c>
      <c r="K35" s="41">
        <v>119</v>
      </c>
      <c r="L35" s="67">
        <v>66</v>
      </c>
      <c r="M35" s="67">
        <v>64</v>
      </c>
      <c r="N35" s="67">
        <v>2</v>
      </c>
      <c r="O35" s="42"/>
      <c r="P35" s="41">
        <v>1964100</v>
      </c>
      <c r="Q35" s="43">
        <v>0.92533424978361589</v>
      </c>
      <c r="R35" s="47">
        <v>127300</v>
      </c>
      <c r="S35" s="43">
        <v>1.7462215239591516</v>
      </c>
      <c r="T35" s="41">
        <v>800</v>
      </c>
      <c r="U35" s="44">
        <v>0.26374999999999998</v>
      </c>
      <c r="V35" s="41">
        <v>3000</v>
      </c>
      <c r="W35" s="44">
        <v>2.1999999999999999E-2</v>
      </c>
    </row>
    <row r="36" spans="1:23" x14ac:dyDescent="0.55000000000000004">
      <c r="A36" s="45" t="s">
        <v>42</v>
      </c>
      <c r="B36" s="40">
        <v>1389353</v>
      </c>
      <c r="C36" s="40">
        <v>1326904</v>
      </c>
      <c r="D36" s="40">
        <v>665100</v>
      </c>
      <c r="E36" s="41">
        <v>661804</v>
      </c>
      <c r="F36" s="46">
        <v>62333</v>
      </c>
      <c r="G36" s="41">
        <v>31229</v>
      </c>
      <c r="H36" s="41">
        <v>31104</v>
      </c>
      <c r="I36" s="41">
        <v>75</v>
      </c>
      <c r="J36" s="41">
        <v>39</v>
      </c>
      <c r="K36" s="41">
        <v>36</v>
      </c>
      <c r="L36" s="67">
        <v>41</v>
      </c>
      <c r="M36" s="67">
        <v>32</v>
      </c>
      <c r="N36" s="67">
        <v>9</v>
      </c>
      <c r="O36" s="42"/>
      <c r="P36" s="41">
        <v>1398645</v>
      </c>
      <c r="Q36" s="43">
        <v>0.94870678406600673</v>
      </c>
      <c r="R36" s="47">
        <v>48100</v>
      </c>
      <c r="S36" s="43">
        <v>1.2959043659043659</v>
      </c>
      <c r="T36" s="41">
        <v>160</v>
      </c>
      <c r="U36" s="44">
        <v>0.46875</v>
      </c>
      <c r="V36" s="41">
        <v>2190</v>
      </c>
      <c r="W36" s="44">
        <v>1.872146118721461E-2</v>
      </c>
    </row>
    <row r="37" spans="1:23" x14ac:dyDescent="0.55000000000000004">
      <c r="A37" s="45" t="s">
        <v>43</v>
      </c>
      <c r="B37" s="40">
        <v>818226</v>
      </c>
      <c r="C37" s="40">
        <v>718054</v>
      </c>
      <c r="D37" s="40">
        <v>360094</v>
      </c>
      <c r="E37" s="41">
        <v>357960</v>
      </c>
      <c r="F37" s="46">
        <v>100038</v>
      </c>
      <c r="G37" s="41">
        <v>50212</v>
      </c>
      <c r="H37" s="41">
        <v>49826</v>
      </c>
      <c r="I37" s="41">
        <v>63</v>
      </c>
      <c r="J37" s="41">
        <v>30</v>
      </c>
      <c r="K37" s="41">
        <v>33</v>
      </c>
      <c r="L37" s="67">
        <v>71</v>
      </c>
      <c r="M37" s="67">
        <v>42</v>
      </c>
      <c r="N37" s="67">
        <v>29</v>
      </c>
      <c r="O37" s="42"/>
      <c r="P37" s="41">
        <v>826860</v>
      </c>
      <c r="Q37" s="43">
        <v>0.86841061364680838</v>
      </c>
      <c r="R37" s="47">
        <v>110800</v>
      </c>
      <c r="S37" s="43">
        <v>0.90287003610108307</v>
      </c>
      <c r="T37" s="41">
        <v>440</v>
      </c>
      <c r="U37" s="44">
        <v>0.14318181818181819</v>
      </c>
      <c r="V37" s="41">
        <v>380</v>
      </c>
      <c r="W37" s="44">
        <v>0.18684210526315789</v>
      </c>
    </row>
    <row r="38" spans="1:23" x14ac:dyDescent="0.55000000000000004">
      <c r="A38" s="45" t="s">
        <v>44</v>
      </c>
      <c r="B38" s="40">
        <v>1045255</v>
      </c>
      <c r="C38" s="40">
        <v>989658</v>
      </c>
      <c r="D38" s="40">
        <v>496203</v>
      </c>
      <c r="E38" s="41">
        <v>493455</v>
      </c>
      <c r="F38" s="46">
        <v>55419</v>
      </c>
      <c r="G38" s="41">
        <v>27795</v>
      </c>
      <c r="H38" s="41">
        <v>27624</v>
      </c>
      <c r="I38" s="41">
        <v>116</v>
      </c>
      <c r="J38" s="41">
        <v>53</v>
      </c>
      <c r="K38" s="41">
        <v>63</v>
      </c>
      <c r="L38" s="67">
        <v>62</v>
      </c>
      <c r="M38" s="67">
        <v>41</v>
      </c>
      <c r="N38" s="67">
        <v>21</v>
      </c>
      <c r="O38" s="42"/>
      <c r="P38" s="41">
        <v>1077500</v>
      </c>
      <c r="Q38" s="43">
        <v>0.9184761020881671</v>
      </c>
      <c r="R38" s="47">
        <v>47400</v>
      </c>
      <c r="S38" s="43">
        <v>1.1691772151898734</v>
      </c>
      <c r="T38" s="41">
        <v>780</v>
      </c>
      <c r="U38" s="44">
        <v>0.14871794871794872</v>
      </c>
      <c r="V38" s="41">
        <v>400</v>
      </c>
      <c r="W38" s="44">
        <v>0.155</v>
      </c>
    </row>
    <row r="39" spans="1:23" x14ac:dyDescent="0.55000000000000004">
      <c r="A39" s="45" t="s">
        <v>45</v>
      </c>
      <c r="B39" s="40">
        <v>2757350</v>
      </c>
      <c r="C39" s="40">
        <v>2423426</v>
      </c>
      <c r="D39" s="40">
        <v>1215467</v>
      </c>
      <c r="E39" s="41">
        <v>1207959</v>
      </c>
      <c r="F39" s="46">
        <v>333427</v>
      </c>
      <c r="G39" s="41">
        <v>167363</v>
      </c>
      <c r="H39" s="41">
        <v>166064</v>
      </c>
      <c r="I39" s="41">
        <v>314</v>
      </c>
      <c r="J39" s="41">
        <v>149</v>
      </c>
      <c r="K39" s="41">
        <v>165</v>
      </c>
      <c r="L39" s="67">
        <v>183</v>
      </c>
      <c r="M39" s="67">
        <v>126</v>
      </c>
      <c r="N39" s="67">
        <v>57</v>
      </c>
      <c r="O39" s="42"/>
      <c r="P39" s="41">
        <v>2837130</v>
      </c>
      <c r="Q39" s="43">
        <v>0.85418221935547545</v>
      </c>
      <c r="R39" s="47">
        <v>385900</v>
      </c>
      <c r="S39" s="43">
        <v>0.86402435864213523</v>
      </c>
      <c r="T39" s="41">
        <v>720</v>
      </c>
      <c r="U39" s="44">
        <v>0.43611111111111112</v>
      </c>
      <c r="V39" s="41">
        <v>3080</v>
      </c>
      <c r="W39" s="44">
        <v>5.9415584415584415E-2</v>
      </c>
    </row>
    <row r="40" spans="1:23" x14ac:dyDescent="0.55000000000000004">
      <c r="A40" s="45" t="s">
        <v>46</v>
      </c>
      <c r="B40" s="40">
        <v>4146487</v>
      </c>
      <c r="C40" s="40">
        <v>3551109</v>
      </c>
      <c r="D40" s="40">
        <v>1780239</v>
      </c>
      <c r="E40" s="41">
        <v>1770870</v>
      </c>
      <c r="F40" s="46">
        <v>595153</v>
      </c>
      <c r="G40" s="41">
        <v>298605</v>
      </c>
      <c r="H40" s="41">
        <v>296548</v>
      </c>
      <c r="I40" s="41">
        <v>124</v>
      </c>
      <c r="J40" s="41">
        <v>57</v>
      </c>
      <c r="K40" s="41">
        <v>67</v>
      </c>
      <c r="L40" s="67">
        <v>101</v>
      </c>
      <c r="M40" s="67">
        <v>83</v>
      </c>
      <c r="N40" s="67">
        <v>18</v>
      </c>
      <c r="O40" s="42"/>
      <c r="P40" s="41">
        <v>3981430</v>
      </c>
      <c r="Q40" s="43">
        <v>0.89191797921852201</v>
      </c>
      <c r="R40" s="47">
        <v>616200</v>
      </c>
      <c r="S40" s="43">
        <v>0.96584388185654013</v>
      </c>
      <c r="T40" s="41">
        <v>1240</v>
      </c>
      <c r="U40" s="44">
        <v>0.1</v>
      </c>
      <c r="V40" s="41">
        <v>2690</v>
      </c>
      <c r="W40" s="44">
        <v>3.7546468401486989E-2</v>
      </c>
    </row>
    <row r="41" spans="1:23" x14ac:dyDescent="0.55000000000000004">
      <c r="A41" s="45" t="s">
        <v>47</v>
      </c>
      <c r="B41" s="40">
        <v>2036123</v>
      </c>
      <c r="C41" s="40">
        <v>1823033</v>
      </c>
      <c r="D41" s="40">
        <v>913661</v>
      </c>
      <c r="E41" s="41">
        <v>909372</v>
      </c>
      <c r="F41" s="46">
        <v>212986</v>
      </c>
      <c r="G41" s="41">
        <v>106947</v>
      </c>
      <c r="H41" s="41">
        <v>106039</v>
      </c>
      <c r="I41" s="41">
        <v>55</v>
      </c>
      <c r="J41" s="41">
        <v>29</v>
      </c>
      <c r="K41" s="41">
        <v>26</v>
      </c>
      <c r="L41" s="67">
        <v>49</v>
      </c>
      <c r="M41" s="67">
        <v>38</v>
      </c>
      <c r="N41" s="67">
        <v>11</v>
      </c>
      <c r="O41" s="42"/>
      <c r="P41" s="41">
        <v>2024075</v>
      </c>
      <c r="Q41" s="43">
        <v>0.9006746291515878</v>
      </c>
      <c r="R41" s="47">
        <v>210200</v>
      </c>
      <c r="S41" s="43">
        <v>1.0132540437678401</v>
      </c>
      <c r="T41" s="41">
        <v>420</v>
      </c>
      <c r="U41" s="44">
        <v>0.13095238095238096</v>
      </c>
      <c r="V41" s="41">
        <v>4080</v>
      </c>
      <c r="W41" s="44">
        <v>1.2009803921568628E-2</v>
      </c>
    </row>
    <row r="42" spans="1:23" x14ac:dyDescent="0.55000000000000004">
      <c r="A42" s="45" t="s">
        <v>48</v>
      </c>
      <c r="B42" s="40">
        <v>1093784</v>
      </c>
      <c r="C42" s="40">
        <v>941444</v>
      </c>
      <c r="D42" s="40">
        <v>471958</v>
      </c>
      <c r="E42" s="41">
        <v>469486</v>
      </c>
      <c r="F42" s="46">
        <v>152100</v>
      </c>
      <c r="G42" s="41">
        <v>76261</v>
      </c>
      <c r="H42" s="41">
        <v>75839</v>
      </c>
      <c r="I42" s="41">
        <v>167</v>
      </c>
      <c r="J42" s="41">
        <v>79</v>
      </c>
      <c r="K42" s="41">
        <v>88</v>
      </c>
      <c r="L42" s="67">
        <v>73</v>
      </c>
      <c r="M42" s="67">
        <v>70</v>
      </c>
      <c r="N42" s="67">
        <v>3</v>
      </c>
      <c r="O42" s="42"/>
      <c r="P42" s="41">
        <v>1026575</v>
      </c>
      <c r="Q42" s="43">
        <v>0.91707279059006896</v>
      </c>
      <c r="R42" s="47">
        <v>152900</v>
      </c>
      <c r="S42" s="43">
        <v>0.9947678221059516</v>
      </c>
      <c r="T42" s="41">
        <v>760</v>
      </c>
      <c r="U42" s="44">
        <v>0.21973684210526315</v>
      </c>
      <c r="V42" s="41">
        <v>5000</v>
      </c>
      <c r="W42" s="44">
        <v>1.46E-2</v>
      </c>
    </row>
    <row r="43" spans="1:23" x14ac:dyDescent="0.55000000000000004">
      <c r="A43" s="45" t="s">
        <v>49</v>
      </c>
      <c r="B43" s="40">
        <v>1447361</v>
      </c>
      <c r="C43" s="40">
        <v>1335003</v>
      </c>
      <c r="D43" s="40">
        <v>669279</v>
      </c>
      <c r="E43" s="41">
        <v>665724</v>
      </c>
      <c r="F43" s="46">
        <v>112173</v>
      </c>
      <c r="G43" s="41">
        <v>56174</v>
      </c>
      <c r="H43" s="41">
        <v>55999</v>
      </c>
      <c r="I43" s="41">
        <v>173</v>
      </c>
      <c r="J43" s="41">
        <v>85</v>
      </c>
      <c r="K43" s="41">
        <v>88</v>
      </c>
      <c r="L43" s="67">
        <v>12</v>
      </c>
      <c r="M43" s="67">
        <v>10</v>
      </c>
      <c r="N43" s="67">
        <v>2</v>
      </c>
      <c r="O43" s="42"/>
      <c r="P43" s="41">
        <v>1441310</v>
      </c>
      <c r="Q43" s="43">
        <v>0.92624279301468804</v>
      </c>
      <c r="R43" s="47">
        <v>102300</v>
      </c>
      <c r="S43" s="43">
        <v>1.0965102639296187</v>
      </c>
      <c r="T43" s="41">
        <v>200</v>
      </c>
      <c r="U43" s="44">
        <v>0.86499999999999999</v>
      </c>
      <c r="V43" s="41">
        <v>1190</v>
      </c>
      <c r="W43" s="44">
        <v>1.0084033613445379E-2</v>
      </c>
    </row>
    <row r="44" spans="1:23" x14ac:dyDescent="0.55000000000000004">
      <c r="A44" s="45" t="s">
        <v>50</v>
      </c>
      <c r="B44" s="40">
        <v>2059139</v>
      </c>
      <c r="C44" s="40">
        <v>1926020</v>
      </c>
      <c r="D44" s="40">
        <v>965745</v>
      </c>
      <c r="E44" s="41">
        <v>960275</v>
      </c>
      <c r="F44" s="46">
        <v>132924</v>
      </c>
      <c r="G44" s="41">
        <v>66734</v>
      </c>
      <c r="H44" s="41">
        <v>66190</v>
      </c>
      <c r="I44" s="41">
        <v>56</v>
      </c>
      <c r="J44" s="41">
        <v>26</v>
      </c>
      <c r="K44" s="41">
        <v>30</v>
      </c>
      <c r="L44" s="67">
        <v>139</v>
      </c>
      <c r="M44" s="67">
        <v>121</v>
      </c>
      <c r="N44" s="67">
        <v>18</v>
      </c>
      <c r="O44" s="42"/>
      <c r="P44" s="41">
        <v>2095550</v>
      </c>
      <c r="Q44" s="43">
        <v>0.91909999761399153</v>
      </c>
      <c r="R44" s="47">
        <v>128400</v>
      </c>
      <c r="S44" s="43">
        <v>1.0352336448598132</v>
      </c>
      <c r="T44" s="41">
        <v>100</v>
      </c>
      <c r="U44" s="44">
        <v>0.56000000000000005</v>
      </c>
      <c r="V44" s="41">
        <v>7900</v>
      </c>
      <c r="W44" s="44">
        <v>1.759493670886076E-2</v>
      </c>
    </row>
    <row r="45" spans="1:23" x14ac:dyDescent="0.55000000000000004">
      <c r="A45" s="45" t="s">
        <v>51</v>
      </c>
      <c r="B45" s="40">
        <v>1038858</v>
      </c>
      <c r="C45" s="40">
        <v>979772</v>
      </c>
      <c r="D45" s="40">
        <v>492074</v>
      </c>
      <c r="E45" s="41">
        <v>487698</v>
      </c>
      <c r="F45" s="46">
        <v>58875</v>
      </c>
      <c r="G45" s="41">
        <v>29610</v>
      </c>
      <c r="H45" s="41">
        <v>29265</v>
      </c>
      <c r="I45" s="41">
        <v>74</v>
      </c>
      <c r="J45" s="41">
        <v>33</v>
      </c>
      <c r="K45" s="41">
        <v>41</v>
      </c>
      <c r="L45" s="67">
        <v>137</v>
      </c>
      <c r="M45" s="67">
        <v>114</v>
      </c>
      <c r="N45" s="67">
        <v>23</v>
      </c>
      <c r="O45" s="42"/>
      <c r="P45" s="41">
        <v>1048795</v>
      </c>
      <c r="Q45" s="43">
        <v>0.9341882827435295</v>
      </c>
      <c r="R45" s="47">
        <v>55600</v>
      </c>
      <c r="S45" s="43">
        <v>1.0589028776978417</v>
      </c>
      <c r="T45" s="41">
        <v>140</v>
      </c>
      <c r="U45" s="44">
        <v>0.52857142857142858</v>
      </c>
      <c r="V45" s="41">
        <v>6690</v>
      </c>
      <c r="W45" s="44">
        <v>2.0478325859491778E-2</v>
      </c>
    </row>
    <row r="46" spans="1:23" x14ac:dyDescent="0.55000000000000004">
      <c r="A46" s="45" t="s">
        <v>52</v>
      </c>
      <c r="B46" s="40">
        <v>7666373</v>
      </c>
      <c r="C46" s="40">
        <v>6686418</v>
      </c>
      <c r="D46" s="40">
        <v>3357802</v>
      </c>
      <c r="E46" s="41">
        <v>3328616</v>
      </c>
      <c r="F46" s="46">
        <v>979573</v>
      </c>
      <c r="G46" s="41">
        <v>493405</v>
      </c>
      <c r="H46" s="41">
        <v>486168</v>
      </c>
      <c r="I46" s="41">
        <v>204</v>
      </c>
      <c r="J46" s="41">
        <v>94</v>
      </c>
      <c r="K46" s="41">
        <v>110</v>
      </c>
      <c r="L46" s="67">
        <v>178</v>
      </c>
      <c r="M46" s="67">
        <v>153</v>
      </c>
      <c r="N46" s="67">
        <v>25</v>
      </c>
      <c r="O46" s="42"/>
      <c r="P46" s="41">
        <v>7070230</v>
      </c>
      <c r="Q46" s="43">
        <v>0.9457143544127985</v>
      </c>
      <c r="R46" s="47">
        <v>1044500</v>
      </c>
      <c r="S46" s="43">
        <v>0.93783915749162283</v>
      </c>
      <c r="T46" s="41">
        <v>820</v>
      </c>
      <c r="U46" s="44">
        <v>0.24878048780487805</v>
      </c>
      <c r="V46" s="41">
        <v>2220</v>
      </c>
      <c r="W46" s="44">
        <v>8.018018018018018E-2</v>
      </c>
    </row>
    <row r="47" spans="1:23" x14ac:dyDescent="0.55000000000000004">
      <c r="A47" s="45" t="s">
        <v>53</v>
      </c>
      <c r="B47" s="40">
        <v>1192791</v>
      </c>
      <c r="C47" s="40">
        <v>1109124</v>
      </c>
      <c r="D47" s="40">
        <v>556132</v>
      </c>
      <c r="E47" s="41">
        <v>552992</v>
      </c>
      <c r="F47" s="46">
        <v>83583</v>
      </c>
      <c r="G47" s="41">
        <v>42102</v>
      </c>
      <c r="H47" s="41">
        <v>41481</v>
      </c>
      <c r="I47" s="41">
        <v>16</v>
      </c>
      <c r="J47" s="41">
        <v>5</v>
      </c>
      <c r="K47" s="41">
        <v>11</v>
      </c>
      <c r="L47" s="67">
        <v>68</v>
      </c>
      <c r="M47" s="67">
        <v>65</v>
      </c>
      <c r="N47" s="67">
        <v>3</v>
      </c>
      <c r="O47" s="42"/>
      <c r="P47" s="41">
        <v>1212205</v>
      </c>
      <c r="Q47" s="43">
        <v>0.91496405310982876</v>
      </c>
      <c r="R47" s="47">
        <v>74400</v>
      </c>
      <c r="S47" s="43">
        <v>1.1234274193548388</v>
      </c>
      <c r="T47" s="41">
        <v>140</v>
      </c>
      <c r="U47" s="44">
        <v>0.11428571428571428</v>
      </c>
      <c r="V47" s="41">
        <v>710</v>
      </c>
      <c r="W47" s="44">
        <v>9.5774647887323941E-2</v>
      </c>
    </row>
    <row r="48" spans="1:23" x14ac:dyDescent="0.55000000000000004">
      <c r="A48" s="45" t="s">
        <v>54</v>
      </c>
      <c r="B48" s="40">
        <v>2036140</v>
      </c>
      <c r="C48" s="40">
        <v>1751285</v>
      </c>
      <c r="D48" s="40">
        <v>878916</v>
      </c>
      <c r="E48" s="41">
        <v>872369</v>
      </c>
      <c r="F48" s="46">
        <v>284820</v>
      </c>
      <c r="G48" s="41">
        <v>142702</v>
      </c>
      <c r="H48" s="41">
        <v>142118</v>
      </c>
      <c r="I48" s="41">
        <v>29</v>
      </c>
      <c r="J48" s="41">
        <v>12</v>
      </c>
      <c r="K48" s="41">
        <v>17</v>
      </c>
      <c r="L48" s="67">
        <v>6</v>
      </c>
      <c r="M48" s="67">
        <v>4</v>
      </c>
      <c r="N48" s="67">
        <v>2</v>
      </c>
      <c r="O48" s="42"/>
      <c r="P48" s="41">
        <v>1909420</v>
      </c>
      <c r="Q48" s="43">
        <v>0.9171816572571776</v>
      </c>
      <c r="R48" s="47">
        <v>288800</v>
      </c>
      <c r="S48" s="43">
        <v>0.9862188365650969</v>
      </c>
      <c r="T48" s="41">
        <v>300</v>
      </c>
      <c r="U48" s="44">
        <v>9.6666666666666665E-2</v>
      </c>
      <c r="V48" s="41">
        <v>1110</v>
      </c>
      <c r="W48" s="44">
        <v>5.4054054054054057E-3</v>
      </c>
    </row>
    <row r="49" spans="1:23" x14ac:dyDescent="0.55000000000000004">
      <c r="A49" s="45" t="s">
        <v>55</v>
      </c>
      <c r="B49" s="40">
        <v>2672615</v>
      </c>
      <c r="C49" s="40">
        <v>2304116</v>
      </c>
      <c r="D49" s="40">
        <v>1155642</v>
      </c>
      <c r="E49" s="41">
        <v>1148474</v>
      </c>
      <c r="F49" s="46">
        <v>368209</v>
      </c>
      <c r="G49" s="41">
        <v>184733</v>
      </c>
      <c r="H49" s="41">
        <v>183476</v>
      </c>
      <c r="I49" s="41">
        <v>252</v>
      </c>
      <c r="J49" s="41">
        <v>124</v>
      </c>
      <c r="K49" s="41">
        <v>128</v>
      </c>
      <c r="L49" s="67">
        <v>38</v>
      </c>
      <c r="M49" s="67">
        <v>25</v>
      </c>
      <c r="N49" s="67">
        <v>13</v>
      </c>
      <c r="O49" s="42"/>
      <c r="P49" s="41">
        <v>2537755</v>
      </c>
      <c r="Q49" s="43">
        <v>0.90793476911679816</v>
      </c>
      <c r="R49" s="47">
        <v>350000</v>
      </c>
      <c r="S49" s="43">
        <v>1.0520257142857143</v>
      </c>
      <c r="T49" s="41">
        <v>720</v>
      </c>
      <c r="U49" s="44">
        <v>0.35</v>
      </c>
      <c r="V49" s="41">
        <v>1220</v>
      </c>
      <c r="W49" s="44">
        <v>3.1147540983606559E-2</v>
      </c>
    </row>
    <row r="50" spans="1:23" x14ac:dyDescent="0.55000000000000004">
      <c r="A50" s="45" t="s">
        <v>56</v>
      </c>
      <c r="B50" s="40">
        <v>1698521</v>
      </c>
      <c r="C50" s="40">
        <v>1562537</v>
      </c>
      <c r="D50" s="40">
        <v>784224</v>
      </c>
      <c r="E50" s="41">
        <v>778313</v>
      </c>
      <c r="F50" s="46">
        <v>135742</v>
      </c>
      <c r="G50" s="41">
        <v>68078</v>
      </c>
      <c r="H50" s="41">
        <v>67664</v>
      </c>
      <c r="I50" s="41">
        <v>98</v>
      </c>
      <c r="J50" s="41">
        <v>42</v>
      </c>
      <c r="K50" s="41">
        <v>56</v>
      </c>
      <c r="L50" s="67">
        <v>144</v>
      </c>
      <c r="M50" s="67">
        <v>106</v>
      </c>
      <c r="N50" s="67">
        <v>38</v>
      </c>
      <c r="O50" s="42"/>
      <c r="P50" s="41">
        <v>1676195</v>
      </c>
      <c r="Q50" s="43">
        <v>0.9321928534567876</v>
      </c>
      <c r="R50" s="47">
        <v>125500</v>
      </c>
      <c r="S50" s="43">
        <v>1.0816095617529879</v>
      </c>
      <c r="T50" s="41">
        <v>440</v>
      </c>
      <c r="U50" s="44">
        <v>0.22272727272727272</v>
      </c>
      <c r="V50" s="41">
        <v>1000</v>
      </c>
      <c r="W50" s="44">
        <v>0.14399999999999999</v>
      </c>
    </row>
    <row r="51" spans="1:23" x14ac:dyDescent="0.55000000000000004">
      <c r="A51" s="45" t="s">
        <v>57</v>
      </c>
      <c r="B51" s="40">
        <v>1613396</v>
      </c>
      <c r="C51" s="40">
        <v>1550242</v>
      </c>
      <c r="D51" s="40">
        <v>777829</v>
      </c>
      <c r="E51" s="41">
        <v>772413</v>
      </c>
      <c r="F51" s="46">
        <v>63080</v>
      </c>
      <c r="G51" s="41">
        <v>31635</v>
      </c>
      <c r="H51" s="41">
        <v>31445</v>
      </c>
      <c r="I51" s="41">
        <v>27</v>
      </c>
      <c r="J51" s="41">
        <v>10</v>
      </c>
      <c r="K51" s="41">
        <v>17</v>
      </c>
      <c r="L51" s="67">
        <v>47</v>
      </c>
      <c r="M51" s="67">
        <v>43</v>
      </c>
      <c r="N51" s="67">
        <v>4</v>
      </c>
      <c r="O51" s="42"/>
      <c r="P51" s="41">
        <v>1622295</v>
      </c>
      <c r="Q51" s="43">
        <v>0.95558575967995951</v>
      </c>
      <c r="R51" s="47">
        <v>55600</v>
      </c>
      <c r="S51" s="43">
        <v>1.1345323741007194</v>
      </c>
      <c r="T51" s="41">
        <v>300</v>
      </c>
      <c r="U51" s="44">
        <v>0.09</v>
      </c>
      <c r="V51" s="41">
        <v>1290</v>
      </c>
      <c r="W51" s="44">
        <v>3.6434108527131782E-2</v>
      </c>
    </row>
    <row r="52" spans="1:23" x14ac:dyDescent="0.55000000000000004">
      <c r="A52" s="45" t="s">
        <v>58</v>
      </c>
      <c r="B52" s="40">
        <v>2416039</v>
      </c>
      <c r="C52" s="40">
        <v>2216445</v>
      </c>
      <c r="D52" s="40">
        <v>1112529</v>
      </c>
      <c r="E52" s="41">
        <v>1103916</v>
      </c>
      <c r="F52" s="46">
        <v>199354</v>
      </c>
      <c r="G52" s="41">
        <v>100079</v>
      </c>
      <c r="H52" s="41">
        <v>99275</v>
      </c>
      <c r="I52" s="41">
        <v>234</v>
      </c>
      <c r="J52" s="41">
        <v>115</v>
      </c>
      <c r="K52" s="41">
        <v>119</v>
      </c>
      <c r="L52" s="67">
        <v>6</v>
      </c>
      <c r="M52" s="67">
        <v>5</v>
      </c>
      <c r="N52" s="67">
        <v>1</v>
      </c>
      <c r="O52" s="42"/>
      <c r="P52" s="41">
        <v>2407410</v>
      </c>
      <c r="Q52" s="43">
        <v>0.92067616234874827</v>
      </c>
      <c r="R52" s="47">
        <v>197100</v>
      </c>
      <c r="S52" s="43">
        <v>1.0114358193810249</v>
      </c>
      <c r="T52" s="41">
        <v>340</v>
      </c>
      <c r="U52" s="44">
        <v>0.68823529411764706</v>
      </c>
      <c r="V52" s="41">
        <v>710</v>
      </c>
      <c r="W52" s="44">
        <v>8.4507042253521118E-3</v>
      </c>
    </row>
    <row r="53" spans="1:23" x14ac:dyDescent="0.55000000000000004">
      <c r="A53" s="45" t="s">
        <v>59</v>
      </c>
      <c r="B53" s="40">
        <v>1964914</v>
      </c>
      <c r="C53" s="40">
        <v>1685242</v>
      </c>
      <c r="D53" s="40">
        <v>847274</v>
      </c>
      <c r="E53" s="41">
        <v>837968</v>
      </c>
      <c r="F53" s="46">
        <v>279113</v>
      </c>
      <c r="G53" s="41">
        <v>140327</v>
      </c>
      <c r="H53" s="41">
        <v>138786</v>
      </c>
      <c r="I53" s="41">
        <v>489</v>
      </c>
      <c r="J53" s="41">
        <v>242</v>
      </c>
      <c r="K53" s="41">
        <v>247</v>
      </c>
      <c r="L53" s="67">
        <v>70</v>
      </c>
      <c r="M53" s="67">
        <v>55</v>
      </c>
      <c r="N53" s="67">
        <v>15</v>
      </c>
      <c r="O53" s="42"/>
      <c r="P53" s="41">
        <v>1955425</v>
      </c>
      <c r="Q53" s="43">
        <v>0.86182901415293356</v>
      </c>
      <c r="R53" s="47">
        <v>305500</v>
      </c>
      <c r="S53" s="43">
        <v>0.91362684124386251</v>
      </c>
      <c r="T53" s="41">
        <v>1260</v>
      </c>
      <c r="U53" s="44">
        <v>0.3880952380952381</v>
      </c>
      <c r="V53" s="41">
        <v>3860</v>
      </c>
      <c r="W53" s="44">
        <v>1.8134715025906734E-2</v>
      </c>
    </row>
    <row r="55" spans="1:23" x14ac:dyDescent="0.55000000000000004">
      <c r="A55" s="134" t="s">
        <v>133</v>
      </c>
      <c r="B55" s="134"/>
      <c r="C55" s="134"/>
      <c r="D55" s="134"/>
      <c r="E55" s="134"/>
      <c r="F55" s="134"/>
      <c r="G55" s="134"/>
      <c r="H55" s="134"/>
      <c r="I55" s="134"/>
      <c r="J55" s="134"/>
      <c r="K55" s="134"/>
      <c r="L55" s="134"/>
      <c r="M55" s="134"/>
      <c r="N55" s="134"/>
      <c r="O55" s="134"/>
      <c r="P55" s="134"/>
      <c r="Q55" s="134"/>
      <c r="R55" s="134"/>
      <c r="S55" s="134"/>
    </row>
    <row r="56" spans="1:23" x14ac:dyDescent="0.55000000000000004">
      <c r="A56" s="135" t="s">
        <v>134</v>
      </c>
      <c r="B56" s="135"/>
      <c r="C56" s="135"/>
      <c r="D56" s="135"/>
      <c r="E56" s="135"/>
      <c r="F56" s="135"/>
      <c r="G56" s="135"/>
      <c r="H56" s="135"/>
      <c r="I56" s="135"/>
      <c r="J56" s="135"/>
      <c r="K56" s="135"/>
      <c r="L56" s="135"/>
      <c r="M56" s="135"/>
      <c r="N56" s="135"/>
      <c r="O56" s="135"/>
      <c r="P56" s="135"/>
      <c r="Q56" s="135"/>
      <c r="R56" s="135"/>
      <c r="S56" s="135"/>
    </row>
    <row r="57" spans="1:23" x14ac:dyDescent="0.55000000000000004">
      <c r="A57" s="135" t="s">
        <v>135</v>
      </c>
      <c r="B57" s="135"/>
      <c r="C57" s="135"/>
      <c r="D57" s="135"/>
      <c r="E57" s="135"/>
      <c r="F57" s="135"/>
      <c r="G57" s="135"/>
      <c r="H57" s="135"/>
      <c r="I57" s="135"/>
      <c r="J57" s="135"/>
      <c r="K57" s="135"/>
      <c r="L57" s="135"/>
      <c r="M57" s="135"/>
      <c r="N57" s="135"/>
      <c r="O57" s="135"/>
      <c r="P57" s="135"/>
      <c r="Q57" s="135"/>
      <c r="R57" s="135"/>
      <c r="S57" s="135"/>
    </row>
    <row r="58" spans="1:23" x14ac:dyDescent="0.55000000000000004">
      <c r="A58" s="135" t="s">
        <v>136</v>
      </c>
      <c r="B58" s="135"/>
      <c r="C58" s="135"/>
      <c r="D58" s="135"/>
      <c r="E58" s="135"/>
      <c r="F58" s="135"/>
      <c r="G58" s="135"/>
      <c r="H58" s="135"/>
      <c r="I58" s="135"/>
      <c r="J58" s="135"/>
      <c r="K58" s="135"/>
      <c r="L58" s="135"/>
      <c r="M58" s="135"/>
      <c r="N58" s="135"/>
      <c r="O58" s="135"/>
      <c r="P58" s="135"/>
      <c r="Q58" s="135"/>
      <c r="R58" s="135"/>
      <c r="S58" s="135"/>
    </row>
    <row r="59" spans="1:23" ht="18" customHeight="1" x14ac:dyDescent="0.55000000000000004">
      <c r="A59" s="134" t="s">
        <v>137</v>
      </c>
      <c r="B59" s="134"/>
      <c r="C59" s="134"/>
      <c r="D59" s="134"/>
      <c r="E59" s="134"/>
      <c r="F59" s="134"/>
      <c r="G59" s="134"/>
      <c r="H59" s="134"/>
      <c r="I59" s="134"/>
      <c r="J59" s="134"/>
      <c r="K59" s="134"/>
      <c r="L59" s="134"/>
      <c r="M59" s="134"/>
      <c r="N59" s="134"/>
      <c r="O59" s="134"/>
      <c r="P59" s="134"/>
      <c r="Q59" s="134"/>
      <c r="R59" s="134"/>
      <c r="S59" s="134"/>
    </row>
    <row r="60" spans="1:23" x14ac:dyDescent="0.55000000000000004">
      <c r="A60" s="22" t="s">
        <v>138</v>
      </c>
    </row>
    <row r="61" spans="1:23" x14ac:dyDescent="0.55000000000000004">
      <c r="A61" s="22" t="s">
        <v>139</v>
      </c>
    </row>
  </sheetData>
  <mergeCells count="19">
    <mergeCell ref="A59:S59"/>
    <mergeCell ref="A55:S55"/>
    <mergeCell ref="A56:S56"/>
    <mergeCell ref="A57:S57"/>
    <mergeCell ref="A58:S58"/>
    <mergeCell ref="V4:W4"/>
    <mergeCell ref="P3:W3"/>
    <mergeCell ref="T2:U2"/>
    <mergeCell ref="A3:A5"/>
    <mergeCell ref="B4:B5"/>
    <mergeCell ref="C4:E4"/>
    <mergeCell ref="F4:H4"/>
    <mergeCell ref="I4:K4"/>
    <mergeCell ref="P4:Q4"/>
    <mergeCell ref="R4:S4"/>
    <mergeCell ref="T4:U4"/>
    <mergeCell ref="L4:N4"/>
    <mergeCell ref="B3:N3"/>
    <mergeCell ref="V2:W2"/>
  </mergeCells>
  <phoneticPr fontId="2"/>
  <pageMargins left="0.7" right="0.7" top="0.75" bottom="0.75" header="0.3" footer="0.3"/>
  <pageSetup paperSize="9" scale="43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9"/>
  <sheetViews>
    <sheetView workbookViewId="0">
      <selection activeCell="F3" sqref="F3"/>
    </sheetView>
  </sheetViews>
  <sheetFormatPr defaultRowHeight="18" x14ac:dyDescent="0.55000000000000004"/>
  <cols>
    <col min="1" max="1" width="12" customWidth="1"/>
    <col min="2" max="2" width="15.08203125" customWidth="1"/>
    <col min="3" max="5" width="13.83203125" customWidth="1"/>
    <col min="6" max="6" width="17" customWidth="1"/>
  </cols>
  <sheetData>
    <row r="1" spans="1:6" x14ac:dyDescent="0.55000000000000004">
      <c r="A1" t="s">
        <v>140</v>
      </c>
    </row>
    <row r="2" spans="1:6" x14ac:dyDescent="0.55000000000000004">
      <c r="D2" s="49" t="s">
        <v>141</v>
      </c>
    </row>
    <row r="3" spans="1:6" ht="36" x14ac:dyDescent="0.55000000000000004">
      <c r="A3" s="45" t="s">
        <v>2</v>
      </c>
      <c r="B3" s="39" t="s">
        <v>142</v>
      </c>
      <c r="C3" s="50" t="s">
        <v>94</v>
      </c>
      <c r="D3" s="50" t="s">
        <v>95</v>
      </c>
      <c r="E3" s="24"/>
    </row>
    <row r="4" spans="1:6" x14ac:dyDescent="0.55000000000000004">
      <c r="A4" s="28" t="s">
        <v>12</v>
      </c>
      <c r="B4" s="51">
        <f>SUM(B5:B51)</f>
        <v>12294115</v>
      </c>
      <c r="C4" s="51">
        <f t="shared" ref="C4:D4" si="0">SUM(C5:C51)</f>
        <v>6532164</v>
      </c>
      <c r="D4" s="51">
        <f t="shared" si="0"/>
        <v>5761951</v>
      </c>
      <c r="E4" s="52"/>
    </row>
    <row r="5" spans="1:6" x14ac:dyDescent="0.55000000000000004">
      <c r="A5" s="45" t="s">
        <v>13</v>
      </c>
      <c r="B5" s="51">
        <f>SUM(C5:D5)</f>
        <v>622010</v>
      </c>
      <c r="C5" s="51">
        <v>329121</v>
      </c>
      <c r="D5" s="51">
        <v>292889</v>
      </c>
      <c r="E5" s="52"/>
    </row>
    <row r="6" spans="1:6" x14ac:dyDescent="0.55000000000000004">
      <c r="A6" s="45" t="s">
        <v>14</v>
      </c>
      <c r="B6" s="51">
        <f t="shared" ref="B6:B51" si="1">SUM(C6:D6)</f>
        <v>127635</v>
      </c>
      <c r="C6" s="51">
        <v>67672</v>
      </c>
      <c r="D6" s="51">
        <v>59963</v>
      </c>
      <c r="E6" s="52"/>
    </row>
    <row r="7" spans="1:6" x14ac:dyDescent="0.55000000000000004">
      <c r="A7" s="45" t="s">
        <v>15</v>
      </c>
      <c r="B7" s="51">
        <f t="shared" si="1"/>
        <v>136340</v>
      </c>
      <c r="C7" s="51">
        <v>72438</v>
      </c>
      <c r="D7" s="51">
        <v>63902</v>
      </c>
      <c r="E7" s="52"/>
    </row>
    <row r="8" spans="1:6" x14ac:dyDescent="0.55000000000000004">
      <c r="A8" s="45" t="s">
        <v>16</v>
      </c>
      <c r="B8" s="51">
        <f t="shared" si="1"/>
        <v>279258</v>
      </c>
      <c r="C8" s="51">
        <v>151012</v>
      </c>
      <c r="D8" s="51">
        <v>128246</v>
      </c>
      <c r="E8" s="52"/>
    </row>
    <row r="9" spans="1:6" x14ac:dyDescent="0.55000000000000004">
      <c r="A9" s="45" t="s">
        <v>17</v>
      </c>
      <c r="B9" s="51">
        <f t="shared" si="1"/>
        <v>109968</v>
      </c>
      <c r="C9" s="51">
        <v>57783</v>
      </c>
      <c r="D9" s="51">
        <v>52185</v>
      </c>
      <c r="E9" s="52"/>
    </row>
    <row r="10" spans="1:6" x14ac:dyDescent="0.55000000000000004">
      <c r="A10" s="45" t="s">
        <v>18</v>
      </c>
      <c r="B10" s="51">
        <f t="shared" si="1"/>
        <v>114558</v>
      </c>
      <c r="C10" s="51">
        <v>59511</v>
      </c>
      <c r="D10" s="51">
        <v>55047</v>
      </c>
      <c r="E10" s="52"/>
    </row>
    <row r="11" spans="1:6" x14ac:dyDescent="0.55000000000000004">
      <c r="A11" s="45" t="s">
        <v>19</v>
      </c>
      <c r="B11" s="51">
        <f t="shared" si="1"/>
        <v>202123</v>
      </c>
      <c r="C11" s="51">
        <v>105214</v>
      </c>
      <c r="D11" s="51">
        <v>96909</v>
      </c>
      <c r="E11" s="52"/>
    </row>
    <row r="12" spans="1:6" x14ac:dyDescent="0.55000000000000004">
      <c r="A12" s="45" t="s">
        <v>20</v>
      </c>
      <c r="B12" s="51">
        <f t="shared" si="1"/>
        <v>272373</v>
      </c>
      <c r="C12" s="51">
        <v>145190</v>
      </c>
      <c r="D12" s="51">
        <v>127183</v>
      </c>
      <c r="E12" s="52"/>
      <c r="F12" s="1"/>
    </row>
    <row r="13" spans="1:6" x14ac:dyDescent="0.55000000000000004">
      <c r="A13" s="48" t="s">
        <v>21</v>
      </c>
      <c r="B13" s="51">
        <f t="shared" si="1"/>
        <v>160736</v>
      </c>
      <c r="C13" s="51">
        <v>85170</v>
      </c>
      <c r="D13" s="51">
        <v>75566</v>
      </c>
      <c r="E13" s="24"/>
    </row>
    <row r="14" spans="1:6" x14ac:dyDescent="0.55000000000000004">
      <c r="A14" s="45" t="s">
        <v>22</v>
      </c>
      <c r="B14" s="51">
        <f t="shared" si="1"/>
        <v>193603</v>
      </c>
      <c r="C14" s="51">
        <v>104105</v>
      </c>
      <c r="D14" s="51">
        <v>89498</v>
      </c>
    </row>
    <row r="15" spans="1:6" x14ac:dyDescent="0.55000000000000004">
      <c r="A15" s="45" t="s">
        <v>23</v>
      </c>
      <c r="B15" s="51">
        <f t="shared" si="1"/>
        <v>594185</v>
      </c>
      <c r="C15" s="51">
        <v>316629</v>
      </c>
      <c r="D15" s="51">
        <v>277556</v>
      </c>
    </row>
    <row r="16" spans="1:6" x14ac:dyDescent="0.55000000000000004">
      <c r="A16" s="45" t="s">
        <v>24</v>
      </c>
      <c r="B16" s="51">
        <f t="shared" si="1"/>
        <v>510380</v>
      </c>
      <c r="C16" s="51">
        <v>270761</v>
      </c>
      <c r="D16" s="51">
        <v>239619</v>
      </c>
    </row>
    <row r="17" spans="1:4" x14ac:dyDescent="0.55000000000000004">
      <c r="A17" s="45" t="s">
        <v>25</v>
      </c>
      <c r="B17" s="51">
        <f t="shared" si="1"/>
        <v>1156429</v>
      </c>
      <c r="C17" s="51">
        <v>610484</v>
      </c>
      <c r="D17" s="51">
        <v>545945</v>
      </c>
    </row>
    <row r="18" spans="1:4" x14ac:dyDescent="0.55000000000000004">
      <c r="A18" s="45" t="s">
        <v>26</v>
      </c>
      <c r="B18" s="51">
        <f t="shared" si="1"/>
        <v>744461</v>
      </c>
      <c r="C18" s="51">
        <v>396406</v>
      </c>
      <c r="D18" s="51">
        <v>348055</v>
      </c>
    </row>
    <row r="19" spans="1:4" x14ac:dyDescent="0.55000000000000004">
      <c r="A19" s="45" t="s">
        <v>27</v>
      </c>
      <c r="B19" s="51">
        <f t="shared" si="1"/>
        <v>219377</v>
      </c>
      <c r="C19" s="51">
        <v>120665</v>
      </c>
      <c r="D19" s="51">
        <v>98712</v>
      </c>
    </row>
    <row r="20" spans="1:4" x14ac:dyDescent="0.55000000000000004">
      <c r="A20" s="45" t="s">
        <v>28</v>
      </c>
      <c r="B20" s="51">
        <f t="shared" si="1"/>
        <v>108367</v>
      </c>
      <c r="C20" s="51">
        <v>56053</v>
      </c>
      <c r="D20" s="51">
        <v>52314</v>
      </c>
    </row>
    <row r="21" spans="1:4" x14ac:dyDescent="0.55000000000000004">
      <c r="A21" s="45" t="s">
        <v>29</v>
      </c>
      <c r="B21" s="51">
        <f t="shared" si="1"/>
        <v>127843</v>
      </c>
      <c r="C21" s="51">
        <v>66996</v>
      </c>
      <c r="D21" s="51">
        <v>60847</v>
      </c>
    </row>
    <row r="22" spans="1:4" x14ac:dyDescent="0.55000000000000004">
      <c r="A22" s="45" t="s">
        <v>30</v>
      </c>
      <c r="B22" s="51">
        <f t="shared" si="1"/>
        <v>94396</v>
      </c>
      <c r="C22" s="51">
        <v>48565</v>
      </c>
      <c r="D22" s="51">
        <v>45831</v>
      </c>
    </row>
    <row r="23" spans="1:4" x14ac:dyDescent="0.55000000000000004">
      <c r="A23" s="45" t="s">
        <v>31</v>
      </c>
      <c r="B23" s="51">
        <f t="shared" si="1"/>
        <v>80670</v>
      </c>
      <c r="C23" s="51">
        <v>42589</v>
      </c>
      <c r="D23" s="51">
        <v>38081</v>
      </c>
    </row>
    <row r="24" spans="1:4" x14ac:dyDescent="0.55000000000000004">
      <c r="A24" s="45" t="s">
        <v>32</v>
      </c>
      <c r="B24" s="51">
        <f t="shared" si="1"/>
        <v>196409</v>
      </c>
      <c r="C24" s="51">
        <v>104803</v>
      </c>
      <c r="D24" s="51">
        <v>91606</v>
      </c>
    </row>
    <row r="25" spans="1:4" x14ac:dyDescent="0.55000000000000004">
      <c r="A25" s="45" t="s">
        <v>33</v>
      </c>
      <c r="B25" s="51">
        <f t="shared" si="1"/>
        <v>202127</v>
      </c>
      <c r="C25" s="51">
        <v>104076</v>
      </c>
      <c r="D25" s="51">
        <v>98051</v>
      </c>
    </row>
    <row r="26" spans="1:4" x14ac:dyDescent="0.55000000000000004">
      <c r="A26" s="45" t="s">
        <v>34</v>
      </c>
      <c r="B26" s="51">
        <f t="shared" si="1"/>
        <v>311028</v>
      </c>
      <c r="C26" s="51">
        <v>163684</v>
      </c>
      <c r="D26" s="51">
        <v>147344</v>
      </c>
    </row>
    <row r="27" spans="1:4" x14ac:dyDescent="0.55000000000000004">
      <c r="A27" s="45" t="s">
        <v>35</v>
      </c>
      <c r="B27" s="51">
        <f t="shared" si="1"/>
        <v>683602</v>
      </c>
      <c r="C27" s="51">
        <v>377735</v>
      </c>
      <c r="D27" s="51">
        <v>305867</v>
      </c>
    </row>
    <row r="28" spans="1:4" x14ac:dyDescent="0.55000000000000004">
      <c r="A28" s="45" t="s">
        <v>36</v>
      </c>
      <c r="B28" s="51">
        <f t="shared" si="1"/>
        <v>170728</v>
      </c>
      <c r="C28" s="51">
        <v>89383</v>
      </c>
      <c r="D28" s="51">
        <v>81345</v>
      </c>
    </row>
    <row r="29" spans="1:4" x14ac:dyDescent="0.55000000000000004">
      <c r="A29" s="45" t="s">
        <v>37</v>
      </c>
      <c r="B29" s="51">
        <f t="shared" si="1"/>
        <v>121154</v>
      </c>
      <c r="C29" s="51">
        <v>63126</v>
      </c>
      <c r="D29" s="51">
        <v>58028</v>
      </c>
    </row>
    <row r="30" spans="1:4" x14ac:dyDescent="0.55000000000000004">
      <c r="A30" s="45" t="s">
        <v>38</v>
      </c>
      <c r="B30" s="51">
        <f t="shared" si="1"/>
        <v>262814</v>
      </c>
      <c r="C30" s="51">
        <v>141663</v>
      </c>
      <c r="D30" s="51">
        <v>121151</v>
      </c>
    </row>
    <row r="31" spans="1:4" x14ac:dyDescent="0.55000000000000004">
      <c r="A31" s="45" t="s">
        <v>39</v>
      </c>
      <c r="B31" s="51">
        <f t="shared" si="1"/>
        <v>788849</v>
      </c>
      <c r="C31" s="51">
        <v>419978</v>
      </c>
      <c r="D31" s="51">
        <v>368871</v>
      </c>
    </row>
    <row r="32" spans="1:4" x14ac:dyDescent="0.55000000000000004">
      <c r="A32" s="45" t="s">
        <v>40</v>
      </c>
      <c r="B32" s="51">
        <f t="shared" si="1"/>
        <v>503825</v>
      </c>
      <c r="C32" s="51">
        <v>265713</v>
      </c>
      <c r="D32" s="51">
        <v>238112</v>
      </c>
    </row>
    <row r="33" spans="1:4" x14ac:dyDescent="0.55000000000000004">
      <c r="A33" s="45" t="s">
        <v>41</v>
      </c>
      <c r="B33" s="51">
        <f t="shared" si="1"/>
        <v>138127</v>
      </c>
      <c r="C33" s="51">
        <v>71939</v>
      </c>
      <c r="D33" s="51">
        <v>66188</v>
      </c>
    </row>
    <row r="34" spans="1:4" x14ac:dyDescent="0.55000000000000004">
      <c r="A34" s="45" t="s">
        <v>42</v>
      </c>
      <c r="B34" s="51">
        <f t="shared" si="1"/>
        <v>101989</v>
      </c>
      <c r="C34" s="51">
        <v>53764</v>
      </c>
      <c r="D34" s="51">
        <v>48225</v>
      </c>
    </row>
    <row r="35" spans="1:4" x14ac:dyDescent="0.55000000000000004">
      <c r="A35" s="45" t="s">
        <v>43</v>
      </c>
      <c r="B35" s="51">
        <f t="shared" si="1"/>
        <v>64807</v>
      </c>
      <c r="C35" s="51">
        <v>33734</v>
      </c>
      <c r="D35" s="51">
        <v>31073</v>
      </c>
    </row>
    <row r="36" spans="1:4" x14ac:dyDescent="0.55000000000000004">
      <c r="A36" s="45" t="s">
        <v>44</v>
      </c>
      <c r="B36" s="51">
        <f t="shared" si="1"/>
        <v>75967</v>
      </c>
      <c r="C36" s="51">
        <v>40916</v>
      </c>
      <c r="D36" s="51">
        <v>35051</v>
      </c>
    </row>
    <row r="37" spans="1:4" x14ac:dyDescent="0.55000000000000004">
      <c r="A37" s="45" t="s">
        <v>45</v>
      </c>
      <c r="B37" s="51">
        <f t="shared" si="1"/>
        <v>245459</v>
      </c>
      <c r="C37" s="51">
        <v>132914</v>
      </c>
      <c r="D37" s="51">
        <v>112545</v>
      </c>
    </row>
    <row r="38" spans="1:4" x14ac:dyDescent="0.55000000000000004">
      <c r="A38" s="45" t="s">
        <v>46</v>
      </c>
      <c r="B38" s="51">
        <f t="shared" si="1"/>
        <v>317115</v>
      </c>
      <c r="C38" s="51">
        <v>166219</v>
      </c>
      <c r="D38" s="51">
        <v>150896</v>
      </c>
    </row>
    <row r="39" spans="1:4" x14ac:dyDescent="0.55000000000000004">
      <c r="A39" s="45" t="s">
        <v>47</v>
      </c>
      <c r="B39" s="51">
        <f t="shared" si="1"/>
        <v>185631</v>
      </c>
      <c r="C39" s="51">
        <v>101685</v>
      </c>
      <c r="D39" s="51">
        <v>83946</v>
      </c>
    </row>
    <row r="40" spans="1:4" x14ac:dyDescent="0.55000000000000004">
      <c r="A40" s="45" t="s">
        <v>48</v>
      </c>
      <c r="B40" s="51">
        <f t="shared" si="1"/>
        <v>98243</v>
      </c>
      <c r="C40" s="51">
        <v>51317</v>
      </c>
      <c r="D40" s="51">
        <v>46926</v>
      </c>
    </row>
    <row r="41" spans="1:4" x14ac:dyDescent="0.55000000000000004">
      <c r="A41" s="45" t="s">
        <v>49</v>
      </c>
      <c r="B41" s="51">
        <f t="shared" si="1"/>
        <v>104837</v>
      </c>
      <c r="C41" s="51">
        <v>54695</v>
      </c>
      <c r="D41" s="51">
        <v>50142</v>
      </c>
    </row>
    <row r="42" spans="1:4" x14ac:dyDescent="0.55000000000000004">
      <c r="A42" s="45" t="s">
        <v>50</v>
      </c>
      <c r="B42" s="51">
        <f t="shared" si="1"/>
        <v>158805</v>
      </c>
      <c r="C42" s="51">
        <v>81880</v>
      </c>
      <c r="D42" s="51">
        <v>76925</v>
      </c>
    </row>
    <row r="43" spans="1:4" x14ac:dyDescent="0.55000000000000004">
      <c r="A43" s="45" t="s">
        <v>51</v>
      </c>
      <c r="B43" s="51">
        <f t="shared" si="1"/>
        <v>86080</v>
      </c>
      <c r="C43" s="51">
        <v>44293</v>
      </c>
      <c r="D43" s="51">
        <v>41787</v>
      </c>
    </row>
    <row r="44" spans="1:4" x14ac:dyDescent="0.55000000000000004">
      <c r="A44" s="45" t="s">
        <v>52</v>
      </c>
      <c r="B44" s="51">
        <f t="shared" si="1"/>
        <v>524934</v>
      </c>
      <c r="C44" s="51">
        <v>284356</v>
      </c>
      <c r="D44" s="51">
        <v>240578</v>
      </c>
    </row>
    <row r="45" spans="1:4" x14ac:dyDescent="0.55000000000000004">
      <c r="A45" s="45" t="s">
        <v>53</v>
      </c>
      <c r="B45" s="51">
        <f t="shared" si="1"/>
        <v>116046</v>
      </c>
      <c r="C45" s="51">
        <v>60085</v>
      </c>
      <c r="D45" s="51">
        <v>55961</v>
      </c>
    </row>
    <row r="46" spans="1:4" x14ac:dyDescent="0.55000000000000004">
      <c r="A46" s="45" t="s">
        <v>54</v>
      </c>
      <c r="B46" s="51">
        <f t="shared" si="1"/>
        <v>151179</v>
      </c>
      <c r="C46" s="51">
        <v>80004</v>
      </c>
      <c r="D46" s="51">
        <v>71175</v>
      </c>
    </row>
    <row r="47" spans="1:4" x14ac:dyDescent="0.55000000000000004">
      <c r="A47" s="45" t="s">
        <v>55</v>
      </c>
      <c r="B47" s="51">
        <f t="shared" si="1"/>
        <v>234197</v>
      </c>
      <c r="C47" s="51">
        <v>121032</v>
      </c>
      <c r="D47" s="51">
        <v>113165</v>
      </c>
    </row>
    <row r="48" spans="1:4" x14ac:dyDescent="0.55000000000000004">
      <c r="A48" s="45" t="s">
        <v>56</v>
      </c>
      <c r="B48" s="51">
        <f t="shared" si="1"/>
        <v>139125</v>
      </c>
      <c r="C48" s="51">
        <v>73914</v>
      </c>
      <c r="D48" s="51">
        <v>65211</v>
      </c>
    </row>
    <row r="49" spans="1:4" x14ac:dyDescent="0.55000000000000004">
      <c r="A49" s="45" t="s">
        <v>57</v>
      </c>
      <c r="B49" s="51">
        <f t="shared" si="1"/>
        <v>117802</v>
      </c>
      <c r="C49" s="51">
        <v>61886</v>
      </c>
      <c r="D49" s="51">
        <v>55916</v>
      </c>
    </row>
    <row r="50" spans="1:4" x14ac:dyDescent="0.55000000000000004">
      <c r="A50" s="45" t="s">
        <v>58</v>
      </c>
      <c r="B50" s="51">
        <f t="shared" si="1"/>
        <v>204871</v>
      </c>
      <c r="C50" s="51">
        <v>109133</v>
      </c>
      <c r="D50" s="51">
        <v>95738</v>
      </c>
    </row>
    <row r="51" spans="1:4" x14ac:dyDescent="0.55000000000000004">
      <c r="A51" s="45" t="s">
        <v>59</v>
      </c>
      <c r="B51" s="51">
        <f t="shared" si="1"/>
        <v>133653</v>
      </c>
      <c r="C51" s="51">
        <v>71873</v>
      </c>
      <c r="D51" s="51">
        <v>61780</v>
      </c>
    </row>
    <row r="53" spans="1:4" x14ac:dyDescent="0.55000000000000004">
      <c r="A53" s="24" t="s">
        <v>143</v>
      </c>
    </row>
    <row r="54" spans="1:4" x14ac:dyDescent="0.55000000000000004">
      <c r="A54" t="s">
        <v>144</v>
      </c>
    </row>
    <row r="55" spans="1:4" x14ac:dyDescent="0.55000000000000004">
      <c r="A55" t="s">
        <v>145</v>
      </c>
    </row>
    <row r="56" spans="1:4" x14ac:dyDescent="0.55000000000000004">
      <c r="A56" t="s">
        <v>146</v>
      </c>
    </row>
    <row r="57" spans="1:4" x14ac:dyDescent="0.55000000000000004">
      <c r="A57" s="22" t="s">
        <v>147</v>
      </c>
    </row>
    <row r="58" spans="1:4" x14ac:dyDescent="0.55000000000000004">
      <c r="A58" t="s">
        <v>148</v>
      </c>
    </row>
    <row r="59" spans="1:4" x14ac:dyDescent="0.55000000000000004">
      <c r="A59" t="s">
        <v>149</v>
      </c>
    </row>
  </sheetData>
  <phoneticPr fontId="2"/>
  <pageMargins left="0.7" right="0.7" top="0.75" bottom="0.75" header="0.3" footer="0.3"/>
  <pageSetup paperSize="9" scale="65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89559dea-130d-4237-8e78-1ce7f44b9a24">DIGI-808455956-3911130</_dlc_DocId>
    <_dlc_DocIdUrl xmlns="89559dea-130d-4237-8e78-1ce7f44b9a24">
      <Url>https://digitalgojp.sharepoint.com/sites/digi_portal/_layouts/15/DocIdRedir.aspx?ID=DIGI-808455956-3911130</Url>
      <Description>DIGI-808455956-3911130</Description>
    </_dlc_DocIdUrl>
    <_Flow_SignoffStatus xmlns="0e1d05ab-b491-48cc-a1d7-91236226a3a4" xsi:nil="true"/>
    <_ip_UnifiedCompliancePolicyUIAction xmlns="http://schemas.microsoft.com/sharepoint/v3" xsi:nil="true"/>
    <_ip_UnifiedCompliancePolicyProperties xmlns="http://schemas.microsoft.com/sharepoint/v3" xsi:nil="true"/>
    <d1ca xmlns="0e1d05ab-b491-48cc-a1d7-91236226a3a4" xsi:nil="true"/>
    <lcf76f155ced4ddcb4097134ff3c332f xmlns="0e1d05ab-b491-48cc-a1d7-91236226a3a4">
      <Terms xmlns="http://schemas.microsoft.com/office/infopath/2007/PartnerControls"/>
    </lcf76f155ced4ddcb4097134ff3c332f>
    <TaxCatchAll xmlns="89559dea-130d-4237-8e78-1ce7f44b9a24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E8684AFC7BA4E946AF96F6A5CBEE62BB" ma:contentTypeVersion="39" ma:contentTypeDescription="新しいドキュメントを作成します。" ma:contentTypeScope="" ma:versionID="04173b98cac5886ce79db97a94886232">
  <xsd:schema xmlns:xsd="http://www.w3.org/2001/XMLSchema" xmlns:xs="http://www.w3.org/2001/XMLSchema" xmlns:p="http://schemas.microsoft.com/office/2006/metadata/properties" xmlns:ns1="http://schemas.microsoft.com/sharepoint/v3" xmlns:ns2="89559dea-130d-4237-8e78-1ce7f44b9a24" xmlns:ns3="0e1d05ab-b491-48cc-a1d7-91236226a3a4" targetNamespace="http://schemas.microsoft.com/office/2006/metadata/properties" ma:root="true" ma:fieldsID="cede3e4a433a32dea90f3d8897ee8f90" ns1:_="" ns2:_="" ns3:_="">
    <xsd:import namespace="http://schemas.microsoft.com/sharepoint/v3"/>
    <xsd:import namespace="89559dea-130d-4237-8e78-1ce7f44b9a24"/>
    <xsd:import namespace="0e1d05ab-b491-48cc-a1d7-91236226a3a4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OCR" minOccurs="0"/>
                <xsd:element ref="ns1:_ip_UnifiedCompliancePolicyProperties" minOccurs="0"/>
                <xsd:element ref="ns1:_ip_UnifiedCompliancePolicyUIAction" minOccurs="0"/>
                <xsd:element ref="ns3:MediaServiceLocation" minOccurs="0"/>
                <xsd:element ref="ns2:SharedWithUsers" minOccurs="0"/>
                <xsd:element ref="ns2:SharedWithDetails" minOccurs="0"/>
                <xsd:element ref="ns3:d1ca" minOccurs="0"/>
                <xsd:element ref="ns3:_Flow_SignoffStatus" minOccurs="0"/>
                <xsd:element ref="ns3:MediaLengthInSeconds" minOccurs="0"/>
                <xsd:element ref="ns3:lcf76f155ced4ddcb4097134ff3c332f" minOccurs="0"/>
                <xsd:element ref="ns2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統合コンプライアンス ポリシーのプロパティ" ma:hidden="true" ma:internalName="_ip_UnifiedCompliancePolicyProperties">
      <xsd:simpleType>
        <xsd:restriction base="dms:Note"/>
      </xsd:simpleType>
    </xsd:element>
    <xsd:element name="_ip_UnifiedCompliancePolicyUIAction" ma:index="21" nillable="true" ma:displayName="統合コンプライアンス ポリシーの UI アクション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9559dea-130d-4237-8e78-1ce7f44b9a24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ドキュメント ID 値" ma:description="このアイテムに割り当てられているドキュメント ID の値です。" ma:internalName="_dlc_DocId" ma:readOnly="true">
      <xsd:simpleType>
        <xsd:restriction base="dms:Text"/>
      </xsd:simpleType>
    </xsd:element>
    <xsd:element name="_dlc_DocIdUrl" ma:index="9" nillable="true" ma:displayName="ドキュメントID:" ma:description="このドキュメントへの常時接続リンクです。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ID を保持" ma:description="追加時に ID を保持します。" ma:hidden="true" ma:internalName="_dlc_DocIdPersistId" ma:readOnly="true">
      <xsd:simpleType>
        <xsd:restriction base="dms:Boolean"/>
      </xsd:simpleType>
    </xsd:element>
    <xsd:element name="SharedWithUsers" ma:index="23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4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TaxCatchAll" ma:index="30" nillable="true" ma:displayName="Taxonomy Catch All Column" ma:hidden="true" ma:list="{02be7c2a-dcaf-42f6-9ca0-14cdca2ec951}" ma:internalName="TaxCatchAll" ma:showField="CatchAllData" ma:web="89559dea-130d-4237-8e78-1ce7f44b9a2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1d05ab-b491-48cc-a1d7-91236226a3a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2" nillable="true" ma:displayName="Location" ma:internalName="MediaServiceLocation" ma:readOnly="true">
      <xsd:simpleType>
        <xsd:restriction base="dms:Text"/>
      </xsd:simpleType>
    </xsd:element>
    <xsd:element name="d1ca" ma:index="25" nillable="true" ma:displayName="数値" ma:internalName="d1ca">
      <xsd:simpleType>
        <xsd:restriction base="dms:Number"/>
      </xsd:simpleType>
    </xsd:element>
    <xsd:element name="_Flow_SignoffStatus" ma:index="26" nillable="true" ma:displayName="承認の状態" ma:internalName="_x627f__x8a8d__x306e__x72b6__x614b_">
      <xsd:simpleType>
        <xsd:restriction base="dms:Text"/>
      </xsd:simpleType>
    </xsd:element>
    <xsd:element name="MediaLengthInSeconds" ma:index="27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9" nillable="true" ma:taxonomy="true" ma:internalName="lcf76f155ced4ddcb4097134ff3c332f" ma:taxonomyFieldName="MediaServiceImageTags" ma:displayName="画像タグ" ma:readOnly="false" ma:fieldId="{5cf76f15-5ced-4ddc-b409-7134ff3c332f}" ma:taxonomyMulti="true" ma:sspId="1e1c6816-2a4f-4461-93c7-8dd281d6228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F5390EB-78ED-43AD-AF36-DFF0F92F84BD}">
  <ds:schemaRefs>
    <ds:schemaRef ds:uri="http://schemas.microsoft.com/office/2006/metadata/properties"/>
    <ds:schemaRef ds:uri="http://schemas.microsoft.com/office/infopath/2007/PartnerControls"/>
    <ds:schemaRef ds:uri="89559dea-130d-4237-8e78-1ce7f44b9a24"/>
    <ds:schemaRef ds:uri="0e1d05ab-b491-48cc-a1d7-91236226a3a4"/>
    <ds:schemaRef ds:uri="http://schemas.microsoft.com/sharepoint/v3"/>
  </ds:schemaRefs>
</ds:datastoreItem>
</file>

<file path=customXml/itemProps2.xml><?xml version="1.0" encoding="utf-8"?>
<ds:datastoreItem xmlns:ds="http://schemas.openxmlformats.org/officeDocument/2006/customXml" ds:itemID="{87C83325-4966-4FAE-970B-8DC26DD6B8B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89559dea-130d-4237-8e78-1ce7f44b9a24"/>
    <ds:schemaRef ds:uri="0e1d05ab-b491-48cc-a1d7-91236226a3a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BAFB1BC-8910-4B68-9034-56928B707243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898BCFA4-BF63-4501-BA08-F3AF0A93B1D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3</vt:i4>
      </vt:variant>
    </vt:vector>
  </HeadingPairs>
  <TitlesOfParts>
    <vt:vector size="8" baseType="lpstr">
      <vt:lpstr>進捗状況 (都道府県別)</vt:lpstr>
      <vt:lpstr>進捗状況（政令市・特別区）</vt:lpstr>
      <vt:lpstr>総接種回数</vt:lpstr>
      <vt:lpstr>一般接種</vt:lpstr>
      <vt:lpstr>医療従事者等</vt:lpstr>
      <vt:lpstr>'進捗状況 (都道府県別)'!Print_Area</vt:lpstr>
      <vt:lpstr>'進捗状況（政令市・特別区）'!Print_Area</vt:lpstr>
      <vt:lpstr>総接種回数!Print_Area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2022-02-15T03:37:26Z</dcterms:created>
  <dcterms:modified xsi:type="dcterms:W3CDTF">2022-07-13T05:50:08Z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0x010100E8684AFC7BA4E946AF96F6A5CBEE62BB</vt:lpwstr>
  </property>
  <property fmtid="{D5CDD505-2E9C-101B-9397-08002B2CF9AE}" pid="3" name="_dlc_DocIdItemGuid">
    <vt:lpwstr>2beb45e3-41c6-4cb0-93bd-a66fb948aada</vt:lpwstr>
  </property>
  <property fmtid="{D5CDD505-2E9C-101B-9397-08002B2CF9AE}" pid="4" name="MediaServiceImageTags">
    <vt:lpwstr/>
  </property>
</Properties>
</file>