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12168" yWindow="5592" windowWidth="27000" windowHeight="14400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(都道府県別)'!$A$1:$H$63</definedName>
    <definedName name="_xlnm.Print_Area" localSheetId="1">'進捗状況（政令市・特別区）'!$A$1:$H$45</definedName>
    <definedName name="_xlnm.Print_Area" localSheetId="2">総接種回数!$A$1:$W$61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1" l="1"/>
  <c r="G8" i="11"/>
  <c r="B8" i="11"/>
  <c r="P7" i="11" l="1"/>
  <c r="R8" i="11"/>
  <c r="V7" i="11"/>
  <c r="T7" i="11"/>
  <c r="P3" i="12" l="1"/>
  <c r="B3" i="12"/>
  <c r="B3" i="11"/>
  <c r="U7" i="11" l="1"/>
  <c r="I7" i="11"/>
  <c r="O7" i="11"/>
  <c r="C8" i="11" l="1"/>
  <c r="D8" i="11" s="1"/>
  <c r="E8" i="11"/>
  <c r="F8" i="11" s="1"/>
  <c r="H8" i="11"/>
  <c r="C9" i="11"/>
  <c r="D9" i="11" s="1"/>
  <c r="E9" i="11"/>
  <c r="F9" i="11" s="1"/>
  <c r="G9" i="11"/>
  <c r="H9" i="11" s="1"/>
  <c r="C10" i="11"/>
  <c r="D10" i="11" s="1"/>
  <c r="E10" i="11"/>
  <c r="F10" i="11" s="1"/>
  <c r="G10" i="11"/>
  <c r="H10" i="11" s="1"/>
  <c r="C11" i="11"/>
  <c r="D11" i="11" s="1"/>
  <c r="E11" i="11"/>
  <c r="F11" i="11" s="1"/>
  <c r="G11" i="11"/>
  <c r="H11" i="11" s="1"/>
  <c r="C12" i="11"/>
  <c r="D12" i="11" s="1"/>
  <c r="E12" i="11"/>
  <c r="F12" i="11" s="1"/>
  <c r="G12" i="11"/>
  <c r="H12" i="11" s="1"/>
  <c r="C13" i="11"/>
  <c r="D13" i="11" s="1"/>
  <c r="E13" i="11"/>
  <c r="F13" i="11" s="1"/>
  <c r="G13" i="11"/>
  <c r="H13" i="11" s="1"/>
  <c r="C14" i="11"/>
  <c r="D14" i="11" s="1"/>
  <c r="E14" i="11"/>
  <c r="F14" i="11" s="1"/>
  <c r="G14" i="11"/>
  <c r="H14" i="11" s="1"/>
  <c r="C15" i="11"/>
  <c r="D15" i="11" s="1"/>
  <c r="E15" i="11"/>
  <c r="F15" i="11" s="1"/>
  <c r="G15" i="11"/>
  <c r="H15" i="11" s="1"/>
  <c r="C16" i="11"/>
  <c r="D16" i="11" s="1"/>
  <c r="E16" i="11"/>
  <c r="F16" i="11" s="1"/>
  <c r="G16" i="11"/>
  <c r="H16" i="11" s="1"/>
  <c r="C17" i="11"/>
  <c r="D17" i="11" s="1"/>
  <c r="E17" i="11"/>
  <c r="F17" i="11" s="1"/>
  <c r="G17" i="11"/>
  <c r="H17" i="11" s="1"/>
  <c r="C18" i="11"/>
  <c r="D18" i="11" s="1"/>
  <c r="E18" i="11"/>
  <c r="F18" i="11" s="1"/>
  <c r="G18" i="11"/>
  <c r="H18" i="11" s="1"/>
  <c r="C19" i="11"/>
  <c r="D19" i="11" s="1"/>
  <c r="E19" i="11"/>
  <c r="F19" i="11" s="1"/>
  <c r="G19" i="11"/>
  <c r="H19" i="11" s="1"/>
  <c r="C20" i="11"/>
  <c r="D20" i="11" s="1"/>
  <c r="E20" i="11"/>
  <c r="F20" i="11" s="1"/>
  <c r="G20" i="11"/>
  <c r="H20" i="11" s="1"/>
  <c r="C21" i="11"/>
  <c r="D21" i="11" s="1"/>
  <c r="E21" i="11"/>
  <c r="F21" i="11" s="1"/>
  <c r="G21" i="11"/>
  <c r="H21" i="11" s="1"/>
  <c r="C22" i="11"/>
  <c r="D22" i="11" s="1"/>
  <c r="E22" i="11"/>
  <c r="F22" i="11" s="1"/>
  <c r="G22" i="11"/>
  <c r="H22" i="11" s="1"/>
  <c r="C23" i="11"/>
  <c r="D23" i="11" s="1"/>
  <c r="E23" i="11"/>
  <c r="F23" i="11" s="1"/>
  <c r="G23" i="11"/>
  <c r="H23" i="11" s="1"/>
  <c r="C24" i="11"/>
  <c r="D24" i="11" s="1"/>
  <c r="E24" i="11"/>
  <c r="F24" i="11" s="1"/>
  <c r="G24" i="11"/>
  <c r="H24" i="11" s="1"/>
  <c r="C25" i="11"/>
  <c r="D25" i="11" s="1"/>
  <c r="E25" i="11"/>
  <c r="F25" i="11" s="1"/>
  <c r="G25" i="11"/>
  <c r="H25" i="11" s="1"/>
  <c r="C26" i="11"/>
  <c r="D26" i="11" s="1"/>
  <c r="E26" i="11"/>
  <c r="F26" i="11" s="1"/>
  <c r="G26" i="11"/>
  <c r="H26" i="11" s="1"/>
  <c r="C27" i="11"/>
  <c r="D27" i="11" s="1"/>
  <c r="E27" i="11"/>
  <c r="F27" i="11" s="1"/>
  <c r="G27" i="11"/>
  <c r="H27" i="11" s="1"/>
  <c r="C28" i="11"/>
  <c r="D28" i="11" s="1"/>
  <c r="E28" i="11"/>
  <c r="F28" i="11" s="1"/>
  <c r="G28" i="11"/>
  <c r="H28" i="11" s="1"/>
  <c r="C29" i="11"/>
  <c r="D29" i="11" s="1"/>
  <c r="E29" i="11"/>
  <c r="F29" i="11" s="1"/>
  <c r="G29" i="11"/>
  <c r="H29" i="11" s="1"/>
  <c r="C30" i="11"/>
  <c r="D30" i="11" s="1"/>
  <c r="E30" i="11"/>
  <c r="F30" i="11" s="1"/>
  <c r="G30" i="11"/>
  <c r="H30" i="11" s="1"/>
  <c r="C31" i="11"/>
  <c r="D31" i="11" s="1"/>
  <c r="E31" i="11"/>
  <c r="F31" i="11" s="1"/>
  <c r="G31" i="11"/>
  <c r="H31" i="11" s="1"/>
  <c r="C32" i="11"/>
  <c r="D32" i="11" s="1"/>
  <c r="E32" i="11"/>
  <c r="F32" i="11" s="1"/>
  <c r="G32" i="11"/>
  <c r="H32" i="11" s="1"/>
  <c r="C33" i="11"/>
  <c r="D33" i="11" s="1"/>
  <c r="E33" i="11"/>
  <c r="F33" i="11" s="1"/>
  <c r="G33" i="11"/>
  <c r="H33" i="11" s="1"/>
  <c r="C34" i="11"/>
  <c r="D34" i="11" s="1"/>
  <c r="E34" i="11"/>
  <c r="F34" i="11" s="1"/>
  <c r="G34" i="11"/>
  <c r="H34" i="11" s="1"/>
  <c r="C35" i="11"/>
  <c r="D35" i="11" s="1"/>
  <c r="E35" i="11"/>
  <c r="F35" i="11" s="1"/>
  <c r="G35" i="11"/>
  <c r="H35" i="11" s="1"/>
  <c r="C36" i="11"/>
  <c r="D36" i="11" s="1"/>
  <c r="E36" i="11"/>
  <c r="F36" i="11" s="1"/>
  <c r="G36" i="11"/>
  <c r="H36" i="11" s="1"/>
  <c r="C37" i="11"/>
  <c r="D37" i="11" s="1"/>
  <c r="E37" i="11"/>
  <c r="F37" i="11" s="1"/>
  <c r="G37" i="11"/>
  <c r="H37" i="11" s="1"/>
  <c r="C38" i="11"/>
  <c r="D38" i="11" s="1"/>
  <c r="E38" i="11"/>
  <c r="F38" i="11" s="1"/>
  <c r="G38" i="11"/>
  <c r="H38" i="11" s="1"/>
  <c r="C39" i="11"/>
  <c r="D39" i="11" s="1"/>
  <c r="E39" i="11"/>
  <c r="F39" i="11" s="1"/>
  <c r="G39" i="11"/>
  <c r="H39" i="11" s="1"/>
  <c r="C40" i="11"/>
  <c r="D40" i="11" s="1"/>
  <c r="E40" i="11"/>
  <c r="F40" i="11" s="1"/>
  <c r="G40" i="11"/>
  <c r="H40" i="11" s="1"/>
  <c r="C41" i="11"/>
  <c r="D41" i="11" s="1"/>
  <c r="E41" i="11"/>
  <c r="F41" i="11" s="1"/>
  <c r="G41" i="11"/>
  <c r="H41" i="11" s="1"/>
  <c r="C42" i="11"/>
  <c r="D42" i="11" s="1"/>
  <c r="E42" i="11"/>
  <c r="F42" i="11" s="1"/>
  <c r="G42" i="11"/>
  <c r="H42" i="11" s="1"/>
  <c r="C43" i="11"/>
  <c r="D43" i="11" s="1"/>
  <c r="E43" i="11"/>
  <c r="F43" i="11" s="1"/>
  <c r="G43" i="11"/>
  <c r="H43" i="11" s="1"/>
  <c r="C44" i="11"/>
  <c r="D44" i="11" s="1"/>
  <c r="E44" i="11"/>
  <c r="F44" i="11" s="1"/>
  <c r="G44" i="11"/>
  <c r="H44" i="11" s="1"/>
  <c r="C45" i="11"/>
  <c r="D45" i="11" s="1"/>
  <c r="E45" i="11"/>
  <c r="F45" i="11" s="1"/>
  <c r="G45" i="11"/>
  <c r="H45" i="11" s="1"/>
  <c r="C46" i="11"/>
  <c r="D46" i="11" s="1"/>
  <c r="E46" i="11"/>
  <c r="F46" i="11" s="1"/>
  <c r="G46" i="11"/>
  <c r="H46" i="11" s="1"/>
  <c r="C47" i="11"/>
  <c r="D47" i="11" s="1"/>
  <c r="E47" i="11"/>
  <c r="F47" i="11" s="1"/>
  <c r="G47" i="11"/>
  <c r="H47" i="11" s="1"/>
  <c r="C48" i="11"/>
  <c r="D48" i="11" s="1"/>
  <c r="E48" i="11"/>
  <c r="F48" i="11" s="1"/>
  <c r="G48" i="11"/>
  <c r="H48" i="11" s="1"/>
  <c r="C49" i="11"/>
  <c r="D49" i="11" s="1"/>
  <c r="E49" i="11"/>
  <c r="F49" i="11" s="1"/>
  <c r="G49" i="11"/>
  <c r="H49" i="11" s="1"/>
  <c r="C50" i="11"/>
  <c r="D50" i="11" s="1"/>
  <c r="E50" i="11"/>
  <c r="F50" i="11" s="1"/>
  <c r="G50" i="11"/>
  <c r="H50" i="11" s="1"/>
  <c r="C51" i="11"/>
  <c r="D51" i="11" s="1"/>
  <c r="E51" i="11"/>
  <c r="F51" i="11" s="1"/>
  <c r="G51" i="11"/>
  <c r="H51" i="11" s="1"/>
  <c r="C52" i="11"/>
  <c r="D52" i="11" s="1"/>
  <c r="E52" i="11"/>
  <c r="F52" i="11" s="1"/>
  <c r="G52" i="11"/>
  <c r="H52" i="11" s="1"/>
  <c r="C53" i="11"/>
  <c r="D53" i="11" s="1"/>
  <c r="E53" i="11"/>
  <c r="F53" i="11" s="1"/>
  <c r="G53" i="11"/>
  <c r="H53" i="11" s="1"/>
  <c r="C54" i="11"/>
  <c r="D54" i="11" s="1"/>
  <c r="E54" i="11"/>
  <c r="F54" i="11" s="1"/>
  <c r="G54" i="11"/>
  <c r="H54" i="11" s="1"/>
  <c r="N7" i="11"/>
  <c r="V2" i="12"/>
  <c r="R54" i="11"/>
  <c r="R53" i="11"/>
  <c r="R52" i="11"/>
  <c r="R51" i="11"/>
  <c r="R50" i="11"/>
  <c r="R49" i="11"/>
  <c r="R48" i="11"/>
  <c r="R47" i="11"/>
  <c r="R46" i="11"/>
  <c r="R45" i="11"/>
  <c r="R44" i="11"/>
  <c r="R43" i="11"/>
  <c r="R42" i="11"/>
  <c r="R41" i="11"/>
  <c r="R40" i="11"/>
  <c r="R39" i="11"/>
  <c r="R38" i="11"/>
  <c r="R37" i="11"/>
  <c r="R36" i="11"/>
  <c r="R35" i="11"/>
  <c r="R34" i="11"/>
  <c r="R33" i="11"/>
  <c r="R32" i="11"/>
  <c r="R31" i="11"/>
  <c r="R30" i="11"/>
  <c r="R29" i="11"/>
  <c r="R28" i="11"/>
  <c r="R27" i="11"/>
  <c r="R26" i="11"/>
  <c r="R25" i="11"/>
  <c r="R24" i="11"/>
  <c r="R23" i="11"/>
  <c r="R22" i="11"/>
  <c r="R21" i="11"/>
  <c r="R20" i="11"/>
  <c r="R19" i="11"/>
  <c r="R18" i="11"/>
  <c r="R17" i="11"/>
  <c r="R16" i="11"/>
  <c r="R15" i="11"/>
  <c r="R14" i="11"/>
  <c r="R13" i="11"/>
  <c r="R12" i="11"/>
  <c r="R11" i="11"/>
  <c r="R10" i="11"/>
  <c r="R9" i="11"/>
  <c r="R7" i="11" l="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V6" i="12"/>
  <c r="C6" i="12"/>
  <c r="E7" i="11"/>
  <c r="B6" i="12"/>
  <c r="C7" i="11" l="1"/>
  <c r="S54" i="11"/>
  <c r="S53" i="11"/>
  <c r="S52" i="11"/>
  <c r="S51" i="11"/>
  <c r="S50" i="11"/>
  <c r="S49" i="11"/>
  <c r="S48" i="11"/>
  <c r="S47" i="11"/>
  <c r="S46" i="11"/>
  <c r="S45" i="11"/>
  <c r="S44" i="11"/>
  <c r="S43" i="11"/>
  <c r="S42" i="11"/>
  <c r="S41" i="11"/>
  <c r="S40" i="11"/>
  <c r="S39" i="11"/>
  <c r="S38" i="11"/>
  <c r="S37" i="11"/>
  <c r="S36" i="11"/>
  <c r="S35" i="11"/>
  <c r="S34" i="11"/>
  <c r="S33" i="11"/>
  <c r="S32" i="11"/>
  <c r="S31" i="11"/>
  <c r="S30" i="11"/>
  <c r="S29" i="11"/>
  <c r="S28" i="11"/>
  <c r="S27" i="11"/>
  <c r="S26" i="11"/>
  <c r="S25" i="11"/>
  <c r="S24" i="11"/>
  <c r="S23" i="11"/>
  <c r="S22" i="11"/>
  <c r="S21" i="11"/>
  <c r="S20" i="11"/>
  <c r="S19" i="11"/>
  <c r="S18" i="11"/>
  <c r="S17" i="11"/>
  <c r="S16" i="11"/>
  <c r="S15" i="11"/>
  <c r="S14" i="11"/>
  <c r="S13" i="11"/>
  <c r="S12" i="11"/>
  <c r="S11" i="11"/>
  <c r="S10" i="11"/>
  <c r="S9" i="11"/>
  <c r="N6" i="12"/>
  <c r="M6" i="12"/>
  <c r="L6" i="12"/>
  <c r="W6" i="12" s="1"/>
  <c r="I6" i="12"/>
  <c r="S8" i="11" l="1"/>
  <c r="S7" i="11"/>
  <c r="W7" i="11" l="1"/>
  <c r="U2" i="11"/>
  <c r="M7" i="11" l="1"/>
  <c r="L7" i="11"/>
  <c r="G5" i="10"/>
  <c r="G7" i="11" l="1"/>
  <c r="Q7" i="11"/>
  <c r="H7" i="11" l="1"/>
  <c r="J7" i="11"/>
  <c r="K7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D4" i="13"/>
  <c r="C4" i="13"/>
  <c r="B4" i="13" l="1"/>
  <c r="R6" i="12"/>
  <c r="T6" i="12"/>
  <c r="U6" i="12" s="1"/>
  <c r="G6" i="12"/>
  <c r="H6" i="12"/>
  <c r="J6" i="12"/>
  <c r="K6" i="12"/>
  <c r="D6" i="12"/>
  <c r="P6" i="12"/>
  <c r="E6" i="12"/>
  <c r="D7" i="11" l="1"/>
  <c r="F7" i="11"/>
  <c r="Q6" i="12"/>
  <c r="F6" i="12"/>
  <c r="S6" i="12" s="1"/>
  <c r="H39" i="10" l="1"/>
  <c r="H26" i="10"/>
  <c r="H18" i="10"/>
  <c r="F25" i="10"/>
  <c r="F23" i="10"/>
  <c r="F17" i="10"/>
  <c r="F15" i="10"/>
  <c r="D25" i="10"/>
  <c r="D17" i="10"/>
  <c r="H53" i="9"/>
  <c r="H50" i="9"/>
  <c r="H45" i="9"/>
  <c r="H42" i="9"/>
  <c r="H29" i="9"/>
  <c r="H26" i="9"/>
  <c r="H21" i="9"/>
  <c r="H18" i="9"/>
  <c r="H13" i="9"/>
  <c r="H23" i="10"/>
  <c r="H15" i="10"/>
  <c r="D18" i="10"/>
  <c r="D13" i="10"/>
  <c r="H44" i="9"/>
  <c r="H36" i="9"/>
  <c r="H34" i="9"/>
  <c r="H28" i="9"/>
  <c r="H20" i="9"/>
  <c r="H12" i="9"/>
  <c r="F52" i="9"/>
  <c r="F44" i="9"/>
  <c r="F36" i="9"/>
  <c r="F28" i="9"/>
  <c r="F20" i="9"/>
  <c r="F12" i="9"/>
  <c r="C10" i="10"/>
  <c r="D10" i="10" s="1"/>
  <c r="E10" i="10"/>
  <c r="G10" i="10"/>
  <c r="F39" i="10"/>
  <c r="H29" i="10"/>
  <c r="H28" i="10"/>
  <c r="H21" i="10"/>
  <c r="H20" i="10"/>
  <c r="H13" i="10"/>
  <c r="H12" i="10"/>
  <c r="F29" i="10"/>
  <c r="F28" i="10"/>
  <c r="F21" i="10"/>
  <c r="F20" i="10"/>
  <c r="F13" i="10"/>
  <c r="F12" i="10"/>
  <c r="D23" i="10"/>
  <c r="D15" i="10"/>
  <c r="F50" i="9"/>
  <c r="F42" i="9"/>
  <c r="F34" i="9"/>
  <c r="F26" i="9"/>
  <c r="F18" i="9"/>
  <c r="H30" i="10"/>
  <c r="H22" i="10"/>
  <c r="H17" i="10"/>
  <c r="H14" i="10"/>
  <c r="F30" i="10"/>
  <c r="F14" i="10"/>
  <c r="H52" i="9"/>
  <c r="F51" i="9"/>
  <c r="F43" i="9"/>
  <c r="F35" i="9"/>
  <c r="F11" i="9"/>
  <c r="E5" i="10"/>
  <c r="E34" i="10" s="1"/>
  <c r="F22" i="10"/>
  <c r="H11" i="10"/>
  <c r="H16" i="10"/>
  <c r="H19" i="10"/>
  <c r="H24" i="10"/>
  <c r="H25" i="10"/>
  <c r="H27" i="10"/>
  <c r="F11" i="10"/>
  <c r="F16" i="10"/>
  <c r="F18" i="10"/>
  <c r="F19" i="10"/>
  <c r="F24" i="10"/>
  <c r="F26" i="10"/>
  <c r="F27" i="10"/>
  <c r="D11" i="10"/>
  <c r="D12" i="10"/>
  <c r="D14" i="10"/>
  <c r="D16" i="10"/>
  <c r="D19" i="10"/>
  <c r="D20" i="10"/>
  <c r="D21" i="10"/>
  <c r="D22" i="10"/>
  <c r="D24" i="10"/>
  <c r="D26" i="10"/>
  <c r="D27" i="10"/>
  <c r="D28" i="10"/>
  <c r="D29" i="10"/>
  <c r="D30" i="10"/>
  <c r="G3" i="10"/>
  <c r="H11" i="9"/>
  <c r="H14" i="9"/>
  <c r="H15" i="9"/>
  <c r="H16" i="9"/>
  <c r="H17" i="9"/>
  <c r="H19" i="9"/>
  <c r="H22" i="9"/>
  <c r="H23" i="9"/>
  <c r="H24" i="9"/>
  <c r="H25" i="9"/>
  <c r="H27" i="9"/>
  <c r="H30" i="9"/>
  <c r="H31" i="9"/>
  <c r="H32" i="9"/>
  <c r="H33" i="9"/>
  <c r="H35" i="9"/>
  <c r="H37" i="9"/>
  <c r="H38" i="9"/>
  <c r="H39" i="9"/>
  <c r="H40" i="9"/>
  <c r="H41" i="9"/>
  <c r="H43" i="9"/>
  <c r="H46" i="9"/>
  <c r="H47" i="9"/>
  <c r="H48" i="9"/>
  <c r="H49" i="9"/>
  <c r="H51" i="9"/>
  <c r="H54" i="9"/>
  <c r="H55" i="9"/>
  <c r="H56" i="9"/>
  <c r="H57" i="9"/>
  <c r="F13" i="9"/>
  <c r="F14" i="9"/>
  <c r="F15" i="9"/>
  <c r="F16" i="9"/>
  <c r="F17" i="9"/>
  <c r="F19" i="9"/>
  <c r="F21" i="9"/>
  <c r="F22" i="9"/>
  <c r="F23" i="9"/>
  <c r="F24" i="9"/>
  <c r="F25" i="9"/>
  <c r="F27" i="9"/>
  <c r="F29" i="9"/>
  <c r="F30" i="9"/>
  <c r="F31" i="9"/>
  <c r="F32" i="9"/>
  <c r="F33" i="9"/>
  <c r="F37" i="9"/>
  <c r="F38" i="9"/>
  <c r="F39" i="9"/>
  <c r="F40" i="9"/>
  <c r="F41" i="9"/>
  <c r="F45" i="9"/>
  <c r="F46" i="9"/>
  <c r="F47" i="9"/>
  <c r="F48" i="9"/>
  <c r="F49" i="9"/>
  <c r="F53" i="9"/>
  <c r="F54" i="9"/>
  <c r="F55" i="9"/>
  <c r="F56" i="9"/>
  <c r="F57" i="9"/>
  <c r="G10" i="9"/>
  <c r="H10" i="9" s="1"/>
  <c r="G34" i="10"/>
  <c r="D39" i="10" l="1"/>
  <c r="E10" i="9"/>
  <c r="F10" i="9" s="1"/>
  <c r="H10" i="10"/>
  <c r="F10" i="10"/>
  <c r="D11" i="9"/>
  <c r="D12" i="9"/>
  <c r="D14" i="9"/>
  <c r="D15" i="9"/>
  <c r="D16" i="9"/>
  <c r="D17" i="9"/>
  <c r="D18" i="9"/>
  <c r="D19" i="9"/>
  <c r="D20" i="9"/>
  <c r="D21" i="9"/>
  <c r="D22" i="9"/>
  <c r="D23" i="9"/>
  <c r="D24" i="9"/>
  <c r="D25" i="9"/>
  <c r="D27" i="9"/>
  <c r="D30" i="9"/>
  <c r="D32" i="9"/>
  <c r="D33" i="9"/>
  <c r="D35" i="9"/>
  <c r="D36" i="9"/>
  <c r="D37" i="9"/>
  <c r="D38" i="9"/>
  <c r="D39" i="9"/>
  <c r="D40" i="9"/>
  <c r="D41" i="9"/>
  <c r="D43" i="9"/>
  <c r="D46" i="9"/>
  <c r="D49" i="9"/>
  <c r="D51" i="9"/>
  <c r="D52" i="9"/>
  <c r="D54" i="9"/>
  <c r="D57" i="9"/>
  <c r="D48" i="9" l="1"/>
  <c r="D29" i="9"/>
  <c r="D26" i="9"/>
  <c r="D50" i="9"/>
  <c r="D45" i="9"/>
  <c r="D28" i="9"/>
  <c r="D13" i="9"/>
  <c r="D53" i="9"/>
  <c r="D55" i="9"/>
  <c r="D42" i="9"/>
  <c r="D47" i="9"/>
  <c r="D56" i="9"/>
  <c r="D31" i="9"/>
  <c r="D44" i="9"/>
  <c r="D34" i="9"/>
  <c r="C10" i="9" l="1"/>
  <c r="D10" i="9" s="1"/>
</calcChain>
</file>

<file path=xl/sharedStrings.xml><?xml version="1.0" encoding="utf-8"?>
<sst xmlns="http://schemas.openxmlformats.org/spreadsheetml/2006/main" count="353" uniqueCount="152">
  <si>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</si>
  <si>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</si>
  <si>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</si>
  <si>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</si>
  <si>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</si>
  <si>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直近1週間</t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</si>
  <si>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</si>
  <si>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</si>
  <si>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</si>
  <si>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</si>
  <si>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</si>
  <si>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</si>
  <si>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</si>
  <si>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</si>
  <si>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</si>
  <si>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</si>
  <si>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</si>
  <si>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</si>
  <si>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</si>
  <si>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</si>
  <si>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</si>
  <si>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</si>
  <si>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</si>
  <si>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</si>
  <si>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</si>
  <si>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</si>
  <si>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</si>
  <si>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</si>
  <si>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</si>
  <si>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</si>
  <si>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</si>
  <si>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</si>
  <si>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</si>
  <si>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</si>
  <si>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</si>
  <si>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</si>
  <si>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</si>
  <si>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</si>
  <si>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</si>
  <si>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</si>
  <si>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</si>
  <si>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</si>
  <si>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</si>
  <si>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</si>
  <si>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</si>
  <si>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</si>
  <si>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</si>
  <si>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</si>
  <si>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</si>
  <si>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</si>
  <si>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</si>
  <si>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</si>
  <si>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</si>
  <si>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</si>
  <si>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</si>
  <si>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</si>
  <si>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</si>
  <si>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</si>
  <si>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</si>
  <si>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</si>
  <si>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注：人口は、総務省が公表している、「令和3年住民基本台帳年齢階級別人口（市区町村別）」のうち、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</si>
  <si>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</si>
  <si>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</si>
  <si>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</si>
  <si>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</si>
  <si>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</si>
  <si>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</si>
  <si>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</si>
  <si>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</si>
  <si>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</si>
  <si>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</si>
  <si>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</si>
  <si>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</si>
  <si>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</si>
  <si>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</si>
  <si>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</si>
  <si>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</si>
  <si>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</si>
  <si>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</si>
  <si>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</si>
  <si>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</si>
  <si>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</si>
  <si>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</si>
  <si>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</si>
  <si>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</si>
  <si>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</si>
  <si>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</si>
  <si>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</si>
  <si>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</si>
  <si>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</si>
  <si>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注：人口は、総務省が公表している、「令和3年住民基本台帳年齢階級別人口（市区町村別）」のうち、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</si>
  <si>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</si>
  <si>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</si>
  <si>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</si>
  <si>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</si>
  <si>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</si>
  <si>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</si>
  <si>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内４回目</t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</si>
  <si>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</si>
  <si>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</si>
  <si>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</si>
  <si>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内3月分</t>
    <rPh sb="0" eb="1">
      <t>ウチ</t>
    </rPh>
    <rPh sb="2" eb="3">
      <t>ガツ</t>
    </rPh>
    <rPh sb="3" eb="4">
      <t>ブン</t>
    </rPh>
    <phoneticPr fontId="2"/>
  </si>
  <si>
    <t>内4月分</t>
  </si>
  <si>
    <t>内5月分</t>
    <phoneticPr fontId="2"/>
  </si>
  <si>
    <t>内6月分</t>
  </si>
  <si>
    <t>内7月分</t>
    <phoneticPr fontId="2"/>
  </si>
  <si>
    <t>内5月分</t>
    <rPh sb="0" eb="1">
      <t>ウチ</t>
    </rPh>
    <rPh sb="2" eb="3">
      <t>ガツ</t>
    </rPh>
    <rPh sb="3" eb="4">
      <t>ブン</t>
    </rPh>
    <phoneticPr fontId="2"/>
  </si>
  <si>
    <t>内6月分</t>
    <rPh sb="0" eb="1">
      <t>ウチ</t>
    </rPh>
    <rPh sb="2" eb="3">
      <t>ガツ</t>
    </rPh>
    <rPh sb="3" eb="4">
      <t>ブン</t>
    </rPh>
    <phoneticPr fontId="2"/>
  </si>
  <si>
    <t>内7月分</t>
    <rPh sb="0" eb="1">
      <t>ウチ</t>
    </rPh>
    <rPh sb="2" eb="3">
      <t>ガツ</t>
    </rPh>
    <rPh sb="3" eb="4">
      <t>ブン</t>
    </rPh>
    <phoneticPr fontId="2"/>
  </si>
  <si>
    <t>接種率</t>
    <rPh sb="0" eb="2">
      <t>セッシュ</t>
    </rPh>
    <rPh sb="2" eb="3">
      <t>リツ</t>
    </rPh>
    <phoneticPr fontId="2"/>
  </si>
  <si>
    <t>接種回数</t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</si>
  <si>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</si>
  <si>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</si>
  <si>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</si>
  <si>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</si>
  <si>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</si>
  <si>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</si>
  <si>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</si>
  <si>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</si>
  <si>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r>
      <t>ファイザー社</t>
    </r>
    <r>
      <rPr>
        <sz val="8"/>
        <color theme="1"/>
        <rFont val="游ゴシック"/>
        <family val="3"/>
        <charset val="128"/>
        <scheme val="minor"/>
      </rPr>
      <t>※6</t>
    </r>
    <phoneticPr fontId="2"/>
  </si>
  <si>
    <t>アストラゼネカ社</t>
    <rPh sb="7" eb="8">
      <t>シャ</t>
    </rPh>
    <phoneticPr fontId="2"/>
  </si>
  <si>
    <t>武田社（ノババックス）</t>
    <rPh sb="0" eb="2">
      <t>タケダ</t>
    </rPh>
    <rPh sb="2" eb="3">
      <t>シャ</t>
    </rPh>
    <phoneticPr fontId="2"/>
  </si>
  <si>
    <t xml:space="preserve"> ファイザー社※5※6 </t>
    <phoneticPr fontId="2"/>
  </si>
  <si>
    <t>武田社（ノババックス）</t>
  </si>
  <si>
    <t>計</t>
    <rPh sb="0" eb="1">
      <t>ケイ</t>
    </rPh>
    <phoneticPr fontId="2"/>
  </si>
  <si>
    <t>ワクチン
累積供給量</t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</si>
  <si>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</si>
  <si>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</si>
  <si>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</si>
  <si>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ワクチン
累積供給量</t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</si>
  <si>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</si>
  <si>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</si>
  <si>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</si>
  <si>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</si>
  <si>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</si>
  <si>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</si>
  <si>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</si>
  <si>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※6：小児（5-11歳）対象の接種およびワクチンも含む</t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</si>
  <si>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</si>
  <si>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</si>
  <si>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</si>
  <si>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</si>
  <si>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</si>
  <si>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</si>
  <si>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</si>
  <si>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</si>
  <si>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</si>
  <si>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</si>
  <si>
    <t>モデルナ社</t>
    <rPh sb="4" eb="5">
      <t>シャ</t>
    </rPh>
    <phoneticPr fontId="2"/>
  </si>
  <si>
    <r>
      <t>モデルナ社</t>
    </r>
    <r>
      <rPr>
        <sz val="8"/>
        <color theme="1"/>
        <rFont val="游ゴシック"/>
        <family val="3"/>
        <charset val="128"/>
        <scheme val="minor"/>
      </rPr>
      <t>※1</t>
    </r>
    <rPh sb="4" eb="5">
      <t>シャ</t>
    </rPh>
    <phoneticPr fontId="2"/>
  </si>
  <si>
    <t>内８月分</t>
    <rPh sb="0" eb="1">
      <t>ウチ</t>
    </rPh>
    <rPh sb="2" eb="3">
      <t>ガツ</t>
    </rPh>
    <rPh sb="3" eb="4">
      <t>ブン</t>
    </rPh>
    <phoneticPr fontId="2"/>
  </si>
  <si>
    <t>内８月分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</si>
</sst>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  <numFmt numFmtId="181" formatCode="\(m&quot;月&quot;d&quot;日&quot;&quot;公&quot;&quot;表&quot;&quot;時&quot;&quot;点&quot;\)"/>
  </numFmts>
  <fonts count="1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37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38" fontId="5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8" fontId="3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177" fontId="5" fillId="0" borderId="0" xfId="3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179" fontId="3" fillId="0" borderId="1" xfId="1" applyNumberFormat="1" applyFont="1" applyFill="1" applyBorder="1" applyAlignment="1">
      <alignment vertical="center"/>
    </xf>
    <xf numFmtId="179" fontId="5" fillId="0" borderId="1" xfId="1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10" fontId="3" fillId="0" borderId="1" xfId="3" applyNumberFormat="1" applyFont="1" applyBorder="1">
      <alignment vertical="center"/>
    </xf>
    <xf numFmtId="10" fontId="3" fillId="0" borderId="6" xfId="3" applyNumberFormat="1" applyFont="1" applyBorder="1">
      <alignment vertical="center"/>
    </xf>
    <xf numFmtId="180" fontId="3" fillId="0" borderId="6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180" fontId="3" fillId="0" borderId="1" xfId="0" applyNumberFormat="1" applyFont="1" applyBorder="1">
      <alignment vertical="center"/>
    </xf>
    <xf numFmtId="38" fontId="3" fillId="0" borderId="1" xfId="1" applyFont="1" applyBorder="1" applyAlignment="1">
      <alignment horizontal="left" vertical="center"/>
    </xf>
    <xf numFmtId="10" fontId="3" fillId="0" borderId="1" xfId="3" applyNumberFormat="1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80" fontId="0" fillId="0" borderId="1" xfId="1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180" fontId="4" fillId="0" borderId="1" xfId="3" applyNumberFormat="1" applyFont="1" applyBorder="1" applyAlignment="1"/>
    <xf numFmtId="176" fontId="0" fillId="0" borderId="1" xfId="0" applyNumberForma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0" fontId="3" fillId="0" borderId="0" xfId="0" applyFont="1" applyAlignment="1">
      <alignment horizontal="left" vertical="center"/>
    </xf>
    <xf numFmtId="38" fontId="0" fillId="0" borderId="0" xfId="1" applyFont="1" applyFill="1">
      <alignment vertical="center"/>
    </xf>
    <xf numFmtId="38" fontId="3" fillId="0" borderId="0" xfId="1" applyFont="1" applyFill="1">
      <alignment vertical="center"/>
    </xf>
    <xf numFmtId="0" fontId="3" fillId="0" borderId="6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80" fontId="3" fillId="0" borderId="6" xfId="1" applyNumberFormat="1" applyFont="1" applyFill="1" applyBorder="1">
      <alignment vertical="center"/>
    </xf>
    <xf numFmtId="10" fontId="3" fillId="0" borderId="1" xfId="1" applyNumberFormat="1" applyFont="1" applyFill="1" applyBorder="1">
      <alignment vertical="center"/>
    </xf>
    <xf numFmtId="10" fontId="3" fillId="0" borderId="1" xfId="0" applyNumberFormat="1" applyFont="1" applyBorder="1">
      <alignment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" xfId="0" applyFill="1" applyBorder="1" applyAlignment="1"/>
    <xf numFmtId="180" fontId="0" fillId="2" borderId="1" xfId="0" applyNumberFormat="1" applyFill="1" applyBorder="1">
      <alignment vertical="center"/>
    </xf>
    <xf numFmtId="0" fontId="3" fillId="0" borderId="1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8" fontId="5" fillId="0" borderId="1" xfId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6" fontId="10" fillId="0" borderId="2" xfId="0" applyNumberFormat="1" applyFont="1" applyBorder="1" applyAlignment="1">
      <alignment horizontal="center" vertical="center" wrapText="1"/>
    </xf>
    <xf numFmtId="56" fontId="10" fillId="0" borderId="2" xfId="0" applyNumberFormat="1" applyFont="1" applyBorder="1" applyAlignment="1">
      <alignment horizontal="center" vertical="center"/>
    </xf>
    <xf numFmtId="56" fontId="3" fillId="0" borderId="7" xfId="0" applyNumberFormat="1" applyFont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 wrapText="1"/>
    </xf>
    <xf numFmtId="56" fontId="5" fillId="0" borderId="10" xfId="0" applyNumberFormat="1" applyFont="1" applyBorder="1" applyAlignment="1">
      <alignment horizontal="center" vertical="center" wrapText="1"/>
    </xf>
    <xf numFmtId="38" fontId="5" fillId="0" borderId="3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181" fontId="3" fillId="0" borderId="0" xfId="0" applyNumberFormat="1" applyFont="1" applyAlignment="1">
      <alignment horizontal="right" vertical="center"/>
    </xf>
    <xf numFmtId="0" fontId="5" fillId="0" borderId="1" xfId="0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/>
    </xf>
    <xf numFmtId="56" fontId="3" fillId="0" borderId="2" xfId="0" applyNumberFormat="1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/>
    </xf>
    <xf numFmtId="181" fontId="3" fillId="0" borderId="16" xfId="0" applyNumberFormat="1" applyFont="1" applyBorder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4" fontId="3" fillId="2" borderId="9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shrinkToFi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81" fontId="3" fillId="0" borderId="17" xfId="0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3"/>
  <sheetViews>
    <sheetView tabSelected="1" view="pageBreakPreview" zoomScaleNormal="100" zoomScaleSheetLayoutView="100" workbookViewId="0">
      <selection sqref="A1:H1"/>
    </sheetView>
  </sheetViews>
  <sheetFormatPr defaultRowHeight="18" x14ac:dyDescent="0.45"/>
  <cols>
    <col min="1" max="1" width="13.59765625" customWidth="1"/>
    <col min="2" max="3" width="13.59765625" style="1" customWidth="1"/>
    <col min="4" max="7" width="13.59765625" customWidth="1"/>
    <col min="8" max="8" width="15.19921875" customWidth="1"/>
    <col min="9" max="9" width="7" customWidth="1"/>
    <col min="10" max="10" width="10.5" bestFit="1" customWidth="1"/>
  </cols>
  <sheetData>
    <row r="1" spans="1:8" x14ac:dyDescent="0.45">
      <c r="A1" s="74" t="s">
        <v>0</v>
      </c>
      <c r="B1" s="74"/>
      <c r="C1" s="74"/>
      <c r="D1" s="74"/>
      <c r="E1" s="74"/>
      <c r="F1" s="74"/>
      <c r="G1" s="74"/>
      <c r="H1" s="74"/>
    </row>
    <row r="2" spans="1:8" x14ac:dyDescent="0.45">
      <c r="A2" s="2"/>
      <c r="B2" s="3"/>
      <c r="C2" s="3"/>
      <c r="D2" s="2"/>
      <c r="E2" s="2"/>
      <c r="F2" s="2"/>
      <c r="G2" s="2"/>
      <c r="H2" s="2"/>
    </row>
    <row r="3" spans="1:8" x14ac:dyDescent="0.45">
      <c r="A3" s="2"/>
      <c r="B3" s="3"/>
      <c r="C3" s="3"/>
      <c r="D3" s="2"/>
      <c r="E3" s="2"/>
      <c r="F3" s="2"/>
      <c r="G3" s="89">
        <v>44775</v>
      </c>
      <c r="H3" s="89"/>
    </row>
    <row r="4" spans="1:8" x14ac:dyDescent="0.45">
      <c r="A4" s="4"/>
      <c r="B4" s="5"/>
      <c r="C4" s="5"/>
      <c r="D4" s="4"/>
      <c r="E4" s="6"/>
      <c r="F4" s="6"/>
      <c r="G4" s="6"/>
      <c r="H4" s="7" t="s">
        <v>1</v>
      </c>
    </row>
    <row r="5" spans="1:8" ht="19.5" customHeight="1" x14ac:dyDescent="0.45">
      <c r="A5" s="70" t="s">
        <v>2</v>
      </c>
      <c r="B5" s="75" t="s">
        <v>3</v>
      </c>
      <c r="C5" s="71" t="s">
        <v>4</v>
      </c>
      <c r="D5" s="76"/>
      <c r="E5" s="79" t="s">
        <v>5</v>
      </c>
      <c r="F5" s="80"/>
      <c r="G5" s="81">
        <v>44774</v>
      </c>
      <c r="H5" s="82"/>
    </row>
    <row r="6" spans="1:8" ht="21.75" customHeight="1" x14ac:dyDescent="0.45">
      <c r="A6" s="70"/>
      <c r="B6" s="75"/>
      <c r="C6" s="77"/>
      <c r="D6" s="78"/>
      <c r="E6" s="83" t="s">
        <v>6</v>
      </c>
      <c r="F6" s="84"/>
      <c r="G6" s="85" t="s">
        <v>7</v>
      </c>
      <c r="H6" s="86"/>
    </row>
    <row r="7" spans="1:8" ht="18.75" customHeight="1" x14ac:dyDescent="0.45">
      <c r="A7" s="70"/>
      <c r="B7" s="75"/>
      <c r="C7" s="87" t="s">
        <v>8</v>
      </c>
      <c r="D7" s="8"/>
      <c r="E7" s="69" t="s">
        <v>9</v>
      </c>
      <c r="F7" s="8"/>
      <c r="G7" s="69" t="s">
        <v>9</v>
      </c>
      <c r="H7" s="9"/>
    </row>
    <row r="8" spans="1:8" ht="18.75" customHeight="1" x14ac:dyDescent="0.45">
      <c r="A8" s="70"/>
      <c r="B8" s="75"/>
      <c r="C8" s="88"/>
      <c r="D8" s="71" t="s">
        <v>10</v>
      </c>
      <c r="E8" s="70"/>
      <c r="F8" s="71" t="s">
        <v>11</v>
      </c>
      <c r="G8" s="70"/>
      <c r="H8" s="73" t="s">
        <v>11</v>
      </c>
    </row>
    <row r="9" spans="1:8" ht="35.1" customHeight="1" x14ac:dyDescent="0.45">
      <c r="A9" s="70"/>
      <c r="B9" s="75"/>
      <c r="C9" s="88"/>
      <c r="D9" s="72"/>
      <c r="E9" s="70"/>
      <c r="F9" s="72"/>
      <c r="G9" s="70"/>
      <c r="H9" s="72"/>
    </row>
    <row r="10" spans="1:8" x14ac:dyDescent="0.45">
      <c r="A10" s="10" t="s">
        <v>12</v>
      </c>
      <c r="B10" s="20">
        <v>126645025.00000003</v>
      </c>
      <c r="C10" s="21">
        <f>SUM(C11:C57)</f>
        <v>79867086</v>
      </c>
      <c r="D10" s="11">
        <f>C10/$B10</f>
        <v>0.63063737403028652</v>
      </c>
      <c r="E10" s="21">
        <f>SUM(E11:E57)</f>
        <v>521060</v>
      </c>
      <c r="F10" s="11">
        <f>E10/$B10</f>
        <v>4.114334534657006E-3</v>
      </c>
      <c r="G10" s="21">
        <f>SUM(G11:G57)</f>
        <v>95083</v>
      </c>
      <c r="H10" s="11">
        <f>G10/$B10</f>
        <v>7.5078353847693566E-4</v>
      </c>
    </row>
    <row r="11" spans="1:8" x14ac:dyDescent="0.45">
      <c r="A11" s="12" t="s">
        <v>13</v>
      </c>
      <c r="B11" s="20">
        <v>5226603</v>
      </c>
      <c r="C11" s="21">
        <v>3413493</v>
      </c>
      <c r="D11" s="11">
        <f t="shared" ref="D11:D57" si="0">C11/$B11</f>
        <v>0.6530997284469473</v>
      </c>
      <c r="E11" s="21">
        <v>17718</v>
      </c>
      <c r="F11" s="11">
        <f t="shared" ref="F11:F57" si="1">E11/$B11</f>
        <v>3.3899647629636303E-3</v>
      </c>
      <c r="G11" s="21">
        <v>3787</v>
      </c>
      <c r="H11" s="11">
        <f t="shared" ref="H11:H57" si="2">G11/$B11</f>
        <v>7.2456239741185624E-4</v>
      </c>
    </row>
    <row r="12" spans="1:8" x14ac:dyDescent="0.45">
      <c r="A12" s="12" t="s">
        <v>14</v>
      </c>
      <c r="B12" s="20">
        <v>1259615</v>
      </c>
      <c r="C12" s="21">
        <v>879027</v>
      </c>
      <c r="D12" s="11">
        <f t="shared" si="0"/>
        <v>0.69785370926830814</v>
      </c>
      <c r="E12" s="21">
        <v>4523</v>
      </c>
      <c r="F12" s="11">
        <f t="shared" si="1"/>
        <v>3.5907797223754877E-3</v>
      </c>
      <c r="G12" s="21">
        <v>1167</v>
      </c>
      <c r="H12" s="11">
        <f t="shared" si="2"/>
        <v>9.2647356533543984E-4</v>
      </c>
    </row>
    <row r="13" spans="1:8" x14ac:dyDescent="0.45">
      <c r="A13" s="12" t="s">
        <v>15</v>
      </c>
      <c r="B13" s="20">
        <v>1220823</v>
      </c>
      <c r="C13" s="21">
        <v>864473</v>
      </c>
      <c r="D13" s="11">
        <f t="shared" si="0"/>
        <v>0.70810674438473065</v>
      </c>
      <c r="E13" s="21">
        <v>3763</v>
      </c>
      <c r="F13" s="11">
        <f t="shared" si="1"/>
        <v>3.0823469086018202E-3</v>
      </c>
      <c r="G13" s="21">
        <v>630</v>
      </c>
      <c r="H13" s="11">
        <f t="shared" si="2"/>
        <v>5.1604532352355747E-4</v>
      </c>
    </row>
    <row r="14" spans="1:8" x14ac:dyDescent="0.45">
      <c r="A14" s="12" t="s">
        <v>16</v>
      </c>
      <c r="B14" s="20">
        <v>2281989</v>
      </c>
      <c r="C14" s="21">
        <v>1507660</v>
      </c>
      <c r="D14" s="11">
        <f t="shared" si="0"/>
        <v>0.66067803131391079</v>
      </c>
      <c r="E14" s="21">
        <v>8752</v>
      </c>
      <c r="F14" s="11">
        <f t="shared" si="1"/>
        <v>3.8352507395960278E-3</v>
      </c>
      <c r="G14" s="21">
        <v>1237</v>
      </c>
      <c r="H14" s="11">
        <f t="shared" si="2"/>
        <v>5.4207097404939287E-4</v>
      </c>
    </row>
    <row r="15" spans="1:8" x14ac:dyDescent="0.45">
      <c r="A15" s="12" t="s">
        <v>17</v>
      </c>
      <c r="B15" s="20">
        <v>971288</v>
      </c>
      <c r="C15" s="21">
        <v>715012</v>
      </c>
      <c r="D15" s="11">
        <f t="shared" si="0"/>
        <v>0.73614828969368507</v>
      </c>
      <c r="E15" s="21">
        <v>3741</v>
      </c>
      <c r="F15" s="11">
        <f t="shared" si="1"/>
        <v>3.8515867590251294E-3</v>
      </c>
      <c r="G15" s="21">
        <v>1055</v>
      </c>
      <c r="H15" s="11">
        <f t="shared" si="2"/>
        <v>1.0861865893535183E-3</v>
      </c>
    </row>
    <row r="16" spans="1:8" x14ac:dyDescent="0.45">
      <c r="A16" s="12" t="s">
        <v>18</v>
      </c>
      <c r="B16" s="20">
        <v>1069562</v>
      </c>
      <c r="C16" s="21">
        <v>766153</v>
      </c>
      <c r="D16" s="11">
        <f t="shared" si="0"/>
        <v>0.71632406536507465</v>
      </c>
      <c r="E16" s="21">
        <v>2842</v>
      </c>
      <c r="F16" s="11">
        <f t="shared" si="1"/>
        <v>2.6571624646350564E-3</v>
      </c>
      <c r="G16" s="21">
        <v>392</v>
      </c>
      <c r="H16" s="11">
        <f t="shared" si="2"/>
        <v>3.6650516753586982E-4</v>
      </c>
    </row>
    <row r="17" spans="1:8" x14ac:dyDescent="0.45">
      <c r="A17" s="12" t="s">
        <v>19</v>
      </c>
      <c r="B17" s="20">
        <v>1862059.0000000002</v>
      </c>
      <c r="C17" s="21">
        <v>1298240</v>
      </c>
      <c r="D17" s="11">
        <f t="shared" si="0"/>
        <v>0.6972066943099009</v>
      </c>
      <c r="E17" s="21">
        <v>7042</v>
      </c>
      <c r="F17" s="11">
        <f t="shared" si="1"/>
        <v>3.781835054635755E-3</v>
      </c>
      <c r="G17" s="21">
        <v>1479</v>
      </c>
      <c r="H17" s="11">
        <f t="shared" si="2"/>
        <v>7.9428202865752362E-4</v>
      </c>
    </row>
    <row r="18" spans="1:8" x14ac:dyDescent="0.45">
      <c r="A18" s="12" t="s">
        <v>20</v>
      </c>
      <c r="B18" s="20">
        <v>2907675</v>
      </c>
      <c r="C18" s="21">
        <v>1953293</v>
      </c>
      <c r="D18" s="11">
        <f t="shared" si="0"/>
        <v>0.67177143250191307</v>
      </c>
      <c r="E18" s="21">
        <v>12195</v>
      </c>
      <c r="F18" s="11">
        <f t="shared" si="1"/>
        <v>4.1940725837653799E-3</v>
      </c>
      <c r="G18" s="21">
        <v>2045</v>
      </c>
      <c r="H18" s="11">
        <f t="shared" si="2"/>
        <v>7.0331106468226332E-4</v>
      </c>
    </row>
    <row r="19" spans="1:8" x14ac:dyDescent="0.45">
      <c r="A19" s="12" t="s">
        <v>21</v>
      </c>
      <c r="B19" s="20">
        <v>1955401</v>
      </c>
      <c r="C19" s="21">
        <v>1299282</v>
      </c>
      <c r="D19" s="11">
        <f t="shared" si="0"/>
        <v>0.66445808302235709</v>
      </c>
      <c r="E19" s="21">
        <v>8345</v>
      </c>
      <c r="F19" s="11">
        <f t="shared" si="1"/>
        <v>4.2676668366232809E-3</v>
      </c>
      <c r="G19" s="21">
        <v>1137</v>
      </c>
      <c r="H19" s="11">
        <f t="shared" si="2"/>
        <v>5.8146641021458007E-4</v>
      </c>
    </row>
    <row r="20" spans="1:8" x14ac:dyDescent="0.45">
      <c r="A20" s="12" t="s">
        <v>22</v>
      </c>
      <c r="B20" s="20">
        <v>1958101</v>
      </c>
      <c r="C20" s="21">
        <v>1278002</v>
      </c>
      <c r="D20" s="11">
        <f t="shared" si="0"/>
        <v>0.65267419811337613</v>
      </c>
      <c r="E20" s="21">
        <v>4935</v>
      </c>
      <c r="F20" s="11">
        <f t="shared" si="1"/>
        <v>2.5202990039839622E-3</v>
      </c>
      <c r="G20" s="21">
        <v>977</v>
      </c>
      <c r="H20" s="11">
        <f t="shared" si="2"/>
        <v>4.9895281193360302E-4</v>
      </c>
    </row>
    <row r="21" spans="1:8" x14ac:dyDescent="0.45">
      <c r="A21" s="12" t="s">
        <v>23</v>
      </c>
      <c r="B21" s="20">
        <v>7393799</v>
      </c>
      <c r="C21" s="21">
        <v>4699224</v>
      </c>
      <c r="D21" s="11">
        <f t="shared" si="0"/>
        <v>0.63556285476518903</v>
      </c>
      <c r="E21" s="21">
        <v>36458</v>
      </c>
      <c r="F21" s="11">
        <f t="shared" si="1"/>
        <v>4.9308887082269888E-3</v>
      </c>
      <c r="G21" s="21">
        <v>6112</v>
      </c>
      <c r="H21" s="11">
        <f t="shared" si="2"/>
        <v>8.2663864679037124E-4</v>
      </c>
    </row>
    <row r="22" spans="1:8" x14ac:dyDescent="0.45">
      <c r="A22" s="12" t="s">
        <v>24</v>
      </c>
      <c r="B22" s="20">
        <v>6322892.0000000009</v>
      </c>
      <c r="C22" s="21">
        <v>4104224</v>
      </c>
      <c r="D22" s="11">
        <f t="shared" si="0"/>
        <v>0.64910550425343327</v>
      </c>
      <c r="E22" s="21">
        <v>30570</v>
      </c>
      <c r="F22" s="11">
        <f t="shared" si="1"/>
        <v>4.8348129305387467E-3</v>
      </c>
      <c r="G22" s="21">
        <v>4361</v>
      </c>
      <c r="H22" s="11">
        <f t="shared" si="2"/>
        <v>6.8971603500423534E-4</v>
      </c>
    </row>
    <row r="23" spans="1:8" x14ac:dyDescent="0.45">
      <c r="A23" s="12" t="s">
        <v>25</v>
      </c>
      <c r="B23" s="20">
        <v>13843329.000000002</v>
      </c>
      <c r="C23" s="21">
        <v>8543671</v>
      </c>
      <c r="D23" s="11">
        <f t="shared" si="0"/>
        <v>0.61716881828063175</v>
      </c>
      <c r="E23" s="21">
        <v>68384</v>
      </c>
      <c r="F23" s="11">
        <f t="shared" si="1"/>
        <v>4.9398522566356682E-3</v>
      </c>
      <c r="G23" s="21">
        <v>9747</v>
      </c>
      <c r="H23" s="11">
        <f t="shared" si="2"/>
        <v>7.0409364683884912E-4</v>
      </c>
    </row>
    <row r="24" spans="1:8" x14ac:dyDescent="0.45">
      <c r="A24" s="12" t="s">
        <v>26</v>
      </c>
      <c r="B24" s="20">
        <v>9220206</v>
      </c>
      <c r="C24" s="21">
        <v>5811819</v>
      </c>
      <c r="D24" s="11">
        <f t="shared" si="0"/>
        <v>0.63033504891322389</v>
      </c>
      <c r="E24" s="21">
        <v>51526</v>
      </c>
      <c r="F24" s="11">
        <f t="shared" si="1"/>
        <v>5.588378394148677E-3</v>
      </c>
      <c r="G24" s="21">
        <v>8917</v>
      </c>
      <c r="H24" s="11">
        <f t="shared" si="2"/>
        <v>9.6711505144245148E-4</v>
      </c>
    </row>
    <row r="25" spans="1:8" x14ac:dyDescent="0.45">
      <c r="A25" s="12" t="s">
        <v>27</v>
      </c>
      <c r="B25" s="20">
        <v>2213174</v>
      </c>
      <c r="C25" s="21">
        <v>1578248</v>
      </c>
      <c r="D25" s="11">
        <f t="shared" si="0"/>
        <v>0.71311519112369837</v>
      </c>
      <c r="E25" s="21">
        <v>7101</v>
      </c>
      <c r="F25" s="11">
        <f t="shared" si="1"/>
        <v>3.2085141068890202E-3</v>
      </c>
      <c r="G25" s="21">
        <v>666</v>
      </c>
      <c r="H25" s="11">
        <f t="shared" si="2"/>
        <v>3.0092527745220212E-4</v>
      </c>
    </row>
    <row r="26" spans="1:8" x14ac:dyDescent="0.45">
      <c r="A26" s="12" t="s">
        <v>28</v>
      </c>
      <c r="B26" s="20">
        <v>1047674</v>
      </c>
      <c r="C26" s="21">
        <v>706163</v>
      </c>
      <c r="D26" s="11">
        <f t="shared" si="0"/>
        <v>0.67402932591626785</v>
      </c>
      <c r="E26" s="21">
        <v>3619</v>
      </c>
      <c r="F26" s="11">
        <f t="shared" si="1"/>
        <v>3.4543188052772139E-3</v>
      </c>
      <c r="G26" s="21">
        <v>1047</v>
      </c>
      <c r="H26" s="11">
        <f t="shared" si="2"/>
        <v>9.9935667010921342E-4</v>
      </c>
    </row>
    <row r="27" spans="1:8" x14ac:dyDescent="0.45">
      <c r="A27" s="12" t="s">
        <v>29</v>
      </c>
      <c r="B27" s="20">
        <v>1132656</v>
      </c>
      <c r="C27" s="21">
        <v>725683</v>
      </c>
      <c r="D27" s="11">
        <f t="shared" si="0"/>
        <v>0.64069143676456042</v>
      </c>
      <c r="E27" s="21">
        <v>3609</v>
      </c>
      <c r="F27" s="11">
        <f t="shared" si="1"/>
        <v>3.1863160571259058E-3</v>
      </c>
      <c r="G27" s="21">
        <v>742</v>
      </c>
      <c r="H27" s="11">
        <f t="shared" si="2"/>
        <v>6.5509739938692771E-4</v>
      </c>
    </row>
    <row r="28" spans="1:8" x14ac:dyDescent="0.45">
      <c r="A28" s="12" t="s">
        <v>30</v>
      </c>
      <c r="B28" s="20">
        <v>774582.99999999988</v>
      </c>
      <c r="C28" s="21">
        <v>507935</v>
      </c>
      <c r="D28" s="11">
        <f t="shared" si="0"/>
        <v>0.65575283733311995</v>
      </c>
      <c r="E28" s="21">
        <v>2834</v>
      </c>
      <c r="F28" s="11">
        <f t="shared" si="1"/>
        <v>3.6587428332405959E-3</v>
      </c>
      <c r="G28" s="21">
        <v>385</v>
      </c>
      <c r="H28" s="11">
        <f t="shared" si="2"/>
        <v>4.9704163401468931E-4</v>
      </c>
    </row>
    <row r="29" spans="1:8" x14ac:dyDescent="0.45">
      <c r="A29" s="12" t="s">
        <v>31</v>
      </c>
      <c r="B29" s="20">
        <v>820997</v>
      </c>
      <c r="C29" s="21">
        <v>533478</v>
      </c>
      <c r="D29" s="11">
        <f t="shared" si="0"/>
        <v>0.64979287378638406</v>
      </c>
      <c r="E29" s="21">
        <v>4040</v>
      </c>
      <c r="F29" s="11">
        <f t="shared" si="1"/>
        <v>4.9208462393894254E-3</v>
      </c>
      <c r="G29" s="21">
        <v>441</v>
      </c>
      <c r="H29" s="11">
        <f t="shared" si="2"/>
        <v>5.371517800917665E-4</v>
      </c>
    </row>
    <row r="30" spans="1:8" x14ac:dyDescent="0.45">
      <c r="A30" s="12" t="s">
        <v>32</v>
      </c>
      <c r="B30" s="20">
        <v>2071737</v>
      </c>
      <c r="C30" s="21">
        <v>1406673</v>
      </c>
      <c r="D30" s="11">
        <f t="shared" si="0"/>
        <v>0.67898241910049395</v>
      </c>
      <c r="E30" s="21">
        <v>6841</v>
      </c>
      <c r="F30" s="11">
        <f t="shared" si="1"/>
        <v>3.3020600587815923E-3</v>
      </c>
      <c r="G30" s="21">
        <v>1554</v>
      </c>
      <c r="H30" s="11">
        <f t="shared" si="2"/>
        <v>7.500952099614961E-4</v>
      </c>
    </row>
    <row r="31" spans="1:8" x14ac:dyDescent="0.45">
      <c r="A31" s="12" t="s">
        <v>33</v>
      </c>
      <c r="B31" s="20">
        <v>2016791</v>
      </c>
      <c r="C31" s="21">
        <v>1321429</v>
      </c>
      <c r="D31" s="11">
        <f t="shared" si="0"/>
        <v>0.65521365376977581</v>
      </c>
      <c r="E31" s="21">
        <v>6152</v>
      </c>
      <c r="F31" s="11">
        <f t="shared" si="1"/>
        <v>3.0503904470021931E-3</v>
      </c>
      <c r="G31" s="21">
        <v>918</v>
      </c>
      <c r="H31" s="11">
        <f t="shared" si="2"/>
        <v>4.5517854849610101E-4</v>
      </c>
    </row>
    <row r="32" spans="1:8" x14ac:dyDescent="0.45">
      <c r="A32" s="12" t="s">
        <v>34</v>
      </c>
      <c r="B32" s="20">
        <v>3686259.9999999995</v>
      </c>
      <c r="C32" s="21">
        <v>2399369</v>
      </c>
      <c r="D32" s="11">
        <f t="shared" si="0"/>
        <v>0.65089521628968128</v>
      </c>
      <c r="E32" s="21">
        <v>14534</v>
      </c>
      <c r="F32" s="11">
        <f t="shared" si="1"/>
        <v>3.9427495618865735E-3</v>
      </c>
      <c r="G32" s="21">
        <v>2302</v>
      </c>
      <c r="H32" s="11">
        <f t="shared" si="2"/>
        <v>6.244811814684803E-4</v>
      </c>
    </row>
    <row r="33" spans="1:8" x14ac:dyDescent="0.45">
      <c r="A33" s="12" t="s">
        <v>35</v>
      </c>
      <c r="B33" s="20">
        <v>7558801.9999999991</v>
      </c>
      <c r="C33" s="21">
        <v>4526162</v>
      </c>
      <c r="D33" s="11">
        <f t="shared" si="0"/>
        <v>0.59879356543536932</v>
      </c>
      <c r="E33" s="21">
        <v>30969</v>
      </c>
      <c r="F33" s="11">
        <f t="shared" si="1"/>
        <v>4.0970778173578309E-3</v>
      </c>
      <c r="G33" s="21">
        <v>5834</v>
      </c>
      <c r="H33" s="11">
        <f t="shared" si="2"/>
        <v>7.7181542789452626E-4</v>
      </c>
    </row>
    <row r="34" spans="1:8" x14ac:dyDescent="0.45">
      <c r="A34" s="12" t="s">
        <v>36</v>
      </c>
      <c r="B34" s="20">
        <v>1800557</v>
      </c>
      <c r="C34" s="21">
        <v>1142555</v>
      </c>
      <c r="D34" s="11">
        <f t="shared" si="0"/>
        <v>0.63455641781959693</v>
      </c>
      <c r="E34" s="21">
        <v>5605</v>
      </c>
      <c r="F34" s="11">
        <f t="shared" si="1"/>
        <v>3.1129256113524872E-3</v>
      </c>
      <c r="G34" s="21">
        <v>901</v>
      </c>
      <c r="H34" s="11">
        <f t="shared" si="2"/>
        <v>5.0040070933605541E-4</v>
      </c>
    </row>
    <row r="35" spans="1:8" x14ac:dyDescent="0.45">
      <c r="A35" s="12" t="s">
        <v>37</v>
      </c>
      <c r="B35" s="20">
        <v>1418843</v>
      </c>
      <c r="C35" s="21">
        <v>876368</v>
      </c>
      <c r="D35" s="11">
        <f t="shared" si="0"/>
        <v>0.61766382890848393</v>
      </c>
      <c r="E35" s="21">
        <v>5572</v>
      </c>
      <c r="F35" s="11">
        <f t="shared" si="1"/>
        <v>3.9271434542088165E-3</v>
      </c>
      <c r="G35" s="21">
        <v>1094</v>
      </c>
      <c r="H35" s="11">
        <f t="shared" si="2"/>
        <v>7.7105077869785447E-4</v>
      </c>
    </row>
    <row r="36" spans="1:8" x14ac:dyDescent="0.45">
      <c r="A36" s="12" t="s">
        <v>38</v>
      </c>
      <c r="B36" s="20">
        <v>2530542</v>
      </c>
      <c r="C36" s="21">
        <v>1512686</v>
      </c>
      <c r="D36" s="11">
        <f t="shared" si="0"/>
        <v>0.59777154459400395</v>
      </c>
      <c r="E36" s="21">
        <v>13471</v>
      </c>
      <c r="F36" s="11">
        <f t="shared" si="1"/>
        <v>5.3233655082587051E-3</v>
      </c>
      <c r="G36" s="21">
        <v>3759</v>
      </c>
      <c r="H36" s="11">
        <f t="shared" si="2"/>
        <v>1.4854525236095667E-3</v>
      </c>
    </row>
    <row r="37" spans="1:8" x14ac:dyDescent="0.45">
      <c r="A37" s="12" t="s">
        <v>39</v>
      </c>
      <c r="B37" s="20">
        <v>8839511</v>
      </c>
      <c r="C37" s="21">
        <v>4997810</v>
      </c>
      <c r="D37" s="11">
        <f t="shared" si="0"/>
        <v>0.56539439794803126</v>
      </c>
      <c r="E37" s="21">
        <v>37701</v>
      </c>
      <c r="F37" s="11">
        <f t="shared" si="1"/>
        <v>4.2650549334686044E-3</v>
      </c>
      <c r="G37" s="21">
        <v>6533</v>
      </c>
      <c r="H37" s="11">
        <f t="shared" si="2"/>
        <v>7.3906803215698243E-4</v>
      </c>
    </row>
    <row r="38" spans="1:8" x14ac:dyDescent="0.45">
      <c r="A38" s="12" t="s">
        <v>40</v>
      </c>
      <c r="B38" s="20">
        <v>5523625</v>
      </c>
      <c r="C38" s="21">
        <v>3327073</v>
      </c>
      <c r="D38" s="11">
        <f t="shared" si="0"/>
        <v>0.60233506076172805</v>
      </c>
      <c r="E38" s="21">
        <v>24351</v>
      </c>
      <c r="F38" s="11">
        <f t="shared" si="1"/>
        <v>4.4085179569576137E-3</v>
      </c>
      <c r="G38" s="21">
        <v>4156</v>
      </c>
      <c r="H38" s="11">
        <f t="shared" si="2"/>
        <v>7.5240444454502257E-4</v>
      </c>
    </row>
    <row r="39" spans="1:8" x14ac:dyDescent="0.45">
      <c r="A39" s="12" t="s">
        <v>41</v>
      </c>
      <c r="B39" s="20">
        <v>1344738.9999999998</v>
      </c>
      <c r="C39" s="21">
        <v>843026</v>
      </c>
      <c r="D39" s="11">
        <f t="shared" si="0"/>
        <v>0.62690678265447808</v>
      </c>
      <c r="E39" s="21">
        <v>4114</v>
      </c>
      <c r="F39" s="11">
        <f t="shared" si="1"/>
        <v>3.0593297286685378E-3</v>
      </c>
      <c r="G39" s="21">
        <v>974</v>
      </c>
      <c r="H39" s="11">
        <f t="shared" si="2"/>
        <v>7.243041214689246E-4</v>
      </c>
    </row>
    <row r="40" spans="1:8" x14ac:dyDescent="0.45">
      <c r="A40" s="12" t="s">
        <v>42</v>
      </c>
      <c r="B40" s="20">
        <v>944432</v>
      </c>
      <c r="C40" s="21">
        <v>594055</v>
      </c>
      <c r="D40" s="11">
        <f t="shared" si="0"/>
        <v>0.62900769986616289</v>
      </c>
      <c r="E40" s="21">
        <v>1992</v>
      </c>
      <c r="F40" s="11">
        <f t="shared" si="1"/>
        <v>2.1092042624561639E-3</v>
      </c>
      <c r="G40" s="21">
        <v>299</v>
      </c>
      <c r="H40" s="11">
        <f t="shared" si="2"/>
        <v>3.1659240686465517E-4</v>
      </c>
    </row>
    <row r="41" spans="1:8" x14ac:dyDescent="0.45">
      <c r="A41" s="12" t="s">
        <v>43</v>
      </c>
      <c r="B41" s="20">
        <v>556788</v>
      </c>
      <c r="C41" s="21">
        <v>348729</v>
      </c>
      <c r="D41" s="11">
        <f t="shared" si="0"/>
        <v>0.6263227655768443</v>
      </c>
      <c r="E41" s="21">
        <v>1969</v>
      </c>
      <c r="F41" s="11">
        <f t="shared" si="1"/>
        <v>3.5363549501785238E-3</v>
      </c>
      <c r="G41" s="21">
        <v>309</v>
      </c>
      <c r="H41" s="11">
        <f t="shared" si="2"/>
        <v>5.5496885708743724E-4</v>
      </c>
    </row>
    <row r="42" spans="1:8" x14ac:dyDescent="0.45">
      <c r="A42" s="12" t="s">
        <v>44</v>
      </c>
      <c r="B42" s="20">
        <v>672814.99999999988</v>
      </c>
      <c r="C42" s="21">
        <v>449695</v>
      </c>
      <c r="D42" s="11">
        <f t="shared" si="0"/>
        <v>0.66837838038688213</v>
      </c>
      <c r="E42" s="21">
        <v>2942</v>
      </c>
      <c r="F42" s="11">
        <f t="shared" si="1"/>
        <v>4.3726730230449684E-3</v>
      </c>
      <c r="G42" s="21">
        <v>614</v>
      </c>
      <c r="H42" s="11">
        <f t="shared" si="2"/>
        <v>9.1258369685574803E-4</v>
      </c>
    </row>
    <row r="43" spans="1:8" x14ac:dyDescent="0.45">
      <c r="A43" s="12" t="s">
        <v>45</v>
      </c>
      <c r="B43" s="20">
        <v>1893791</v>
      </c>
      <c r="C43" s="21">
        <v>1174351</v>
      </c>
      <c r="D43" s="11">
        <f t="shared" si="0"/>
        <v>0.62010591453861597</v>
      </c>
      <c r="E43" s="21">
        <v>7567</v>
      </c>
      <c r="F43" s="11">
        <f t="shared" si="1"/>
        <v>3.9956890702300303E-3</v>
      </c>
      <c r="G43" s="21">
        <v>1047</v>
      </c>
      <c r="H43" s="11">
        <f t="shared" si="2"/>
        <v>5.5285931763325515E-4</v>
      </c>
    </row>
    <row r="44" spans="1:8" x14ac:dyDescent="0.45">
      <c r="A44" s="12" t="s">
        <v>46</v>
      </c>
      <c r="B44" s="20">
        <v>2812432.9999999995</v>
      </c>
      <c r="C44" s="21">
        <v>1711340</v>
      </c>
      <c r="D44" s="11">
        <f t="shared" si="0"/>
        <v>0.60849094005083859</v>
      </c>
      <c r="E44" s="21">
        <v>9497</v>
      </c>
      <c r="F44" s="11">
        <f t="shared" si="1"/>
        <v>3.3767915537899042E-3</v>
      </c>
      <c r="G44" s="21">
        <v>964</v>
      </c>
      <c r="H44" s="11">
        <f t="shared" si="2"/>
        <v>3.427637209490858E-4</v>
      </c>
    </row>
    <row r="45" spans="1:8" x14ac:dyDescent="0.45">
      <c r="A45" s="12" t="s">
        <v>47</v>
      </c>
      <c r="B45" s="20">
        <v>1356110</v>
      </c>
      <c r="C45" s="21">
        <v>900371</v>
      </c>
      <c r="D45" s="11">
        <f t="shared" si="0"/>
        <v>0.66393655381938044</v>
      </c>
      <c r="E45" s="21">
        <v>5079</v>
      </c>
      <c r="F45" s="11">
        <f t="shared" si="1"/>
        <v>3.7452714012875064E-3</v>
      </c>
      <c r="G45" s="21">
        <v>967</v>
      </c>
      <c r="H45" s="11">
        <f t="shared" si="2"/>
        <v>7.1306899882752879E-4</v>
      </c>
    </row>
    <row r="46" spans="1:8" x14ac:dyDescent="0.45">
      <c r="A46" s="12" t="s">
        <v>48</v>
      </c>
      <c r="B46" s="20">
        <v>734949</v>
      </c>
      <c r="C46" s="21">
        <v>476924</v>
      </c>
      <c r="D46" s="11">
        <f t="shared" si="0"/>
        <v>0.64892121766272215</v>
      </c>
      <c r="E46" s="21">
        <v>1941</v>
      </c>
      <c r="F46" s="11">
        <f t="shared" si="1"/>
        <v>2.6409995795626637E-3</v>
      </c>
      <c r="G46" s="21">
        <v>378</v>
      </c>
      <c r="H46" s="11">
        <f t="shared" si="2"/>
        <v>5.1432140189319254E-4</v>
      </c>
    </row>
    <row r="47" spans="1:8" x14ac:dyDescent="0.45">
      <c r="A47" s="12" t="s">
        <v>49</v>
      </c>
      <c r="B47" s="20">
        <v>973896</v>
      </c>
      <c r="C47" s="21">
        <v>607941</v>
      </c>
      <c r="D47" s="11">
        <f t="shared" si="0"/>
        <v>0.62423605805958748</v>
      </c>
      <c r="E47" s="21">
        <v>2607</v>
      </c>
      <c r="F47" s="11">
        <f t="shared" si="1"/>
        <v>2.6768772024939008E-3</v>
      </c>
      <c r="G47" s="21">
        <v>496</v>
      </c>
      <c r="H47" s="11">
        <f t="shared" si="2"/>
        <v>5.0929462694168572E-4</v>
      </c>
    </row>
    <row r="48" spans="1:8" x14ac:dyDescent="0.45">
      <c r="A48" s="12" t="s">
        <v>50</v>
      </c>
      <c r="B48" s="20">
        <v>1356219</v>
      </c>
      <c r="C48" s="21">
        <v>881862</v>
      </c>
      <c r="D48" s="11">
        <f t="shared" si="0"/>
        <v>0.65023569202319098</v>
      </c>
      <c r="E48" s="21">
        <v>3730</v>
      </c>
      <c r="F48" s="11">
        <f t="shared" si="1"/>
        <v>2.7502932785929118E-3</v>
      </c>
      <c r="G48" s="21">
        <v>2133</v>
      </c>
      <c r="H48" s="11">
        <f t="shared" si="2"/>
        <v>1.5727548426913353E-3</v>
      </c>
    </row>
    <row r="49" spans="1:8" x14ac:dyDescent="0.45">
      <c r="A49" s="12" t="s">
        <v>51</v>
      </c>
      <c r="B49" s="20">
        <v>701167</v>
      </c>
      <c r="C49" s="21">
        <v>438945</v>
      </c>
      <c r="D49" s="11">
        <f t="shared" si="0"/>
        <v>0.62602061990937963</v>
      </c>
      <c r="E49" s="21">
        <v>1874</v>
      </c>
      <c r="F49" s="11">
        <f t="shared" si="1"/>
        <v>2.6726871059248366E-3</v>
      </c>
      <c r="G49" s="21">
        <v>366</v>
      </c>
      <c r="H49" s="11">
        <f t="shared" si="2"/>
        <v>5.2198691609844732E-4</v>
      </c>
    </row>
    <row r="50" spans="1:8" x14ac:dyDescent="0.45">
      <c r="A50" s="12" t="s">
        <v>52</v>
      </c>
      <c r="B50" s="20">
        <v>5124170</v>
      </c>
      <c r="C50" s="21">
        <v>3070728</v>
      </c>
      <c r="D50" s="11">
        <f t="shared" si="0"/>
        <v>0.59926349047748217</v>
      </c>
      <c r="E50" s="21">
        <v>21992</v>
      </c>
      <c r="F50" s="11">
        <f t="shared" si="1"/>
        <v>4.2918170162192125E-3</v>
      </c>
      <c r="G50" s="21">
        <v>8799</v>
      </c>
      <c r="H50" s="11">
        <f t="shared" si="2"/>
        <v>1.7171561443121519E-3</v>
      </c>
    </row>
    <row r="51" spans="1:8" x14ac:dyDescent="0.45">
      <c r="A51" s="12" t="s">
        <v>53</v>
      </c>
      <c r="B51" s="20">
        <v>818222</v>
      </c>
      <c r="C51" s="21">
        <v>499283</v>
      </c>
      <c r="D51" s="11">
        <f t="shared" si="0"/>
        <v>0.61020480994155624</v>
      </c>
      <c r="E51" s="21">
        <v>2835</v>
      </c>
      <c r="F51" s="11">
        <f t="shared" si="1"/>
        <v>3.4648298383568275E-3</v>
      </c>
      <c r="G51" s="21">
        <v>387</v>
      </c>
      <c r="H51" s="11">
        <f t="shared" si="2"/>
        <v>4.7297677158521771E-4</v>
      </c>
    </row>
    <row r="52" spans="1:8" x14ac:dyDescent="0.45">
      <c r="A52" s="12" t="s">
        <v>54</v>
      </c>
      <c r="B52" s="20">
        <v>1335937.9999999998</v>
      </c>
      <c r="C52" s="21">
        <v>886084</v>
      </c>
      <c r="D52" s="11">
        <f t="shared" si="0"/>
        <v>0.66326730731515993</v>
      </c>
      <c r="E52" s="21">
        <v>4360</v>
      </c>
      <c r="F52" s="11">
        <f t="shared" si="1"/>
        <v>3.2636245095206519E-3</v>
      </c>
      <c r="G52" s="21">
        <v>572</v>
      </c>
      <c r="H52" s="11">
        <f t="shared" si="2"/>
        <v>4.2816358244170019E-4</v>
      </c>
    </row>
    <row r="53" spans="1:8" x14ac:dyDescent="0.45">
      <c r="A53" s="12" t="s">
        <v>55</v>
      </c>
      <c r="B53" s="20">
        <v>1758645</v>
      </c>
      <c r="C53" s="21">
        <v>1151352</v>
      </c>
      <c r="D53" s="11">
        <f t="shared" si="0"/>
        <v>0.65468130293492999</v>
      </c>
      <c r="E53" s="21">
        <v>3923</v>
      </c>
      <c r="F53" s="11">
        <f t="shared" si="1"/>
        <v>2.2306946541229187E-3</v>
      </c>
      <c r="G53" s="21">
        <v>588</v>
      </c>
      <c r="H53" s="11">
        <f t="shared" si="2"/>
        <v>3.3434831930264492E-4</v>
      </c>
    </row>
    <row r="54" spans="1:8" x14ac:dyDescent="0.45">
      <c r="A54" s="12" t="s">
        <v>56</v>
      </c>
      <c r="B54" s="20">
        <v>1141741</v>
      </c>
      <c r="C54" s="21">
        <v>727008</v>
      </c>
      <c r="D54" s="11">
        <f t="shared" si="0"/>
        <v>0.63675386974804271</v>
      </c>
      <c r="E54" s="21">
        <v>4073</v>
      </c>
      <c r="F54" s="11">
        <f t="shared" si="1"/>
        <v>3.5673589719559867E-3</v>
      </c>
      <c r="G54" s="21">
        <v>680</v>
      </c>
      <c r="H54" s="11">
        <f t="shared" si="2"/>
        <v>5.9558165993863757E-4</v>
      </c>
    </row>
    <row r="55" spans="1:8" x14ac:dyDescent="0.45">
      <c r="A55" s="12" t="s">
        <v>57</v>
      </c>
      <c r="B55" s="20">
        <v>1087241</v>
      </c>
      <c r="C55" s="21">
        <v>675715</v>
      </c>
      <c r="D55" s="11">
        <f t="shared" si="0"/>
        <v>0.62149514229135949</v>
      </c>
      <c r="E55" s="21">
        <v>3793</v>
      </c>
      <c r="F55" s="11">
        <f t="shared" si="1"/>
        <v>3.4886469513199007E-3</v>
      </c>
      <c r="G55" s="21">
        <v>576</v>
      </c>
      <c r="H55" s="11">
        <f t="shared" si="2"/>
        <v>5.2978134562622274E-4</v>
      </c>
    </row>
    <row r="56" spans="1:8" x14ac:dyDescent="0.45">
      <c r="A56" s="12" t="s">
        <v>58</v>
      </c>
      <c r="B56" s="20">
        <v>1617517</v>
      </c>
      <c r="C56" s="21">
        <v>1038402</v>
      </c>
      <c r="D56" s="11">
        <f t="shared" si="0"/>
        <v>0.64197285098085521</v>
      </c>
      <c r="E56" s="21">
        <v>4768</v>
      </c>
      <c r="F56" s="11">
        <f t="shared" si="1"/>
        <v>2.9477279064145847E-3</v>
      </c>
      <c r="G56" s="21">
        <v>926</v>
      </c>
      <c r="H56" s="11">
        <f t="shared" si="2"/>
        <v>5.7248239122061778E-4</v>
      </c>
    </row>
    <row r="57" spans="1:8" x14ac:dyDescent="0.45">
      <c r="A57" s="12" t="s">
        <v>59</v>
      </c>
      <c r="B57" s="20">
        <v>1485118</v>
      </c>
      <c r="C57" s="21">
        <v>696070</v>
      </c>
      <c r="D57" s="11">
        <f t="shared" si="0"/>
        <v>0.46869676348950051</v>
      </c>
      <c r="E57" s="21">
        <v>4811</v>
      </c>
      <c r="F57" s="11">
        <f t="shared" si="1"/>
        <v>3.2394732270432385E-3</v>
      </c>
      <c r="G57" s="21">
        <v>633</v>
      </c>
      <c r="H57" s="11">
        <f t="shared" si="2"/>
        <v>4.2622875758020577E-4</v>
      </c>
    </row>
    <row r="58" spans="1:8" ht="9.75" customHeight="1" x14ac:dyDescent="0.45">
      <c r="A58" s="4"/>
      <c r="B58" s="13"/>
      <c r="C58" s="14"/>
      <c r="D58" s="15"/>
      <c r="E58" s="16"/>
      <c r="F58" s="15"/>
      <c r="G58" s="16"/>
      <c r="H58" s="15"/>
    </row>
    <row r="59" spans="1:8" ht="18.75" customHeight="1" x14ac:dyDescent="0.45">
      <c r="A59" s="2" t="s">
        <v>60</v>
      </c>
      <c r="B59" s="13"/>
      <c r="C59" s="14"/>
      <c r="D59" s="15"/>
      <c r="E59" s="16"/>
      <c r="F59" s="15"/>
      <c r="G59" s="16"/>
      <c r="H59" s="15"/>
    </row>
    <row r="60" spans="1:8" ht="18.75" customHeight="1" x14ac:dyDescent="0.45">
      <c r="A60" s="2" t="s">
        <v>61</v>
      </c>
      <c r="B60" s="13"/>
      <c r="C60" s="14"/>
      <c r="D60" s="15"/>
      <c r="E60" s="16"/>
      <c r="F60" s="15"/>
      <c r="G60" s="16"/>
      <c r="H60" s="15"/>
    </row>
    <row r="61" spans="1:8" x14ac:dyDescent="0.45">
      <c r="A61" s="2" t="s">
        <v>62</v>
      </c>
      <c r="B61" s="17"/>
      <c r="C61" s="17"/>
      <c r="D61" s="18"/>
      <c r="E61" s="18"/>
      <c r="F61" s="18"/>
      <c r="G61" s="18"/>
      <c r="H61" s="18"/>
    </row>
    <row r="62" spans="1:8" x14ac:dyDescent="0.45">
      <c r="A62" s="2" t="s">
        <v>63</v>
      </c>
    </row>
    <row r="63" spans="1:8" x14ac:dyDescent="0.45">
      <c r="A63" s="53" t="s">
        <v>64</v>
      </c>
      <c r="B63" s="55"/>
      <c r="C63" s="55"/>
      <c r="D63" s="24"/>
      <c r="E63" s="24"/>
      <c r="F63" s="24"/>
      <c r="G63" s="24"/>
      <c r="H63" s="24"/>
    </row>
  </sheetData>
  <mergeCells count="15">
    <mergeCell ref="G7:G9"/>
    <mergeCell ref="D8:D9"/>
    <mergeCell ref="F8:F9"/>
    <mergeCell ref="H8:H9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3:H3"/>
  </mergeCells>
  <phoneticPr fontId="2"/>
  <pageMargins left="0.7" right="0.7" top="0.75" bottom="0.75" header="0.3" footer="0.3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view="pageBreakPreview" zoomScaleNormal="100" zoomScaleSheetLayoutView="100" workbookViewId="0">
      <selection activeCell="G39" sqref="G39"/>
    </sheetView>
  </sheetViews>
  <sheetFormatPr defaultRowHeight="18" x14ac:dyDescent="0.45"/>
  <cols>
    <col min="1" max="1" width="13.59765625" customWidth="1"/>
    <col min="2" max="3" width="13.59765625" style="1" customWidth="1"/>
    <col min="4" max="4" width="13.59765625" customWidth="1"/>
    <col min="5" max="5" width="13.59765625" style="1" customWidth="1"/>
    <col min="6" max="6" width="13.59765625" customWidth="1"/>
    <col min="7" max="7" width="13.59765625" style="1" customWidth="1"/>
    <col min="8" max="8" width="15.69921875" customWidth="1"/>
    <col min="10" max="10" width="9.5" bestFit="1" customWidth="1"/>
  </cols>
  <sheetData>
    <row r="1" spans="1:8" x14ac:dyDescent="0.45">
      <c r="A1" s="74" t="s">
        <v>65</v>
      </c>
      <c r="B1" s="74"/>
      <c r="C1" s="74"/>
      <c r="D1" s="74"/>
      <c r="E1" s="74"/>
      <c r="F1" s="74"/>
      <c r="G1" s="74"/>
      <c r="H1" s="74"/>
    </row>
    <row r="2" spans="1:8" x14ac:dyDescent="0.45">
      <c r="A2" s="2"/>
      <c r="B2" s="3"/>
      <c r="C2" s="3"/>
      <c r="D2" s="2"/>
      <c r="E2" s="3"/>
      <c r="F2" s="2"/>
      <c r="G2" s="3"/>
      <c r="H2" s="2"/>
    </row>
    <row r="3" spans="1:8" x14ac:dyDescent="0.45">
      <c r="A3" s="4"/>
      <c r="B3" s="5"/>
      <c r="C3" s="5"/>
      <c r="D3" s="4"/>
      <c r="E3" s="19"/>
      <c r="F3" s="6"/>
      <c r="G3" s="89">
        <f>'進捗状況 (都道府県別)'!G3</f>
        <v>44775</v>
      </c>
      <c r="H3" s="89"/>
    </row>
    <row r="4" spans="1:8" x14ac:dyDescent="0.45">
      <c r="A4" s="2" t="s">
        <v>66</v>
      </c>
      <c r="B4" s="5"/>
      <c r="C4" s="5"/>
      <c r="D4" s="4"/>
      <c r="E4" s="19"/>
      <c r="F4" s="6"/>
      <c r="G4" s="19"/>
      <c r="H4" s="7" t="s">
        <v>1</v>
      </c>
    </row>
    <row r="5" spans="1:8" ht="24" customHeight="1" x14ac:dyDescent="0.45">
      <c r="A5" s="90" t="s">
        <v>67</v>
      </c>
      <c r="B5" s="75" t="s">
        <v>3</v>
      </c>
      <c r="C5" s="71" t="s">
        <v>4</v>
      </c>
      <c r="D5" s="76"/>
      <c r="E5" s="91" t="str">
        <f>'進捗状況 (都道府県別)'!E5</f>
        <v>直近1週間</v>
      </c>
      <c r="F5" s="92"/>
      <c r="G5" s="93">
        <f>'進捗状況 (都道府県別)'!G5:H5</f>
        <v>44774</v>
      </c>
      <c r="H5" s="94"/>
    </row>
    <row r="6" spans="1:8" ht="23.25" customHeight="1" x14ac:dyDescent="0.45">
      <c r="A6" s="90"/>
      <c r="B6" s="75"/>
      <c r="C6" s="77"/>
      <c r="D6" s="78"/>
      <c r="E6" s="83" t="s">
        <v>6</v>
      </c>
      <c r="F6" s="84"/>
      <c r="G6" s="85" t="s">
        <v>7</v>
      </c>
      <c r="H6" s="86"/>
    </row>
    <row r="7" spans="1:8" ht="18.75" customHeight="1" x14ac:dyDescent="0.45">
      <c r="A7" s="70"/>
      <c r="B7" s="75"/>
      <c r="C7" s="87" t="s">
        <v>8</v>
      </c>
      <c r="D7" s="8"/>
      <c r="E7" s="87" t="s">
        <v>9</v>
      </c>
      <c r="F7" s="8"/>
      <c r="G7" s="87" t="s">
        <v>9</v>
      </c>
      <c r="H7" s="9"/>
    </row>
    <row r="8" spans="1:8" ht="18.75" customHeight="1" x14ac:dyDescent="0.45">
      <c r="A8" s="70"/>
      <c r="B8" s="75"/>
      <c r="C8" s="88"/>
      <c r="D8" s="73" t="s">
        <v>10</v>
      </c>
      <c r="E8" s="88"/>
      <c r="F8" s="71" t="s">
        <v>11</v>
      </c>
      <c r="G8" s="88"/>
      <c r="H8" s="73" t="s">
        <v>11</v>
      </c>
    </row>
    <row r="9" spans="1:8" ht="35.1" customHeight="1" x14ac:dyDescent="0.45">
      <c r="A9" s="70"/>
      <c r="B9" s="75"/>
      <c r="C9" s="88"/>
      <c r="D9" s="72"/>
      <c r="E9" s="88"/>
      <c r="F9" s="72"/>
      <c r="G9" s="88"/>
      <c r="H9" s="72"/>
    </row>
    <row r="10" spans="1:8" x14ac:dyDescent="0.45">
      <c r="A10" s="10" t="s">
        <v>68</v>
      </c>
      <c r="B10" s="20">
        <v>27549031.999999996</v>
      </c>
      <c r="C10" s="21">
        <f>SUM(C11:C30)</f>
        <v>16615209</v>
      </c>
      <c r="D10" s="11">
        <f>C10/$B10</f>
        <v>0.60311407674868589</v>
      </c>
      <c r="E10" s="21">
        <f>SUM(E11:E30)</f>
        <v>133519</v>
      </c>
      <c r="F10" s="11">
        <f>E10/$B10</f>
        <v>4.8465949729195575E-3</v>
      </c>
      <c r="G10" s="21">
        <f>SUM(G11:G30)</f>
        <v>27856</v>
      </c>
      <c r="H10" s="11">
        <f>G10/$B10</f>
        <v>1.0111426056639669E-3</v>
      </c>
    </row>
    <row r="11" spans="1:8" x14ac:dyDescent="0.45">
      <c r="A11" s="12" t="s">
        <v>69</v>
      </c>
      <c r="B11" s="20">
        <v>1961575</v>
      </c>
      <c r="C11" s="21">
        <v>1195897</v>
      </c>
      <c r="D11" s="11">
        <f t="shared" ref="D11:D30" si="0">C11/$B11</f>
        <v>0.60966162395014212</v>
      </c>
      <c r="E11" s="21">
        <v>8277</v>
      </c>
      <c r="F11" s="11">
        <f t="shared" ref="F11:F30" si="1">E11/$B11</f>
        <v>4.2195684590189009E-3</v>
      </c>
      <c r="G11" s="21">
        <v>1989</v>
      </c>
      <c r="H11" s="11">
        <f t="shared" ref="H11:H30" si="2">G11/$B11</f>
        <v>1.0139811121165391E-3</v>
      </c>
    </row>
    <row r="12" spans="1:8" x14ac:dyDescent="0.45">
      <c r="A12" s="12" t="s">
        <v>70</v>
      </c>
      <c r="B12" s="20">
        <v>1065932</v>
      </c>
      <c r="C12" s="21">
        <v>666233</v>
      </c>
      <c r="D12" s="11">
        <f t="shared" si="0"/>
        <v>0.62502392272677809</v>
      </c>
      <c r="E12" s="21">
        <v>5708</v>
      </c>
      <c r="F12" s="11">
        <f t="shared" si="1"/>
        <v>5.3549382136946818E-3</v>
      </c>
      <c r="G12" s="21">
        <v>1014</v>
      </c>
      <c r="H12" s="11">
        <f t="shared" si="2"/>
        <v>9.5128019423377846E-4</v>
      </c>
    </row>
    <row r="13" spans="1:8" x14ac:dyDescent="0.45">
      <c r="A13" s="12" t="s">
        <v>71</v>
      </c>
      <c r="B13" s="20">
        <v>1324589</v>
      </c>
      <c r="C13" s="21">
        <v>831065</v>
      </c>
      <c r="D13" s="11">
        <f t="shared" si="0"/>
        <v>0.62741348448462131</v>
      </c>
      <c r="E13" s="21">
        <v>8419</v>
      </c>
      <c r="F13" s="11">
        <f t="shared" si="1"/>
        <v>6.3559338028626238E-3</v>
      </c>
      <c r="G13" s="21">
        <v>1706</v>
      </c>
      <c r="H13" s="11">
        <f t="shared" si="2"/>
        <v>1.2879466762897775E-3</v>
      </c>
    </row>
    <row r="14" spans="1:8" x14ac:dyDescent="0.45">
      <c r="A14" s="12" t="s">
        <v>72</v>
      </c>
      <c r="B14" s="20">
        <v>974726</v>
      </c>
      <c r="C14" s="21">
        <v>629535</v>
      </c>
      <c r="D14" s="11">
        <f t="shared" si="0"/>
        <v>0.64585842585506081</v>
      </c>
      <c r="E14" s="21">
        <v>4971</v>
      </c>
      <c r="F14" s="11">
        <f t="shared" si="1"/>
        <v>5.0998947396499123E-3</v>
      </c>
      <c r="G14" s="21">
        <v>545</v>
      </c>
      <c r="H14" s="11">
        <f t="shared" si="2"/>
        <v>5.5913148925954578E-4</v>
      </c>
    </row>
    <row r="15" spans="1:8" x14ac:dyDescent="0.45">
      <c r="A15" s="12" t="s">
        <v>73</v>
      </c>
      <c r="B15" s="20">
        <v>3759920</v>
      </c>
      <c r="C15" s="21">
        <v>2382859</v>
      </c>
      <c r="D15" s="11">
        <f t="shared" si="0"/>
        <v>0.6337525798421243</v>
      </c>
      <c r="E15" s="21">
        <v>23038</v>
      </c>
      <c r="F15" s="11">
        <f t="shared" si="1"/>
        <v>6.1272580267665274E-3</v>
      </c>
      <c r="G15" s="21">
        <v>3296</v>
      </c>
      <c r="H15" s="11">
        <f t="shared" si="2"/>
        <v>8.7661439605097983E-4</v>
      </c>
    </row>
    <row r="16" spans="1:8" x14ac:dyDescent="0.45">
      <c r="A16" s="12" t="s">
        <v>74</v>
      </c>
      <c r="B16" s="20">
        <v>1521562.0000000002</v>
      </c>
      <c r="C16" s="21">
        <v>918419</v>
      </c>
      <c r="D16" s="11">
        <f t="shared" si="0"/>
        <v>0.60360274507381217</v>
      </c>
      <c r="E16" s="21">
        <v>8860</v>
      </c>
      <c r="F16" s="11">
        <f t="shared" si="1"/>
        <v>5.8229635072379561E-3</v>
      </c>
      <c r="G16" s="21">
        <v>1383</v>
      </c>
      <c r="H16" s="11">
        <f t="shared" si="2"/>
        <v>9.0893437138940103E-4</v>
      </c>
    </row>
    <row r="17" spans="1:8" x14ac:dyDescent="0.45">
      <c r="A17" s="12" t="s">
        <v>75</v>
      </c>
      <c r="B17" s="20">
        <v>718601</v>
      </c>
      <c r="C17" s="21">
        <v>460190</v>
      </c>
      <c r="D17" s="11">
        <f t="shared" si="0"/>
        <v>0.64039710493027424</v>
      </c>
      <c r="E17" s="21">
        <v>4311</v>
      </c>
      <c r="F17" s="11">
        <f t="shared" si="1"/>
        <v>5.9991566947443717E-3</v>
      </c>
      <c r="G17" s="21">
        <v>886</v>
      </c>
      <c r="H17" s="11">
        <f t="shared" si="2"/>
        <v>1.2329512483283491E-3</v>
      </c>
    </row>
    <row r="18" spans="1:8" x14ac:dyDescent="0.45">
      <c r="A18" s="12" t="s">
        <v>76</v>
      </c>
      <c r="B18" s="20">
        <v>784774</v>
      </c>
      <c r="C18" s="21">
        <v>534948</v>
      </c>
      <c r="D18" s="11">
        <f t="shared" si="0"/>
        <v>0.68165866861032598</v>
      </c>
      <c r="E18" s="21">
        <v>2850</v>
      </c>
      <c r="F18" s="11">
        <f t="shared" si="1"/>
        <v>3.6316187845163066E-3</v>
      </c>
      <c r="G18" s="21">
        <v>372</v>
      </c>
      <c r="H18" s="11">
        <f t="shared" si="2"/>
        <v>4.7402182029476E-4</v>
      </c>
    </row>
    <row r="19" spans="1:8" x14ac:dyDescent="0.45">
      <c r="A19" s="12" t="s">
        <v>77</v>
      </c>
      <c r="B19" s="20">
        <v>694295.99999999988</v>
      </c>
      <c r="C19" s="21">
        <v>452031</v>
      </c>
      <c r="D19" s="11">
        <f t="shared" si="0"/>
        <v>0.65106381140032499</v>
      </c>
      <c r="E19" s="21">
        <v>3002</v>
      </c>
      <c r="F19" s="11">
        <f t="shared" si="1"/>
        <v>4.3238042563978479E-3</v>
      </c>
      <c r="G19" s="21">
        <v>314</v>
      </c>
      <c r="H19" s="11">
        <f t="shared" si="2"/>
        <v>4.5225667438671699E-4</v>
      </c>
    </row>
    <row r="20" spans="1:8" x14ac:dyDescent="0.45">
      <c r="A20" s="12" t="s">
        <v>78</v>
      </c>
      <c r="B20" s="20">
        <v>799966</v>
      </c>
      <c r="C20" s="21">
        <v>509127</v>
      </c>
      <c r="D20" s="11">
        <f t="shared" si="0"/>
        <v>0.63643579852143717</v>
      </c>
      <c r="E20" s="21">
        <v>2056</v>
      </c>
      <c r="F20" s="11">
        <f t="shared" si="1"/>
        <v>2.5701092296422597E-3</v>
      </c>
      <c r="G20" s="21">
        <v>561</v>
      </c>
      <c r="H20" s="11">
        <f t="shared" si="2"/>
        <v>7.0127980439168669E-4</v>
      </c>
    </row>
    <row r="21" spans="1:8" x14ac:dyDescent="0.45">
      <c r="A21" s="12" t="s">
        <v>79</v>
      </c>
      <c r="B21" s="20">
        <v>2300944</v>
      </c>
      <c r="C21" s="21">
        <v>1348431</v>
      </c>
      <c r="D21" s="11">
        <f t="shared" si="0"/>
        <v>0.58603381916291752</v>
      </c>
      <c r="E21" s="21">
        <v>10716</v>
      </c>
      <c r="F21" s="11">
        <f t="shared" si="1"/>
        <v>4.6572189501352486E-3</v>
      </c>
      <c r="G21" s="21">
        <v>1726</v>
      </c>
      <c r="H21" s="11">
        <f t="shared" si="2"/>
        <v>7.5012690443574466E-4</v>
      </c>
    </row>
    <row r="22" spans="1:8" x14ac:dyDescent="0.45">
      <c r="A22" s="12" t="s">
        <v>80</v>
      </c>
      <c r="B22" s="20">
        <v>1400720</v>
      </c>
      <c r="C22" s="21">
        <v>811195</v>
      </c>
      <c r="D22" s="11">
        <f t="shared" si="0"/>
        <v>0.57912716317322521</v>
      </c>
      <c r="E22" s="21">
        <v>8808</v>
      </c>
      <c r="F22" s="11">
        <f t="shared" si="1"/>
        <v>6.2881946427551542E-3</v>
      </c>
      <c r="G22" s="21">
        <v>2821</v>
      </c>
      <c r="H22" s="11">
        <f t="shared" si="2"/>
        <v>2.013964246958707E-3</v>
      </c>
    </row>
    <row r="23" spans="1:8" x14ac:dyDescent="0.45">
      <c r="A23" s="12" t="s">
        <v>81</v>
      </c>
      <c r="B23" s="20">
        <v>2739963</v>
      </c>
      <c r="C23" s="21">
        <v>1457116</v>
      </c>
      <c r="D23" s="11">
        <f t="shared" si="0"/>
        <v>0.53180134184293726</v>
      </c>
      <c r="E23" s="21">
        <v>11892</v>
      </c>
      <c r="F23" s="11">
        <f t="shared" si="1"/>
        <v>4.3402045940036417E-3</v>
      </c>
      <c r="G23" s="21">
        <v>1674</v>
      </c>
      <c r="H23" s="11">
        <f t="shared" si="2"/>
        <v>6.1095715526085568E-4</v>
      </c>
    </row>
    <row r="24" spans="1:8" x14ac:dyDescent="0.45">
      <c r="A24" s="12" t="s">
        <v>82</v>
      </c>
      <c r="B24" s="20">
        <v>831479.00000000012</v>
      </c>
      <c r="C24" s="21">
        <v>479691</v>
      </c>
      <c r="D24" s="11">
        <f t="shared" si="0"/>
        <v>0.57691294668897219</v>
      </c>
      <c r="E24" s="21">
        <v>2625</v>
      </c>
      <c r="F24" s="11">
        <f t="shared" si="1"/>
        <v>3.1570250120568286E-3</v>
      </c>
      <c r="G24" s="21">
        <v>357</v>
      </c>
      <c r="H24" s="11">
        <f t="shared" si="2"/>
        <v>4.2935540163972866E-4</v>
      </c>
    </row>
    <row r="25" spans="1:8" x14ac:dyDescent="0.45">
      <c r="A25" s="12" t="s">
        <v>83</v>
      </c>
      <c r="B25" s="20">
        <v>1526835</v>
      </c>
      <c r="C25" s="21">
        <v>882777</v>
      </c>
      <c r="D25" s="11">
        <f t="shared" si="0"/>
        <v>0.57817445892974684</v>
      </c>
      <c r="E25" s="21">
        <v>6073</v>
      </c>
      <c r="F25" s="11">
        <f t="shared" si="1"/>
        <v>3.9775090301178585E-3</v>
      </c>
      <c r="G25" s="21">
        <v>824</v>
      </c>
      <c r="H25" s="11">
        <f t="shared" si="2"/>
        <v>5.3967848523252347E-4</v>
      </c>
    </row>
    <row r="26" spans="1:8" x14ac:dyDescent="0.45">
      <c r="A26" s="12" t="s">
        <v>84</v>
      </c>
      <c r="B26" s="20">
        <v>708155</v>
      </c>
      <c r="C26" s="21">
        <v>418527</v>
      </c>
      <c r="D26" s="11">
        <f t="shared" si="0"/>
        <v>0.59101044262908542</v>
      </c>
      <c r="E26" s="21">
        <v>3026</v>
      </c>
      <c r="F26" s="11">
        <f t="shared" si="1"/>
        <v>4.2730758096744354E-3</v>
      </c>
      <c r="G26" s="21">
        <v>376</v>
      </c>
      <c r="H26" s="11">
        <f t="shared" si="2"/>
        <v>5.3095720569649302E-4</v>
      </c>
    </row>
    <row r="27" spans="1:8" x14ac:dyDescent="0.45">
      <c r="A27" s="12" t="s">
        <v>85</v>
      </c>
      <c r="B27" s="20">
        <v>1194817</v>
      </c>
      <c r="C27" s="21">
        <v>695681</v>
      </c>
      <c r="D27" s="11">
        <f t="shared" si="0"/>
        <v>0.5822489971267566</v>
      </c>
      <c r="E27" s="21">
        <v>4633</v>
      </c>
      <c r="F27" s="11">
        <f t="shared" si="1"/>
        <v>3.8775812530287067E-3</v>
      </c>
      <c r="G27" s="21">
        <v>395</v>
      </c>
      <c r="H27" s="11">
        <f t="shared" si="2"/>
        <v>3.3059455966897021E-4</v>
      </c>
    </row>
    <row r="28" spans="1:8" x14ac:dyDescent="0.45">
      <c r="A28" s="12" t="s">
        <v>86</v>
      </c>
      <c r="B28" s="20">
        <v>944709</v>
      </c>
      <c r="C28" s="21">
        <v>589230</v>
      </c>
      <c r="D28" s="11">
        <f t="shared" si="0"/>
        <v>0.62371587441212051</v>
      </c>
      <c r="E28" s="21">
        <v>5305</v>
      </c>
      <c r="F28" s="11">
        <f t="shared" si="1"/>
        <v>5.6154858268525013E-3</v>
      </c>
      <c r="G28" s="21">
        <v>2711</v>
      </c>
      <c r="H28" s="11">
        <f t="shared" si="2"/>
        <v>2.8696667439391389E-3</v>
      </c>
    </row>
    <row r="29" spans="1:8" x14ac:dyDescent="0.45">
      <c r="A29" s="12" t="s">
        <v>87</v>
      </c>
      <c r="B29" s="20">
        <v>1562767</v>
      </c>
      <c r="C29" s="21">
        <v>896283</v>
      </c>
      <c r="D29" s="11">
        <f t="shared" si="0"/>
        <v>0.57352311636987474</v>
      </c>
      <c r="E29" s="21">
        <v>7419</v>
      </c>
      <c r="F29" s="11">
        <f t="shared" si="1"/>
        <v>4.747348773041663E-3</v>
      </c>
      <c r="G29" s="21">
        <v>4634</v>
      </c>
      <c r="H29" s="11">
        <f t="shared" si="2"/>
        <v>2.9652532975165203E-3</v>
      </c>
    </row>
    <row r="30" spans="1:8" x14ac:dyDescent="0.45">
      <c r="A30" s="12" t="s">
        <v>88</v>
      </c>
      <c r="B30" s="20">
        <v>732702</v>
      </c>
      <c r="C30" s="21">
        <v>455974</v>
      </c>
      <c r="D30" s="11">
        <f t="shared" si="0"/>
        <v>0.62231848691555369</v>
      </c>
      <c r="E30" s="21">
        <v>1530</v>
      </c>
      <c r="F30" s="11">
        <f t="shared" si="1"/>
        <v>2.0881613534561119E-3</v>
      </c>
      <c r="G30" s="21">
        <v>272</v>
      </c>
      <c r="H30" s="11">
        <f t="shared" si="2"/>
        <v>3.7122868505886432E-4</v>
      </c>
    </row>
    <row r="31" spans="1:8" x14ac:dyDescent="0.45">
      <c r="A31" s="4"/>
      <c r="B31" s="13"/>
      <c r="C31" s="14"/>
      <c r="D31" s="15"/>
      <c r="E31" s="14"/>
      <c r="F31" s="15"/>
      <c r="G31" s="14"/>
      <c r="H31" s="15"/>
    </row>
    <row r="32" spans="1:8" x14ac:dyDescent="0.45">
      <c r="A32" s="4"/>
      <c r="B32" s="13"/>
      <c r="C32" s="14"/>
      <c r="D32" s="15"/>
      <c r="E32" s="14"/>
      <c r="F32" s="15"/>
      <c r="G32" s="14"/>
      <c r="H32" s="15"/>
    </row>
    <row r="33" spans="1:8" x14ac:dyDescent="0.45">
      <c r="A33" s="2" t="s">
        <v>89</v>
      </c>
      <c r="B33" s="5"/>
      <c r="C33" s="5"/>
      <c r="D33" s="4"/>
      <c r="E33" s="19"/>
      <c r="F33" s="6"/>
      <c r="G33" s="19"/>
      <c r="H33" s="6"/>
    </row>
    <row r="34" spans="1:8" ht="22.5" customHeight="1" x14ac:dyDescent="0.45">
      <c r="A34" s="90"/>
      <c r="B34" s="75" t="s">
        <v>3</v>
      </c>
      <c r="C34" s="71" t="s">
        <v>4</v>
      </c>
      <c r="D34" s="76"/>
      <c r="E34" s="91" t="str">
        <f>E5</f>
        <v>直近1週間</v>
      </c>
      <c r="F34" s="92"/>
      <c r="G34" s="91">
        <f>'進捗状況 (都道府県別)'!G5:H5</f>
        <v>44774</v>
      </c>
      <c r="H34" s="92"/>
    </row>
    <row r="35" spans="1:8" ht="24" customHeight="1" x14ac:dyDescent="0.45">
      <c r="A35" s="90"/>
      <c r="B35" s="75"/>
      <c r="C35" s="77"/>
      <c r="D35" s="78"/>
      <c r="E35" s="83" t="s">
        <v>6</v>
      </c>
      <c r="F35" s="84"/>
      <c r="G35" s="85" t="s">
        <v>7</v>
      </c>
      <c r="H35" s="86"/>
    </row>
    <row r="36" spans="1:8" ht="18.75" customHeight="1" x14ac:dyDescent="0.45">
      <c r="A36" s="70"/>
      <c r="B36" s="75"/>
      <c r="C36" s="87" t="s">
        <v>8</v>
      </c>
      <c r="D36" s="8"/>
      <c r="E36" s="87" t="s">
        <v>9</v>
      </c>
      <c r="F36" s="8"/>
      <c r="G36" s="87" t="s">
        <v>9</v>
      </c>
      <c r="H36" s="9"/>
    </row>
    <row r="37" spans="1:8" ht="18.75" customHeight="1" x14ac:dyDescent="0.45">
      <c r="A37" s="70"/>
      <c r="B37" s="75"/>
      <c r="C37" s="88"/>
      <c r="D37" s="73" t="s">
        <v>10</v>
      </c>
      <c r="E37" s="88"/>
      <c r="F37" s="71" t="s">
        <v>11</v>
      </c>
      <c r="G37" s="88"/>
      <c r="H37" s="73" t="s">
        <v>11</v>
      </c>
    </row>
    <row r="38" spans="1:8" ht="35.1" customHeight="1" x14ac:dyDescent="0.45">
      <c r="A38" s="70"/>
      <c r="B38" s="75"/>
      <c r="C38" s="88"/>
      <c r="D38" s="72"/>
      <c r="E38" s="88"/>
      <c r="F38" s="72"/>
      <c r="G38" s="88"/>
      <c r="H38" s="72"/>
    </row>
    <row r="39" spans="1:8" x14ac:dyDescent="0.45">
      <c r="A39" s="10" t="s">
        <v>68</v>
      </c>
      <c r="B39" s="20">
        <v>9572763</v>
      </c>
      <c r="C39" s="21">
        <v>5821880</v>
      </c>
      <c r="D39" s="11">
        <f>C39/$B39</f>
        <v>0.60817132942704211</v>
      </c>
      <c r="E39" s="21">
        <v>47083</v>
      </c>
      <c r="F39" s="11">
        <f>E39/$B39</f>
        <v>4.9184336852380025E-3</v>
      </c>
      <c r="G39" s="21">
        <v>6820</v>
      </c>
      <c r="H39" s="11">
        <f>G39/$B39</f>
        <v>7.1243798681739018E-4</v>
      </c>
    </row>
    <row r="40" spans="1:8" ht="18.75" customHeight="1" x14ac:dyDescent="0.45">
      <c r="A40" s="4"/>
      <c r="B40" s="13"/>
      <c r="C40" s="14"/>
      <c r="D40" s="15"/>
      <c r="E40" s="14"/>
      <c r="F40" s="15"/>
      <c r="G40" s="14"/>
      <c r="H40" s="15"/>
    </row>
    <row r="41" spans="1:8" ht="18.75" customHeight="1" x14ac:dyDescent="0.45">
      <c r="A41" s="2" t="s">
        <v>90</v>
      </c>
      <c r="B41" s="13"/>
      <c r="C41" s="14"/>
      <c r="D41" s="15"/>
      <c r="E41" s="14"/>
      <c r="F41" s="15"/>
      <c r="G41" s="14"/>
      <c r="H41" s="15"/>
    </row>
    <row r="42" spans="1:8" ht="18.75" customHeight="1" x14ac:dyDescent="0.45">
      <c r="A42" s="2" t="s">
        <v>91</v>
      </c>
      <c r="B42" s="13"/>
      <c r="C42" s="14"/>
      <c r="D42" s="15"/>
      <c r="E42" s="14"/>
      <c r="F42" s="15"/>
      <c r="G42" s="14"/>
      <c r="H42" s="15"/>
    </row>
    <row r="43" spans="1:8" x14ac:dyDescent="0.45">
      <c r="A43" s="2" t="s">
        <v>62</v>
      </c>
      <c r="B43" s="17"/>
      <c r="C43" s="17"/>
      <c r="D43" s="18"/>
      <c r="E43" s="17"/>
      <c r="F43" s="18"/>
      <c r="G43" s="17"/>
      <c r="H43" s="18"/>
    </row>
    <row r="44" spans="1:8" x14ac:dyDescent="0.45">
      <c r="A44" s="2" t="s">
        <v>92</v>
      </c>
      <c r="B44" s="17"/>
      <c r="C44" s="17"/>
      <c r="D44" s="18"/>
      <c r="E44" s="17"/>
      <c r="F44" s="18"/>
      <c r="G44" s="17"/>
      <c r="H44" s="18"/>
    </row>
    <row r="45" spans="1:8" x14ac:dyDescent="0.45">
      <c r="A45" s="53" t="s">
        <v>64</v>
      </c>
      <c r="B45" s="54"/>
      <c r="C45" s="54"/>
      <c r="E45" s="54"/>
      <c r="G45" s="54"/>
    </row>
  </sheetData>
  <mergeCells count="28">
    <mergeCell ref="A34:A38"/>
    <mergeCell ref="B34:B38"/>
    <mergeCell ref="C34:D35"/>
    <mergeCell ref="E34:F34"/>
    <mergeCell ref="G34:H34"/>
    <mergeCell ref="E35:F35"/>
    <mergeCell ref="G35:H35"/>
    <mergeCell ref="C36:C38"/>
    <mergeCell ref="E36:E38"/>
    <mergeCell ref="G36:G38"/>
    <mergeCell ref="D37:D38"/>
    <mergeCell ref="F37:F38"/>
    <mergeCell ref="H37:H38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7:G9"/>
    <mergeCell ref="D8:D9"/>
    <mergeCell ref="F8:F9"/>
    <mergeCell ref="H8:H9"/>
    <mergeCell ref="G3:H3"/>
  </mergeCells>
  <phoneticPr fontId="2"/>
  <pageMargins left="0.7" right="0.7" top="0.75" bottom="0.75" header="0.3" footer="0.3"/>
  <pageSetup paperSize="9" scale="7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61"/>
  <sheetViews>
    <sheetView view="pageBreakPreview" zoomScaleNormal="100" zoomScaleSheetLayoutView="100" workbookViewId="0">
      <selection activeCell="B11" sqref="B11"/>
    </sheetView>
  </sheetViews>
  <sheetFormatPr defaultRowHeight="18" x14ac:dyDescent="0.45"/>
  <cols>
    <col min="1" max="1" width="12.69921875" customWidth="1"/>
    <col min="2" max="2" width="14.09765625" style="27" customWidth="1"/>
    <col min="3" max="4" width="13.8984375" customWidth="1"/>
    <col min="5" max="6" width="14" customWidth="1"/>
    <col min="7" max="8" width="14.09765625" customWidth="1"/>
    <col min="9" max="9" width="12.8984375" customWidth="1"/>
    <col min="10" max="23" width="13.09765625" customWidth="1"/>
    <col min="25" max="25" width="11.59765625" bestFit="1" customWidth="1"/>
  </cols>
  <sheetData>
    <row r="1" spans="1:25" x14ac:dyDescent="0.45">
      <c r="A1" s="22" t="s">
        <v>93</v>
      </c>
      <c r="B1" s="23"/>
      <c r="C1" s="24"/>
      <c r="D1" s="24"/>
      <c r="E1" s="24"/>
      <c r="F1" s="24"/>
      <c r="J1" s="25"/>
    </row>
    <row r="2" spans="1:25" x14ac:dyDescent="0.45">
      <c r="A2" s="22"/>
      <c r="B2" s="22"/>
      <c r="C2" s="22"/>
      <c r="D2" s="22"/>
      <c r="E2" s="22"/>
      <c r="F2" s="22"/>
      <c r="G2" s="22"/>
      <c r="H2" s="22"/>
      <c r="I2" s="22"/>
      <c r="P2" s="26"/>
      <c r="Q2" s="26"/>
      <c r="R2" s="26"/>
      <c r="S2" s="26"/>
      <c r="T2" s="26"/>
      <c r="U2" s="95">
        <f>'進捗状況 (都道府県別)'!G3</f>
        <v>44775</v>
      </c>
      <c r="V2" s="95"/>
      <c r="W2" s="95"/>
    </row>
    <row r="3" spans="1:25" x14ac:dyDescent="0.45">
      <c r="A3" s="97" t="s">
        <v>2</v>
      </c>
      <c r="B3" s="112" t="str">
        <f>_xlfn.CONCAT("接種回数（",TEXT('進捗状況 (都道府県別)'!G3-1,"m月d日"),"まで）")</f>
        <v>接種回数（8月1日まで）</v>
      </c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4"/>
    </row>
    <row r="4" spans="1:25" x14ac:dyDescent="0.45">
      <c r="A4" s="98"/>
      <c r="B4" s="98"/>
      <c r="C4" s="100" t="s">
        <v>94</v>
      </c>
      <c r="D4" s="101"/>
      <c r="E4" s="100" t="s">
        <v>95</v>
      </c>
      <c r="F4" s="101"/>
      <c r="G4" s="106" t="s">
        <v>96</v>
      </c>
      <c r="H4" s="107"/>
      <c r="I4" s="107"/>
      <c r="J4" s="107"/>
      <c r="K4" s="107"/>
      <c r="L4" s="107"/>
      <c r="M4" s="107"/>
      <c r="N4" s="107"/>
      <c r="O4" s="107"/>
      <c r="P4" s="107"/>
      <c r="Q4" s="108"/>
      <c r="R4" s="106" t="s">
        <v>97</v>
      </c>
      <c r="S4" s="107"/>
      <c r="T4" s="107"/>
      <c r="U4" s="107"/>
      <c r="V4" s="107"/>
      <c r="W4" s="108"/>
    </row>
    <row r="5" spans="1:25" x14ac:dyDescent="0.45">
      <c r="A5" s="98"/>
      <c r="B5" s="98"/>
      <c r="C5" s="102"/>
      <c r="D5" s="103"/>
      <c r="E5" s="102"/>
      <c r="F5" s="103"/>
      <c r="G5" s="104"/>
      <c r="H5" s="105"/>
      <c r="I5" s="57" t="s">
        <v>98</v>
      </c>
      <c r="J5" s="57" t="s">
        <v>99</v>
      </c>
      <c r="K5" s="58" t="s">
        <v>100</v>
      </c>
      <c r="L5" s="59" t="s">
        <v>101</v>
      </c>
      <c r="M5" s="59" t="s">
        <v>102</v>
      </c>
      <c r="N5" s="59" t="s">
        <v>103</v>
      </c>
      <c r="O5" s="59" t="s">
        <v>104</v>
      </c>
      <c r="P5" s="59" t="s">
        <v>105</v>
      </c>
      <c r="Q5" s="59" t="s">
        <v>151</v>
      </c>
      <c r="R5" s="64"/>
      <c r="S5" s="65"/>
      <c r="T5" s="57" t="s">
        <v>106</v>
      </c>
      <c r="U5" s="57" t="s">
        <v>107</v>
      </c>
      <c r="V5" s="57" t="s">
        <v>108</v>
      </c>
      <c r="W5" s="57" t="s">
        <v>150</v>
      </c>
    </row>
    <row r="6" spans="1:25" x14ac:dyDescent="0.45">
      <c r="A6" s="99"/>
      <c r="B6" s="99"/>
      <c r="C6" s="56" t="s">
        <v>8</v>
      </c>
      <c r="D6" s="56" t="s">
        <v>109</v>
      </c>
      <c r="E6" s="56" t="s">
        <v>8</v>
      </c>
      <c r="F6" s="56" t="s">
        <v>109</v>
      </c>
      <c r="G6" s="56" t="s">
        <v>8</v>
      </c>
      <c r="H6" s="56" t="s">
        <v>109</v>
      </c>
      <c r="I6" s="109" t="s">
        <v>8</v>
      </c>
      <c r="J6" s="110"/>
      <c r="K6" s="110"/>
      <c r="L6" s="110"/>
      <c r="M6" s="110"/>
      <c r="N6" s="110"/>
      <c r="O6" s="110"/>
      <c r="P6" s="110"/>
      <c r="Q6" s="111"/>
      <c r="R6" s="56" t="s">
        <v>8</v>
      </c>
      <c r="S6" s="56" t="s">
        <v>109</v>
      </c>
      <c r="T6" s="60" t="s">
        <v>110</v>
      </c>
      <c r="U6" s="60" t="s">
        <v>110</v>
      </c>
      <c r="V6" s="68" t="s">
        <v>110</v>
      </c>
      <c r="W6" s="60" t="s">
        <v>110</v>
      </c>
      <c r="Y6" s="27" t="s">
        <v>111</v>
      </c>
    </row>
    <row r="7" spans="1:25" x14ac:dyDescent="0.45">
      <c r="A7" s="28" t="s">
        <v>12</v>
      </c>
      <c r="B7" s="32">
        <f>C7+E7+G7+R7</f>
        <v>298668634</v>
      </c>
      <c r="C7" s="32">
        <f>SUM(C8:C54)</f>
        <v>103907610</v>
      </c>
      <c r="D7" s="31">
        <f t="shared" ref="D7:D54" si="0">C7/Y7</f>
        <v>0.82046341733518546</v>
      </c>
      <c r="E7" s="32">
        <f>SUM(E8:E54)</f>
        <v>102479743</v>
      </c>
      <c r="F7" s="31">
        <f t="shared" ref="F7:F54" si="1">E7/Y7</f>
        <v>0.80918885680665309</v>
      </c>
      <c r="G7" s="32">
        <f>SUM(G8:G54)</f>
        <v>79867086</v>
      </c>
      <c r="H7" s="31">
        <f>G7/Y7</f>
        <v>0.63063737403028663</v>
      </c>
      <c r="I7" s="32">
        <f>SUM(I8:I54)</f>
        <v>1035188</v>
      </c>
      <c r="J7" s="32">
        <f t="shared" ref="J7" si="2">SUM(J8:J54)</f>
        <v>5293059</v>
      </c>
      <c r="K7" s="32">
        <f t="shared" ref="K7:Q7" si="3">SUM(K8:K54)</f>
        <v>23281104</v>
      </c>
      <c r="L7" s="32">
        <f t="shared" si="3"/>
        <v>25489394</v>
      </c>
      <c r="M7" s="32">
        <f t="shared" si="3"/>
        <v>13740582</v>
      </c>
      <c r="N7" s="32">
        <f t="shared" si="3"/>
        <v>6548903</v>
      </c>
      <c r="O7" s="32">
        <f t="shared" si="3"/>
        <v>2722296</v>
      </c>
      <c r="P7" s="32">
        <f t="shared" ref="P7" si="4">SUM(P8:P54)</f>
        <v>1724664</v>
      </c>
      <c r="Q7" s="32">
        <f t="shared" si="3"/>
        <v>31896</v>
      </c>
      <c r="R7" s="61">
        <f>SUM(R8:R54)</f>
        <v>12414195</v>
      </c>
      <c r="S7" s="62">
        <f>R7/Y7</f>
        <v>9.8023550471090362E-2</v>
      </c>
      <c r="T7" s="61">
        <f>SUM(T8:T54)</f>
        <v>6625</v>
      </c>
      <c r="U7" s="61">
        <f t="shared" ref="U7" si="5">SUM(U8:U54)</f>
        <v>744718</v>
      </c>
      <c r="V7" s="61">
        <f t="shared" ref="V7:W7" si="6">SUM(V8:V54)</f>
        <v>11377954</v>
      </c>
      <c r="W7" s="61">
        <f t="shared" si="6"/>
        <v>284898</v>
      </c>
      <c r="Y7" s="1">
        <v>126645025</v>
      </c>
    </row>
    <row r="8" spans="1:25" x14ac:dyDescent="0.45">
      <c r="A8" s="33" t="s">
        <v>13</v>
      </c>
      <c r="B8" s="32">
        <f>C8+E8+G8+R8</f>
        <v>12485672</v>
      </c>
      <c r="C8" s="34">
        <f>SUM(一般接種!D7+一般接種!G7+一般接種!J7+一般接種!M7+医療従事者等!C5)</f>
        <v>4325961</v>
      </c>
      <c r="D8" s="30">
        <f t="shared" si="0"/>
        <v>0.82768119177982336</v>
      </c>
      <c r="E8" s="34">
        <f>SUM(一般接種!E7+一般接種!H7+一般接種!K7+一般接種!N7+医療従事者等!D5)</f>
        <v>4262674</v>
      </c>
      <c r="F8" s="31">
        <f t="shared" si="1"/>
        <v>0.81557256214026586</v>
      </c>
      <c r="G8" s="29">
        <f>SUM(I8:Q8)</f>
        <v>3413493</v>
      </c>
      <c r="H8" s="31">
        <f t="shared" ref="H8:H54" si="7">G8/Y8</f>
        <v>0.6530997284469473</v>
      </c>
      <c r="I8" s="35">
        <v>42066</v>
      </c>
      <c r="J8" s="35">
        <v>231298</v>
      </c>
      <c r="K8" s="35">
        <v>923352</v>
      </c>
      <c r="L8" s="35">
        <v>1075392</v>
      </c>
      <c r="M8" s="35">
        <v>656006</v>
      </c>
      <c r="N8" s="35">
        <v>305126</v>
      </c>
      <c r="O8" s="35">
        <v>120237</v>
      </c>
      <c r="P8" s="35">
        <v>59484</v>
      </c>
      <c r="Q8" s="35">
        <v>532</v>
      </c>
      <c r="R8" s="35">
        <f>SUM(T8:W8)</f>
        <v>483544</v>
      </c>
      <c r="S8" s="63">
        <f t="shared" ref="S8:S54" si="8">R8/Y8</f>
        <v>9.2515922866152261E-2</v>
      </c>
      <c r="T8" s="35">
        <v>131</v>
      </c>
      <c r="U8" s="35">
        <v>25859</v>
      </c>
      <c r="V8" s="35">
        <v>448605</v>
      </c>
      <c r="W8" s="35">
        <v>8949</v>
      </c>
      <c r="Y8" s="1">
        <v>5226603</v>
      </c>
    </row>
    <row r="9" spans="1:25" x14ac:dyDescent="0.45">
      <c r="A9" s="33" t="s">
        <v>14</v>
      </c>
      <c r="B9" s="32">
        <f>C9+E9+G9+R9</f>
        <v>3167172</v>
      </c>
      <c r="C9" s="34">
        <f>SUM(一般接種!D8+一般接種!G8+一般接種!J8+一般接種!M8+医療従事者等!C6)</f>
        <v>1096360</v>
      </c>
      <c r="D9" s="30">
        <f t="shared" si="0"/>
        <v>0.87039293752456104</v>
      </c>
      <c r="E9" s="34">
        <f>SUM(一般接種!E8+一般接種!H8+一般接種!K8+一般接種!N8+医療従事者等!D6)</f>
        <v>1082339</v>
      </c>
      <c r="F9" s="31">
        <f t="shared" si="1"/>
        <v>0.85926175855320874</v>
      </c>
      <c r="G9" s="29">
        <f t="shared" ref="G9:G54" si="9">SUM(I9:Q9)</f>
        <v>879027</v>
      </c>
      <c r="H9" s="31">
        <f t="shared" si="7"/>
        <v>0.69785370926830814</v>
      </c>
      <c r="I9" s="35">
        <v>10708</v>
      </c>
      <c r="J9" s="35">
        <v>43922</v>
      </c>
      <c r="K9" s="35">
        <v>228263</v>
      </c>
      <c r="L9" s="35">
        <v>263757</v>
      </c>
      <c r="M9" s="35">
        <v>181568</v>
      </c>
      <c r="N9" s="35">
        <v>92209</v>
      </c>
      <c r="O9" s="35">
        <v>41217</v>
      </c>
      <c r="P9" s="35">
        <v>17109</v>
      </c>
      <c r="Q9" s="35">
        <v>274</v>
      </c>
      <c r="R9" s="35">
        <f t="shared" ref="R9:R54" si="10">SUM(T9:W9)</f>
        <v>109446</v>
      </c>
      <c r="S9" s="63">
        <f t="shared" si="8"/>
        <v>8.6888454011741681E-2</v>
      </c>
      <c r="T9" s="35">
        <v>68</v>
      </c>
      <c r="U9" s="35">
        <v>5570</v>
      </c>
      <c r="V9" s="35">
        <v>100883</v>
      </c>
      <c r="W9" s="35">
        <v>2925</v>
      </c>
      <c r="Y9" s="1">
        <v>1259615</v>
      </c>
    </row>
    <row r="10" spans="1:25" x14ac:dyDescent="0.45">
      <c r="A10" s="33" t="s">
        <v>15</v>
      </c>
      <c r="B10" s="32">
        <f t="shared" ref="B10:B54" si="11">C10+E10+G10+R10</f>
        <v>3090822</v>
      </c>
      <c r="C10" s="34">
        <f>SUM(一般接種!D9+一般接種!G9+一般接種!J9+一般接種!M9+医療従事者等!C7)</f>
        <v>1061429</v>
      </c>
      <c r="D10" s="30">
        <f t="shared" si="0"/>
        <v>0.86943725667029537</v>
      </c>
      <c r="E10" s="34">
        <f>SUM(一般接種!E9+一般接種!H9+一般接種!K9+一般接種!N9+医療従事者等!D7)</f>
        <v>1046196</v>
      </c>
      <c r="F10" s="31">
        <f t="shared" si="1"/>
        <v>0.85695960839532026</v>
      </c>
      <c r="G10" s="29">
        <f t="shared" si="9"/>
        <v>864473</v>
      </c>
      <c r="H10" s="31">
        <f t="shared" si="7"/>
        <v>0.70810674438473065</v>
      </c>
      <c r="I10" s="35">
        <v>10402</v>
      </c>
      <c r="J10" s="35">
        <v>47643</v>
      </c>
      <c r="K10" s="35">
        <v>221441</v>
      </c>
      <c r="L10" s="35">
        <v>256718</v>
      </c>
      <c r="M10" s="35">
        <v>168562</v>
      </c>
      <c r="N10" s="35">
        <v>106733</v>
      </c>
      <c r="O10" s="35">
        <v>40115</v>
      </c>
      <c r="P10" s="35">
        <v>12521</v>
      </c>
      <c r="Q10" s="35">
        <v>338</v>
      </c>
      <c r="R10" s="35">
        <f t="shared" si="10"/>
        <v>118724</v>
      </c>
      <c r="S10" s="63">
        <f t="shared" si="8"/>
        <v>9.7249150777794974E-2</v>
      </c>
      <c r="T10" s="35">
        <v>6</v>
      </c>
      <c r="U10" s="35">
        <v>5436</v>
      </c>
      <c r="V10" s="35">
        <v>110190</v>
      </c>
      <c r="W10" s="35">
        <v>3092</v>
      </c>
      <c r="Y10" s="1">
        <v>1220823</v>
      </c>
    </row>
    <row r="11" spans="1:25" x14ac:dyDescent="0.45">
      <c r="A11" s="33" t="s">
        <v>16</v>
      </c>
      <c r="B11" s="32">
        <f t="shared" si="11"/>
        <v>5594401</v>
      </c>
      <c r="C11" s="34">
        <f>SUM(一般接種!D10+一般接種!G10+一般接種!J10+一般接種!M10+医療従事者等!C8)</f>
        <v>1936993</v>
      </c>
      <c r="D11" s="30">
        <f t="shared" si="0"/>
        <v>0.84881785144450739</v>
      </c>
      <c r="E11" s="34">
        <f>SUM(一般接種!E10+一般接種!H10+一般接種!K10+一般接種!N10+医療従事者等!D8)</f>
        <v>1903618</v>
      </c>
      <c r="F11" s="31">
        <f t="shared" si="1"/>
        <v>0.83419245228614158</v>
      </c>
      <c r="G11" s="29">
        <f t="shared" si="9"/>
        <v>1507660</v>
      </c>
      <c r="H11" s="31">
        <f t="shared" si="7"/>
        <v>0.66067803131391079</v>
      </c>
      <c r="I11" s="35">
        <v>18873</v>
      </c>
      <c r="J11" s="35">
        <v>125641</v>
      </c>
      <c r="K11" s="35">
        <v>460316</v>
      </c>
      <c r="L11" s="35">
        <v>393956</v>
      </c>
      <c r="M11" s="35">
        <v>269757</v>
      </c>
      <c r="N11" s="35">
        <v>151087</v>
      </c>
      <c r="O11" s="35">
        <v>60376</v>
      </c>
      <c r="P11" s="35">
        <v>27575</v>
      </c>
      <c r="Q11" s="35">
        <v>79</v>
      </c>
      <c r="R11" s="35">
        <f t="shared" si="10"/>
        <v>246130</v>
      </c>
      <c r="S11" s="63">
        <f t="shared" si="8"/>
        <v>0.10785766276699844</v>
      </c>
      <c r="T11" s="35">
        <v>26</v>
      </c>
      <c r="U11" s="35">
        <v>24538</v>
      </c>
      <c r="V11" s="35">
        <v>220146</v>
      </c>
      <c r="W11" s="35">
        <v>1420</v>
      </c>
      <c r="Y11" s="1">
        <v>2281989</v>
      </c>
    </row>
    <row r="12" spans="1:25" x14ac:dyDescent="0.45">
      <c r="A12" s="33" t="s">
        <v>17</v>
      </c>
      <c r="B12" s="32">
        <f t="shared" si="11"/>
        <v>2474577</v>
      </c>
      <c r="C12" s="34">
        <f>SUM(一般接種!D11+一般接種!G11+一般接種!J11+一般接種!M11+医療従事者等!C9)</f>
        <v>857282</v>
      </c>
      <c r="D12" s="30">
        <f t="shared" si="0"/>
        <v>0.88262389734043867</v>
      </c>
      <c r="E12" s="34">
        <f>SUM(一般接種!E11+一般接種!H11+一般接種!K11+一般接種!N11+医療従事者等!D9)</f>
        <v>847195</v>
      </c>
      <c r="F12" s="31">
        <f t="shared" si="1"/>
        <v>0.87223871807332121</v>
      </c>
      <c r="G12" s="29">
        <f t="shared" si="9"/>
        <v>715012</v>
      </c>
      <c r="H12" s="31">
        <f t="shared" si="7"/>
        <v>0.73614828969368507</v>
      </c>
      <c r="I12" s="35">
        <v>4884</v>
      </c>
      <c r="J12" s="35">
        <v>29766</v>
      </c>
      <c r="K12" s="35">
        <v>127464</v>
      </c>
      <c r="L12" s="35">
        <v>229258</v>
      </c>
      <c r="M12" s="35">
        <v>189274</v>
      </c>
      <c r="N12" s="35">
        <v>89844</v>
      </c>
      <c r="O12" s="35">
        <v>30781</v>
      </c>
      <c r="P12" s="35">
        <v>13347</v>
      </c>
      <c r="Q12" s="35">
        <v>394</v>
      </c>
      <c r="R12" s="35">
        <f t="shared" si="10"/>
        <v>55088</v>
      </c>
      <c r="S12" s="63">
        <f t="shared" si="8"/>
        <v>5.6716442496973093E-2</v>
      </c>
      <c r="T12" s="35">
        <v>3</v>
      </c>
      <c r="U12" s="35">
        <v>1514</v>
      </c>
      <c r="V12" s="35">
        <v>51376</v>
      </c>
      <c r="W12" s="35">
        <v>2195</v>
      </c>
      <c r="Y12" s="1">
        <v>971288</v>
      </c>
    </row>
    <row r="13" spans="1:25" x14ac:dyDescent="0.45">
      <c r="A13" s="33" t="s">
        <v>18</v>
      </c>
      <c r="B13" s="32">
        <f t="shared" si="11"/>
        <v>2716509</v>
      </c>
      <c r="C13" s="34">
        <f>SUM(一般接種!D12+一般接種!G12+一般接種!J12+一般接種!M12+医療従事者等!C10)</f>
        <v>934862</v>
      </c>
      <c r="D13" s="30">
        <f t="shared" si="0"/>
        <v>0.8740605967676488</v>
      </c>
      <c r="E13" s="34">
        <f>SUM(一般接種!E12+一般接種!H12+一般接種!K12+一般接種!N12+医療従事者等!D10)</f>
        <v>925697</v>
      </c>
      <c r="F13" s="31">
        <f t="shared" si="1"/>
        <v>0.86549166855217374</v>
      </c>
      <c r="G13" s="29">
        <f t="shared" si="9"/>
        <v>766153</v>
      </c>
      <c r="H13" s="31">
        <f t="shared" si="7"/>
        <v>0.71632406536507465</v>
      </c>
      <c r="I13" s="35">
        <v>9650</v>
      </c>
      <c r="J13" s="35">
        <v>34711</v>
      </c>
      <c r="K13" s="35">
        <v>192838</v>
      </c>
      <c r="L13" s="35">
        <v>270826</v>
      </c>
      <c r="M13" s="35">
        <v>142480</v>
      </c>
      <c r="N13" s="35">
        <v>77115</v>
      </c>
      <c r="O13" s="35">
        <v>25814</v>
      </c>
      <c r="P13" s="35">
        <v>12587</v>
      </c>
      <c r="Q13" s="35">
        <v>132</v>
      </c>
      <c r="R13" s="35">
        <f t="shared" si="10"/>
        <v>89797</v>
      </c>
      <c r="S13" s="63">
        <f t="shared" si="8"/>
        <v>8.3956797268414554E-2</v>
      </c>
      <c r="T13" s="35">
        <v>2</v>
      </c>
      <c r="U13" s="35">
        <v>3541</v>
      </c>
      <c r="V13" s="35">
        <v>84416</v>
      </c>
      <c r="W13" s="35">
        <v>1838</v>
      </c>
      <c r="Y13" s="1">
        <v>1069562</v>
      </c>
    </row>
    <row r="14" spans="1:25" x14ac:dyDescent="0.45">
      <c r="A14" s="33" t="s">
        <v>19</v>
      </c>
      <c r="B14" s="32">
        <f t="shared" si="11"/>
        <v>4678063</v>
      </c>
      <c r="C14" s="34">
        <f>SUM(一般接種!D13+一般接種!G13+一般接種!J13+一般接種!M13+医療従事者等!C11)</f>
        <v>1599181</v>
      </c>
      <c r="D14" s="30">
        <f t="shared" si="0"/>
        <v>0.85882402222485965</v>
      </c>
      <c r="E14" s="34">
        <f>SUM(一般接種!E13+一般接種!H13+一般接種!K13+一般接種!N13+医療従事者等!D11)</f>
        <v>1579858</v>
      </c>
      <c r="F14" s="31">
        <f t="shared" si="1"/>
        <v>0.84844680002083717</v>
      </c>
      <c r="G14" s="29">
        <f t="shared" si="9"/>
        <v>1298240</v>
      </c>
      <c r="H14" s="31">
        <f t="shared" si="7"/>
        <v>0.69720669430990101</v>
      </c>
      <c r="I14" s="35">
        <v>19090</v>
      </c>
      <c r="J14" s="35">
        <v>75519</v>
      </c>
      <c r="K14" s="35">
        <v>346394</v>
      </c>
      <c r="L14" s="35">
        <v>419498</v>
      </c>
      <c r="M14" s="35">
        <v>236907</v>
      </c>
      <c r="N14" s="35">
        <v>128877</v>
      </c>
      <c r="O14" s="35">
        <v>49666</v>
      </c>
      <c r="P14" s="35">
        <v>21794</v>
      </c>
      <c r="Q14" s="35">
        <v>495</v>
      </c>
      <c r="R14" s="35">
        <f t="shared" si="10"/>
        <v>200784</v>
      </c>
      <c r="S14" s="63">
        <f t="shared" si="8"/>
        <v>0.107829021529393</v>
      </c>
      <c r="T14" s="35">
        <v>120</v>
      </c>
      <c r="U14" s="35">
        <v>13017</v>
      </c>
      <c r="V14" s="35">
        <v>182983</v>
      </c>
      <c r="W14" s="35">
        <v>4664</v>
      </c>
      <c r="Y14" s="1">
        <v>1862059</v>
      </c>
    </row>
    <row r="15" spans="1:25" x14ac:dyDescent="0.45">
      <c r="A15" s="33" t="s">
        <v>20</v>
      </c>
      <c r="B15" s="32">
        <f t="shared" si="11"/>
        <v>7236313</v>
      </c>
      <c r="C15" s="34">
        <f>SUM(一般接種!D14+一般接種!G14+一般接種!J14+一般接種!M14+医療従事者等!C12)</f>
        <v>2479587</v>
      </c>
      <c r="D15" s="30">
        <f t="shared" si="0"/>
        <v>0.85277309190332484</v>
      </c>
      <c r="E15" s="34">
        <f>SUM(一般接種!E14+一般接種!H14+一般接種!K14+一般接種!N14+医療従事者等!D12)</f>
        <v>2446281</v>
      </c>
      <c r="F15" s="31">
        <f t="shared" si="1"/>
        <v>0.84131857927725762</v>
      </c>
      <c r="G15" s="29">
        <f t="shared" si="9"/>
        <v>1953293</v>
      </c>
      <c r="H15" s="31">
        <f t="shared" si="7"/>
        <v>0.67177143250191307</v>
      </c>
      <c r="I15" s="35">
        <v>21274</v>
      </c>
      <c r="J15" s="35">
        <v>141984</v>
      </c>
      <c r="K15" s="35">
        <v>555383</v>
      </c>
      <c r="L15" s="35">
        <v>593070</v>
      </c>
      <c r="M15" s="35">
        <v>347075</v>
      </c>
      <c r="N15" s="35">
        <v>181338</v>
      </c>
      <c r="O15" s="35">
        <v>71319</v>
      </c>
      <c r="P15" s="35">
        <v>40844</v>
      </c>
      <c r="Q15" s="35">
        <v>1006</v>
      </c>
      <c r="R15" s="35">
        <f t="shared" si="10"/>
        <v>357152</v>
      </c>
      <c r="S15" s="63">
        <f t="shared" si="8"/>
        <v>0.12283078404567223</v>
      </c>
      <c r="T15" s="35">
        <v>89</v>
      </c>
      <c r="U15" s="35">
        <v>26552</v>
      </c>
      <c r="V15" s="35">
        <v>320467</v>
      </c>
      <c r="W15" s="35">
        <v>10044</v>
      </c>
      <c r="Y15" s="1">
        <v>2907675</v>
      </c>
    </row>
    <row r="16" spans="1:25" x14ac:dyDescent="0.45">
      <c r="A16" s="36" t="s">
        <v>21</v>
      </c>
      <c r="B16" s="32">
        <f t="shared" si="11"/>
        <v>4769853</v>
      </c>
      <c r="C16" s="34">
        <f>SUM(一般接種!D15+一般接種!G15+一般接種!J15+一般接種!M15+医療従事者等!C13)</f>
        <v>1636269</v>
      </c>
      <c r="D16" s="30">
        <f t="shared" si="0"/>
        <v>0.83679460120967519</v>
      </c>
      <c r="E16" s="34">
        <f>SUM(一般接種!E15+一般接種!H15+一般接種!K15+一般接種!N15+医療従事者等!D13)</f>
        <v>1616051</v>
      </c>
      <c r="F16" s="31">
        <f t="shared" si="1"/>
        <v>0.82645503403138287</v>
      </c>
      <c r="G16" s="29">
        <f t="shared" si="9"/>
        <v>1299282</v>
      </c>
      <c r="H16" s="31">
        <f t="shared" si="7"/>
        <v>0.66445808302235709</v>
      </c>
      <c r="I16" s="35">
        <v>14830</v>
      </c>
      <c r="J16" s="35">
        <v>72313</v>
      </c>
      <c r="K16" s="35">
        <v>367189</v>
      </c>
      <c r="L16" s="35">
        <v>347981</v>
      </c>
      <c r="M16" s="35">
        <v>253873</v>
      </c>
      <c r="N16" s="35">
        <v>147961</v>
      </c>
      <c r="O16" s="35">
        <v>63011</v>
      </c>
      <c r="P16" s="35">
        <v>31534</v>
      </c>
      <c r="Q16" s="35">
        <v>590</v>
      </c>
      <c r="R16" s="35">
        <f t="shared" si="10"/>
        <v>218251</v>
      </c>
      <c r="S16" s="63">
        <f t="shared" si="8"/>
        <v>0.1116144463462993</v>
      </c>
      <c r="T16" s="35">
        <v>249</v>
      </c>
      <c r="U16" s="35">
        <v>8917</v>
      </c>
      <c r="V16" s="35">
        <v>203657</v>
      </c>
      <c r="W16" s="35">
        <v>5428</v>
      </c>
      <c r="Y16" s="1">
        <v>1955401</v>
      </c>
    </row>
    <row r="17" spans="1:25" x14ac:dyDescent="0.45">
      <c r="A17" s="33" t="s">
        <v>22</v>
      </c>
      <c r="B17" s="32">
        <f t="shared" si="11"/>
        <v>4681488</v>
      </c>
      <c r="C17" s="34">
        <f>SUM(一般接種!D16+一般接種!G16+一般接種!J16+一般接種!M16+医療従事者等!C14)</f>
        <v>1615484</v>
      </c>
      <c r="D17" s="30">
        <f t="shared" si="0"/>
        <v>0.82502587966606422</v>
      </c>
      <c r="E17" s="34">
        <f>SUM(一般接種!E16+一般接種!H16+一般接種!K16+一般接種!N16+医療従事者等!D14)</f>
        <v>1590519</v>
      </c>
      <c r="F17" s="31">
        <f t="shared" si="1"/>
        <v>0.81227628196911195</v>
      </c>
      <c r="G17" s="29">
        <f t="shared" si="9"/>
        <v>1278002</v>
      </c>
      <c r="H17" s="31">
        <f t="shared" si="7"/>
        <v>0.65267419811337613</v>
      </c>
      <c r="I17" s="35">
        <v>16350</v>
      </c>
      <c r="J17" s="35">
        <v>72182</v>
      </c>
      <c r="K17" s="35">
        <v>402574</v>
      </c>
      <c r="L17" s="35">
        <v>435625</v>
      </c>
      <c r="M17" s="35">
        <v>217718</v>
      </c>
      <c r="N17" s="35">
        <v>78386</v>
      </c>
      <c r="O17" s="35">
        <v>38064</v>
      </c>
      <c r="P17" s="35">
        <v>16601</v>
      </c>
      <c r="Q17" s="35">
        <v>502</v>
      </c>
      <c r="R17" s="35">
        <f t="shared" si="10"/>
        <v>197483</v>
      </c>
      <c r="S17" s="63">
        <f t="shared" si="8"/>
        <v>0.10085434816692296</v>
      </c>
      <c r="T17" s="35">
        <v>52</v>
      </c>
      <c r="U17" s="35">
        <v>7013</v>
      </c>
      <c r="V17" s="35">
        <v>184748</v>
      </c>
      <c r="W17" s="35">
        <v>5670</v>
      </c>
      <c r="Y17" s="1">
        <v>1958101</v>
      </c>
    </row>
    <row r="18" spans="1:25" x14ac:dyDescent="0.45">
      <c r="A18" s="33" t="s">
        <v>23</v>
      </c>
      <c r="B18" s="32">
        <f t="shared" si="11"/>
        <v>17598101</v>
      </c>
      <c r="C18" s="34">
        <f>SUM(一般接種!D17+一般接種!G17+一般接種!J17+一般接種!M17+医療従事者等!C15)</f>
        <v>6142943</v>
      </c>
      <c r="D18" s="30">
        <f t="shared" si="0"/>
        <v>0.83082364018821719</v>
      </c>
      <c r="E18" s="34">
        <f>SUM(一般接種!E17+一般接種!H17+一般接種!K17+一般接種!N17+医療従事者等!D15)</f>
        <v>6053897</v>
      </c>
      <c r="F18" s="31">
        <f t="shared" si="1"/>
        <v>0.81878030495554455</v>
      </c>
      <c r="G18" s="29">
        <f t="shared" si="9"/>
        <v>4699224</v>
      </c>
      <c r="H18" s="31">
        <f t="shared" si="7"/>
        <v>0.63556285476518903</v>
      </c>
      <c r="I18" s="35">
        <v>49956</v>
      </c>
      <c r="J18" s="35">
        <v>271401</v>
      </c>
      <c r="K18" s="35">
        <v>1318038</v>
      </c>
      <c r="L18" s="35">
        <v>1417773</v>
      </c>
      <c r="M18" s="35">
        <v>838012</v>
      </c>
      <c r="N18" s="35">
        <v>478020</v>
      </c>
      <c r="O18" s="35">
        <v>202448</v>
      </c>
      <c r="P18" s="35">
        <v>120061</v>
      </c>
      <c r="Q18" s="35">
        <v>3515</v>
      </c>
      <c r="R18" s="35">
        <f t="shared" si="10"/>
        <v>702037</v>
      </c>
      <c r="S18" s="63">
        <f t="shared" si="8"/>
        <v>9.49494299209378E-2</v>
      </c>
      <c r="T18" s="35">
        <v>222</v>
      </c>
      <c r="U18" s="35">
        <v>44683</v>
      </c>
      <c r="V18" s="35">
        <v>636610</v>
      </c>
      <c r="W18" s="35">
        <v>20522</v>
      </c>
      <c r="Y18" s="1">
        <v>7393799</v>
      </c>
    </row>
    <row r="19" spans="1:25" x14ac:dyDescent="0.45">
      <c r="A19" s="33" t="s">
        <v>24</v>
      </c>
      <c r="B19" s="32">
        <f t="shared" si="11"/>
        <v>15168425</v>
      </c>
      <c r="C19" s="34">
        <f>SUM(一般接種!D18+一般接種!G18+一般接種!J18+一般接種!M18+医療従事者等!C16)</f>
        <v>5245912</v>
      </c>
      <c r="D19" s="30">
        <f t="shared" si="0"/>
        <v>0.82966971442814463</v>
      </c>
      <c r="E19" s="34">
        <f>SUM(一般接種!E18+一般接種!H18+一般接種!K18+一般接種!N18+医療従事者等!D16)</f>
        <v>5179531</v>
      </c>
      <c r="F19" s="31">
        <f t="shared" si="1"/>
        <v>0.81917119571234176</v>
      </c>
      <c r="G19" s="29">
        <f t="shared" si="9"/>
        <v>4104224</v>
      </c>
      <c r="H19" s="31">
        <f t="shared" si="7"/>
        <v>0.64910550425343339</v>
      </c>
      <c r="I19" s="35">
        <v>43242</v>
      </c>
      <c r="J19" s="35">
        <v>214415</v>
      </c>
      <c r="K19" s="35">
        <v>1089981</v>
      </c>
      <c r="L19" s="35">
        <v>1325580</v>
      </c>
      <c r="M19" s="35">
        <v>755807</v>
      </c>
      <c r="N19" s="35">
        <v>394494</v>
      </c>
      <c r="O19" s="35">
        <v>169456</v>
      </c>
      <c r="P19" s="35">
        <v>109104</v>
      </c>
      <c r="Q19" s="35">
        <v>2145</v>
      </c>
      <c r="R19" s="35">
        <f t="shared" si="10"/>
        <v>638758</v>
      </c>
      <c r="S19" s="63">
        <f t="shared" si="8"/>
        <v>0.10102307614933166</v>
      </c>
      <c r="T19" s="35">
        <v>248</v>
      </c>
      <c r="U19" s="35">
        <v>35224</v>
      </c>
      <c r="V19" s="35">
        <v>587550</v>
      </c>
      <c r="W19" s="35">
        <v>15736</v>
      </c>
      <c r="Y19" s="1">
        <v>6322892</v>
      </c>
    </row>
    <row r="20" spans="1:25" x14ac:dyDescent="0.45">
      <c r="A20" s="33" t="s">
        <v>25</v>
      </c>
      <c r="B20" s="32">
        <f t="shared" si="11"/>
        <v>32586328</v>
      </c>
      <c r="C20" s="34">
        <f>SUM(一般接種!D19+一般接種!G19+一般接種!J19+一般接種!M19+医療従事者等!C17)</f>
        <v>11319696</v>
      </c>
      <c r="D20" s="30">
        <f t="shared" si="0"/>
        <v>0.8177004245149414</v>
      </c>
      <c r="E20" s="34">
        <f>SUM(一般接種!E19+一般接種!H19+一般接種!K19+一般接種!N19+医療従事者等!D17)</f>
        <v>11171050</v>
      </c>
      <c r="F20" s="31">
        <f t="shared" si="1"/>
        <v>0.80696268939356997</v>
      </c>
      <c r="G20" s="29">
        <f t="shared" si="9"/>
        <v>8543671</v>
      </c>
      <c r="H20" s="31">
        <f t="shared" si="7"/>
        <v>0.61716881828063175</v>
      </c>
      <c r="I20" s="35">
        <v>104060</v>
      </c>
      <c r="J20" s="35">
        <v>613193</v>
      </c>
      <c r="K20" s="35">
        <v>2640908</v>
      </c>
      <c r="L20" s="35">
        <v>2941764</v>
      </c>
      <c r="M20" s="35">
        <v>1268411</v>
      </c>
      <c r="N20" s="35">
        <v>518068</v>
      </c>
      <c r="O20" s="35">
        <v>236204</v>
      </c>
      <c r="P20" s="35">
        <v>216992</v>
      </c>
      <c r="Q20" s="35">
        <v>4071</v>
      </c>
      <c r="R20" s="35">
        <f t="shared" si="10"/>
        <v>1551911</v>
      </c>
      <c r="S20" s="63">
        <f t="shared" si="8"/>
        <v>0.11210533246735666</v>
      </c>
      <c r="T20" s="35">
        <v>1336</v>
      </c>
      <c r="U20" s="35">
        <v>143304</v>
      </c>
      <c r="V20" s="35">
        <v>1381887</v>
      </c>
      <c r="W20" s="35">
        <v>25384</v>
      </c>
      <c r="Y20" s="1">
        <v>13843329</v>
      </c>
    </row>
    <row r="21" spans="1:25" x14ac:dyDescent="0.45">
      <c r="A21" s="33" t="s">
        <v>26</v>
      </c>
      <c r="B21" s="32">
        <f t="shared" si="11"/>
        <v>21890645</v>
      </c>
      <c r="C21" s="34">
        <f>SUM(一般接種!D20+一般接種!G20+一般接種!J20+一般接種!M20+医療従事者等!C18)</f>
        <v>7625751</v>
      </c>
      <c r="D21" s="30">
        <f t="shared" si="0"/>
        <v>0.82706948196168284</v>
      </c>
      <c r="E21" s="34">
        <f>SUM(一般接種!E20+一般接種!H20+一般接種!K20+一般接種!N20+医療従事者等!D18)</f>
        <v>7531143</v>
      </c>
      <c r="F21" s="31">
        <f t="shared" si="1"/>
        <v>0.81680853985258028</v>
      </c>
      <c r="G21" s="29">
        <f t="shared" si="9"/>
        <v>5811819</v>
      </c>
      <c r="H21" s="31">
        <f t="shared" si="7"/>
        <v>0.63033504891322389</v>
      </c>
      <c r="I21" s="35">
        <v>51703</v>
      </c>
      <c r="J21" s="35">
        <v>306862</v>
      </c>
      <c r="K21" s="35">
        <v>1459383</v>
      </c>
      <c r="L21" s="35">
        <v>2062642</v>
      </c>
      <c r="M21" s="35">
        <v>1101525</v>
      </c>
      <c r="N21" s="35">
        <v>477170</v>
      </c>
      <c r="O21" s="35">
        <v>190530</v>
      </c>
      <c r="P21" s="35">
        <v>158243</v>
      </c>
      <c r="Q21" s="35">
        <v>3761</v>
      </c>
      <c r="R21" s="35">
        <f t="shared" si="10"/>
        <v>921932</v>
      </c>
      <c r="S21" s="63">
        <f t="shared" si="8"/>
        <v>9.9990390670230148E-2</v>
      </c>
      <c r="T21" s="35">
        <v>644</v>
      </c>
      <c r="U21" s="35">
        <v>46855</v>
      </c>
      <c r="V21" s="35">
        <v>848248</v>
      </c>
      <c r="W21" s="35">
        <v>26185</v>
      </c>
      <c r="Y21" s="1">
        <v>9220206</v>
      </c>
    </row>
    <row r="22" spans="1:25" x14ac:dyDescent="0.45">
      <c r="A22" s="33" t="s">
        <v>27</v>
      </c>
      <c r="B22" s="32">
        <f t="shared" si="11"/>
        <v>5539521</v>
      </c>
      <c r="C22" s="34">
        <f>SUM(一般接種!D21+一般接種!G21+一般接種!J21+一般接種!M21+医療従事者等!C19)</f>
        <v>1907003</v>
      </c>
      <c r="D22" s="30">
        <f t="shared" si="0"/>
        <v>0.86165977008585859</v>
      </c>
      <c r="E22" s="34">
        <f>SUM(一般接種!E21+一般接種!H21+一般接種!K21+一般接種!N21+医療従事者等!D19)</f>
        <v>1875473</v>
      </c>
      <c r="F22" s="31">
        <f t="shared" si="1"/>
        <v>0.84741326258125205</v>
      </c>
      <c r="G22" s="29">
        <f t="shared" si="9"/>
        <v>1578248</v>
      </c>
      <c r="H22" s="31">
        <f t="shared" si="7"/>
        <v>0.71311519112369837</v>
      </c>
      <c r="I22" s="35">
        <v>16819</v>
      </c>
      <c r="J22" s="35">
        <v>65094</v>
      </c>
      <c r="K22" s="35">
        <v>344142</v>
      </c>
      <c r="L22" s="35">
        <v>568088</v>
      </c>
      <c r="M22" s="35">
        <v>356641</v>
      </c>
      <c r="N22" s="35">
        <v>150064</v>
      </c>
      <c r="O22" s="35">
        <v>50140</v>
      </c>
      <c r="P22" s="35">
        <v>27021</v>
      </c>
      <c r="Q22" s="35">
        <v>239</v>
      </c>
      <c r="R22" s="35">
        <f t="shared" si="10"/>
        <v>178797</v>
      </c>
      <c r="S22" s="63">
        <f t="shared" si="8"/>
        <v>8.078759284177385E-2</v>
      </c>
      <c r="T22" s="35">
        <v>9</v>
      </c>
      <c r="U22" s="35">
        <v>6092</v>
      </c>
      <c r="V22" s="35">
        <v>167650</v>
      </c>
      <c r="W22" s="35">
        <v>5046</v>
      </c>
      <c r="Y22" s="1">
        <v>2213174</v>
      </c>
    </row>
    <row r="23" spans="1:25" x14ac:dyDescent="0.45">
      <c r="A23" s="33" t="s">
        <v>28</v>
      </c>
      <c r="B23" s="32">
        <f t="shared" si="11"/>
        <v>2616787</v>
      </c>
      <c r="C23" s="34">
        <f>SUM(一般接種!D22+一般接種!G22+一般接種!J22+一般接種!M22+医療従事者等!C20)</f>
        <v>898410</v>
      </c>
      <c r="D23" s="30">
        <f t="shared" si="0"/>
        <v>0.85752820056620671</v>
      </c>
      <c r="E23" s="34">
        <f>SUM(一般接種!E22+一般接種!H22+一般接種!K22+一般接種!N22+医療従事者等!D20)</f>
        <v>890402</v>
      </c>
      <c r="F23" s="31">
        <f t="shared" si="1"/>
        <v>0.84988460150772094</v>
      </c>
      <c r="G23" s="29">
        <f t="shared" si="9"/>
        <v>706163</v>
      </c>
      <c r="H23" s="31">
        <f t="shared" si="7"/>
        <v>0.67402932591626785</v>
      </c>
      <c r="I23" s="35">
        <v>10207</v>
      </c>
      <c r="J23" s="35">
        <v>39259</v>
      </c>
      <c r="K23" s="35">
        <v>213043</v>
      </c>
      <c r="L23" s="35">
        <v>219687</v>
      </c>
      <c r="M23" s="35">
        <v>127792</v>
      </c>
      <c r="N23" s="35">
        <v>63074</v>
      </c>
      <c r="O23" s="35">
        <v>20021</v>
      </c>
      <c r="P23" s="35">
        <v>12719</v>
      </c>
      <c r="Q23" s="35">
        <v>361</v>
      </c>
      <c r="R23" s="35">
        <f t="shared" si="10"/>
        <v>121812</v>
      </c>
      <c r="S23" s="63">
        <f t="shared" si="8"/>
        <v>0.11626899207196131</v>
      </c>
      <c r="T23" s="35">
        <v>101</v>
      </c>
      <c r="U23" s="35">
        <v>3676</v>
      </c>
      <c r="V23" s="35">
        <v>114730</v>
      </c>
      <c r="W23" s="35">
        <v>3305</v>
      </c>
      <c r="Y23" s="1">
        <v>1047674</v>
      </c>
    </row>
    <row r="24" spans="1:25" x14ac:dyDescent="0.45">
      <c r="A24" s="33" t="s">
        <v>29</v>
      </c>
      <c r="B24" s="32">
        <f t="shared" si="11"/>
        <v>2701721</v>
      </c>
      <c r="C24" s="34">
        <f>SUM(一般接種!D23+一般接種!G23+一般接種!J23+一般接種!M23+医療従事者等!C21)</f>
        <v>939387</v>
      </c>
      <c r="D24" s="30">
        <f t="shared" si="0"/>
        <v>0.82936655083273303</v>
      </c>
      <c r="E24" s="34">
        <f>SUM(一般接種!E23+一般接種!H23+一般接種!K23+一般接種!N23+医療従事者等!D21)</f>
        <v>928260</v>
      </c>
      <c r="F24" s="31">
        <f t="shared" si="1"/>
        <v>0.81954273848370551</v>
      </c>
      <c r="G24" s="29">
        <f t="shared" si="9"/>
        <v>725683</v>
      </c>
      <c r="H24" s="31">
        <f t="shared" si="7"/>
        <v>0.64069143676456042</v>
      </c>
      <c r="I24" s="35">
        <v>9307</v>
      </c>
      <c r="J24" s="35">
        <v>55441</v>
      </c>
      <c r="K24" s="35">
        <v>204757</v>
      </c>
      <c r="L24" s="35">
        <v>216866</v>
      </c>
      <c r="M24" s="35">
        <v>130996</v>
      </c>
      <c r="N24" s="35">
        <v>67725</v>
      </c>
      <c r="O24" s="35">
        <v>26869</v>
      </c>
      <c r="P24" s="35">
        <v>13323</v>
      </c>
      <c r="Q24" s="35">
        <v>399</v>
      </c>
      <c r="R24" s="35">
        <f t="shared" si="10"/>
        <v>108391</v>
      </c>
      <c r="S24" s="63">
        <f t="shared" si="8"/>
        <v>9.5696310265429227E-2</v>
      </c>
      <c r="T24" s="35">
        <v>38</v>
      </c>
      <c r="U24" s="35">
        <v>6792</v>
      </c>
      <c r="V24" s="35">
        <v>97968</v>
      </c>
      <c r="W24" s="35">
        <v>3593</v>
      </c>
      <c r="Y24" s="1">
        <v>1132656</v>
      </c>
    </row>
    <row r="25" spans="1:25" x14ac:dyDescent="0.45">
      <c r="A25" s="33" t="s">
        <v>30</v>
      </c>
      <c r="B25" s="32">
        <f t="shared" si="11"/>
        <v>1859193</v>
      </c>
      <c r="C25" s="34">
        <f>SUM(一般接種!D24+一般接種!G24+一般接種!J24+一般接種!M24+医療従事者等!C22)</f>
        <v>648977</v>
      </c>
      <c r="D25" s="30">
        <f t="shared" si="0"/>
        <v>0.83784048965701541</v>
      </c>
      <c r="E25" s="34">
        <f>SUM(一般接種!E24+一般接種!H24+一般接種!K24+一般接種!N24+医療従事者等!D22)</f>
        <v>642398</v>
      </c>
      <c r="F25" s="31">
        <f t="shared" si="1"/>
        <v>0.82934688729290473</v>
      </c>
      <c r="G25" s="29">
        <f t="shared" si="9"/>
        <v>507935</v>
      </c>
      <c r="H25" s="31">
        <f t="shared" si="7"/>
        <v>0.65575283733311984</v>
      </c>
      <c r="I25" s="35">
        <v>7672</v>
      </c>
      <c r="J25" s="35">
        <v>32407</v>
      </c>
      <c r="K25" s="35">
        <v>143794</v>
      </c>
      <c r="L25" s="35">
        <v>172156</v>
      </c>
      <c r="M25" s="35">
        <v>92060</v>
      </c>
      <c r="N25" s="35">
        <v>34575</v>
      </c>
      <c r="O25" s="35">
        <v>15918</v>
      </c>
      <c r="P25" s="35">
        <v>9247</v>
      </c>
      <c r="Q25" s="35">
        <v>106</v>
      </c>
      <c r="R25" s="35">
        <f t="shared" si="10"/>
        <v>59883</v>
      </c>
      <c r="S25" s="63">
        <f t="shared" si="8"/>
        <v>7.7309984856367878E-2</v>
      </c>
      <c r="T25" s="35">
        <v>145</v>
      </c>
      <c r="U25" s="35">
        <v>3723</v>
      </c>
      <c r="V25" s="35">
        <v>54274</v>
      </c>
      <c r="W25" s="35">
        <v>1741</v>
      </c>
      <c r="Y25" s="1">
        <v>774583</v>
      </c>
    </row>
    <row r="26" spans="1:25" x14ac:dyDescent="0.45">
      <c r="A26" s="33" t="s">
        <v>31</v>
      </c>
      <c r="B26" s="32">
        <f t="shared" si="11"/>
        <v>1978515</v>
      </c>
      <c r="C26" s="34">
        <f>SUM(一般接種!D25+一般接種!G25+一般接種!J25+一般接種!M25+医療従事者等!C23)</f>
        <v>683072</v>
      </c>
      <c r="D26" s="30">
        <f t="shared" si="0"/>
        <v>0.83200304020599347</v>
      </c>
      <c r="E26" s="34">
        <f>SUM(一般接種!E25+一般接種!H25+一般接種!K25+一般接種!N25+医療従事者等!D23)</f>
        <v>674703</v>
      </c>
      <c r="F26" s="31">
        <f t="shared" si="1"/>
        <v>0.82180933669672362</v>
      </c>
      <c r="G26" s="29">
        <f t="shared" si="9"/>
        <v>533478</v>
      </c>
      <c r="H26" s="31">
        <f t="shared" si="7"/>
        <v>0.64979287378638406</v>
      </c>
      <c r="I26" s="35">
        <v>6336</v>
      </c>
      <c r="J26" s="35">
        <v>37972</v>
      </c>
      <c r="K26" s="35">
        <v>169155</v>
      </c>
      <c r="L26" s="35">
        <v>165182</v>
      </c>
      <c r="M26" s="35">
        <v>96410</v>
      </c>
      <c r="N26" s="35">
        <v>34636</v>
      </c>
      <c r="O26" s="35">
        <v>12449</v>
      </c>
      <c r="P26" s="35">
        <v>11268</v>
      </c>
      <c r="Q26" s="35">
        <v>70</v>
      </c>
      <c r="R26" s="35">
        <f t="shared" si="10"/>
        <v>87262</v>
      </c>
      <c r="S26" s="63">
        <f t="shared" si="8"/>
        <v>0.10628784270831684</v>
      </c>
      <c r="T26" s="35">
        <v>117</v>
      </c>
      <c r="U26" s="35">
        <v>6387</v>
      </c>
      <c r="V26" s="35">
        <v>79836</v>
      </c>
      <c r="W26" s="35">
        <v>922</v>
      </c>
      <c r="Y26" s="1">
        <v>820997</v>
      </c>
    </row>
    <row r="27" spans="1:25" x14ac:dyDescent="0.45">
      <c r="A27" s="33" t="s">
        <v>32</v>
      </c>
      <c r="B27" s="32">
        <f t="shared" si="11"/>
        <v>5084409</v>
      </c>
      <c r="C27" s="34">
        <f>SUM(一般接種!D26+一般接種!G26+一般接種!J26+一般接種!M26+医療従事者等!C24)</f>
        <v>1734050</v>
      </c>
      <c r="D27" s="30">
        <f t="shared" si="0"/>
        <v>0.83700295935246605</v>
      </c>
      <c r="E27" s="34">
        <f>SUM(一般接種!E26+一般接種!H26+一般接種!K26+一般接種!N26+医療従事者等!D24)</f>
        <v>1711983</v>
      </c>
      <c r="F27" s="31">
        <f t="shared" si="1"/>
        <v>0.82635151083366276</v>
      </c>
      <c r="G27" s="29">
        <f t="shared" si="9"/>
        <v>1406673</v>
      </c>
      <c r="H27" s="31">
        <f t="shared" si="7"/>
        <v>0.67898241910049395</v>
      </c>
      <c r="I27" s="35">
        <v>14346</v>
      </c>
      <c r="J27" s="35">
        <v>69353</v>
      </c>
      <c r="K27" s="35">
        <v>457646</v>
      </c>
      <c r="L27" s="35">
        <v>433058</v>
      </c>
      <c r="M27" s="35">
        <v>235618</v>
      </c>
      <c r="N27" s="35">
        <v>123231</v>
      </c>
      <c r="O27" s="35">
        <v>48217</v>
      </c>
      <c r="P27" s="35">
        <v>24865</v>
      </c>
      <c r="Q27" s="35">
        <v>339</v>
      </c>
      <c r="R27" s="35">
        <f t="shared" si="10"/>
        <v>231703</v>
      </c>
      <c r="S27" s="63">
        <f t="shared" si="8"/>
        <v>0.11183996810405954</v>
      </c>
      <c r="T27" s="35">
        <v>12</v>
      </c>
      <c r="U27" s="35">
        <v>6414</v>
      </c>
      <c r="V27" s="35">
        <v>220601</v>
      </c>
      <c r="W27" s="35">
        <v>4676</v>
      </c>
      <c r="Y27" s="1">
        <v>2071737</v>
      </c>
    </row>
    <row r="28" spans="1:25" x14ac:dyDescent="0.45">
      <c r="A28" s="33" t="s">
        <v>33</v>
      </c>
      <c r="B28" s="32">
        <f t="shared" si="11"/>
        <v>4910502</v>
      </c>
      <c r="C28" s="34">
        <f>SUM(一般接種!D27+一般接種!G27+一般接種!J27+一般接種!M27+医療従事者等!C25)</f>
        <v>1671133</v>
      </c>
      <c r="D28" s="30">
        <f t="shared" si="0"/>
        <v>0.82860990553805525</v>
      </c>
      <c r="E28" s="34">
        <f>SUM(一般接種!E27+一般接種!H27+一般接種!K27+一般接種!N27+医療従事者等!D25)</f>
        <v>1657431</v>
      </c>
      <c r="F28" s="31">
        <f t="shared" si="1"/>
        <v>0.82181594424013193</v>
      </c>
      <c r="G28" s="29">
        <f t="shared" si="9"/>
        <v>1321429</v>
      </c>
      <c r="H28" s="31">
        <f t="shared" si="7"/>
        <v>0.65521365376977581</v>
      </c>
      <c r="I28" s="35">
        <v>15493</v>
      </c>
      <c r="J28" s="35">
        <v>85318</v>
      </c>
      <c r="K28" s="35">
        <v>466811</v>
      </c>
      <c r="L28" s="35">
        <v>403538</v>
      </c>
      <c r="M28" s="35">
        <v>192232</v>
      </c>
      <c r="N28" s="35">
        <v>97822</v>
      </c>
      <c r="O28" s="35">
        <v>37986</v>
      </c>
      <c r="P28" s="35">
        <v>21854</v>
      </c>
      <c r="Q28" s="35">
        <v>375</v>
      </c>
      <c r="R28" s="35">
        <f t="shared" si="10"/>
        <v>260509</v>
      </c>
      <c r="S28" s="63">
        <f t="shared" si="8"/>
        <v>0.12917005282153679</v>
      </c>
      <c r="T28" s="35">
        <v>42</v>
      </c>
      <c r="U28" s="35">
        <v>9402</v>
      </c>
      <c r="V28" s="35">
        <v>245017</v>
      </c>
      <c r="W28" s="35">
        <v>6048</v>
      </c>
      <c r="Y28" s="1">
        <v>2016791</v>
      </c>
    </row>
    <row r="29" spans="1:25" x14ac:dyDescent="0.45">
      <c r="A29" s="33" t="s">
        <v>34</v>
      </c>
      <c r="B29" s="32">
        <f t="shared" si="11"/>
        <v>9009350</v>
      </c>
      <c r="C29" s="34">
        <f>SUM(一般接種!D28+一般接種!G28+一般接種!J28+一般接種!M28+医療従事者等!C26)</f>
        <v>3143869</v>
      </c>
      <c r="D29" s="30">
        <f t="shared" si="0"/>
        <v>0.85286143679501714</v>
      </c>
      <c r="E29" s="34">
        <f>SUM(一般接種!E28+一般接種!H28+一般接種!K28+一般接種!N28+医療従事者等!D26)</f>
        <v>3108922</v>
      </c>
      <c r="F29" s="31">
        <f t="shared" si="1"/>
        <v>0.84338109628729385</v>
      </c>
      <c r="G29" s="29">
        <f t="shared" si="9"/>
        <v>2399369</v>
      </c>
      <c r="H29" s="31">
        <f t="shared" si="7"/>
        <v>0.65089521628968117</v>
      </c>
      <c r="I29" s="35">
        <v>23572</v>
      </c>
      <c r="J29" s="35">
        <v>115935</v>
      </c>
      <c r="K29" s="35">
        <v>657513</v>
      </c>
      <c r="L29" s="35">
        <v>756667</v>
      </c>
      <c r="M29" s="35">
        <v>453667</v>
      </c>
      <c r="N29" s="35">
        <v>251770</v>
      </c>
      <c r="O29" s="35">
        <v>87961</v>
      </c>
      <c r="P29" s="35">
        <v>51344</v>
      </c>
      <c r="Q29" s="35">
        <v>940</v>
      </c>
      <c r="R29" s="35">
        <f t="shared" si="10"/>
        <v>357190</v>
      </c>
      <c r="S29" s="63">
        <f t="shared" si="8"/>
        <v>9.6897668639759543E-2</v>
      </c>
      <c r="T29" s="35">
        <v>26</v>
      </c>
      <c r="U29" s="35">
        <v>12092</v>
      </c>
      <c r="V29" s="35">
        <v>334934</v>
      </c>
      <c r="W29" s="35">
        <v>10138</v>
      </c>
      <c r="Y29" s="1">
        <v>3686260</v>
      </c>
    </row>
    <row r="30" spans="1:25" x14ac:dyDescent="0.45">
      <c r="A30" s="33" t="s">
        <v>35</v>
      </c>
      <c r="B30" s="32">
        <f t="shared" si="11"/>
        <v>17181996</v>
      </c>
      <c r="C30" s="34">
        <f>SUM(一般接種!D29+一般接種!G29+一般接種!J29+一般接種!M29+医療従事者等!C27)</f>
        <v>6021762</v>
      </c>
      <c r="D30" s="30">
        <f t="shared" si="0"/>
        <v>0.79665560759496012</v>
      </c>
      <c r="E30" s="34">
        <f>SUM(一般接種!E29+一般接種!H29+一般接種!K29+一般接種!N29+医療従事者等!D27)</f>
        <v>5915457</v>
      </c>
      <c r="F30" s="31">
        <f t="shared" si="1"/>
        <v>0.7825918710398817</v>
      </c>
      <c r="G30" s="29">
        <f t="shared" si="9"/>
        <v>4526162</v>
      </c>
      <c r="H30" s="31">
        <f t="shared" si="7"/>
        <v>0.59879356543536921</v>
      </c>
      <c r="I30" s="35">
        <v>43189</v>
      </c>
      <c r="J30" s="35">
        <v>375372</v>
      </c>
      <c r="K30" s="35">
        <v>1355810</v>
      </c>
      <c r="L30" s="35">
        <v>1361756</v>
      </c>
      <c r="M30" s="35">
        <v>760939</v>
      </c>
      <c r="N30" s="35">
        <v>370172</v>
      </c>
      <c r="O30" s="35">
        <v>150196</v>
      </c>
      <c r="P30" s="35">
        <v>106140</v>
      </c>
      <c r="Q30" s="35">
        <v>2588</v>
      </c>
      <c r="R30" s="35">
        <f t="shared" si="10"/>
        <v>718615</v>
      </c>
      <c r="S30" s="63">
        <f t="shared" si="8"/>
        <v>9.5069959498872966E-2</v>
      </c>
      <c r="T30" s="35">
        <v>66</v>
      </c>
      <c r="U30" s="35">
        <v>45018</v>
      </c>
      <c r="V30" s="35">
        <v>652728</v>
      </c>
      <c r="W30" s="35">
        <v>20803</v>
      </c>
      <c r="Y30" s="1">
        <v>7558802</v>
      </c>
    </row>
    <row r="31" spans="1:25" x14ac:dyDescent="0.45">
      <c r="A31" s="33" t="s">
        <v>36</v>
      </c>
      <c r="B31" s="32">
        <f t="shared" si="11"/>
        <v>4232235</v>
      </c>
      <c r="C31" s="34">
        <f>SUM(一般接種!D30+一般接種!G30+一般接種!J30+一般接種!M30+医療従事者等!C28)</f>
        <v>1482640</v>
      </c>
      <c r="D31" s="30">
        <f t="shared" si="0"/>
        <v>0.82343408178691369</v>
      </c>
      <c r="E31" s="34">
        <f>SUM(一般接種!E30+一般接種!H30+一般接種!K30+一般接種!N30+医療従事者等!D28)</f>
        <v>1467041</v>
      </c>
      <c r="F31" s="31">
        <f t="shared" si="1"/>
        <v>0.81477065152616668</v>
      </c>
      <c r="G31" s="29">
        <f t="shared" si="9"/>
        <v>1142555</v>
      </c>
      <c r="H31" s="31">
        <f t="shared" si="7"/>
        <v>0.63455641781959693</v>
      </c>
      <c r="I31" s="35">
        <v>16827</v>
      </c>
      <c r="J31" s="35">
        <v>67533</v>
      </c>
      <c r="K31" s="35">
        <v>347237</v>
      </c>
      <c r="L31" s="35">
        <v>353907</v>
      </c>
      <c r="M31" s="35">
        <v>196972</v>
      </c>
      <c r="N31" s="35">
        <v>98672</v>
      </c>
      <c r="O31" s="35">
        <v>40765</v>
      </c>
      <c r="P31" s="35">
        <v>20588</v>
      </c>
      <c r="Q31" s="35">
        <v>54</v>
      </c>
      <c r="R31" s="35">
        <f t="shared" si="10"/>
        <v>139999</v>
      </c>
      <c r="S31" s="63">
        <f t="shared" si="8"/>
        <v>7.7753161938222445E-2</v>
      </c>
      <c r="T31" s="35">
        <v>82</v>
      </c>
      <c r="U31" s="35">
        <v>5448</v>
      </c>
      <c r="V31" s="35">
        <v>133292</v>
      </c>
      <c r="W31" s="35">
        <v>1177</v>
      </c>
      <c r="Y31" s="1">
        <v>1800557</v>
      </c>
    </row>
    <row r="32" spans="1:25" x14ac:dyDescent="0.45">
      <c r="A32" s="33" t="s">
        <v>37</v>
      </c>
      <c r="B32" s="32">
        <f t="shared" si="11"/>
        <v>3316729</v>
      </c>
      <c r="C32" s="34">
        <f>SUM(一般接種!D31+一般接種!G31+一般接種!J31+一般接種!M31+医療従事者等!C29)</f>
        <v>1159267</v>
      </c>
      <c r="D32" s="30">
        <f t="shared" si="0"/>
        <v>0.81705093516336902</v>
      </c>
      <c r="E32" s="34">
        <f>SUM(一般接種!E31+一般接種!H31+一般接種!K31+一般接種!N31+医療従事者等!D29)</f>
        <v>1147111</v>
      </c>
      <c r="F32" s="31">
        <f t="shared" si="1"/>
        <v>0.80848339104467515</v>
      </c>
      <c r="G32" s="29">
        <f t="shared" si="9"/>
        <v>876368</v>
      </c>
      <c r="H32" s="31">
        <f t="shared" si="7"/>
        <v>0.61766382890848393</v>
      </c>
      <c r="I32" s="35">
        <v>8749</v>
      </c>
      <c r="J32" s="35">
        <v>53091</v>
      </c>
      <c r="K32" s="35">
        <v>238883</v>
      </c>
      <c r="L32" s="35">
        <v>286117</v>
      </c>
      <c r="M32" s="35">
        <v>161285</v>
      </c>
      <c r="N32" s="35">
        <v>83235</v>
      </c>
      <c r="O32" s="35">
        <v>25151</v>
      </c>
      <c r="P32" s="35">
        <v>19522</v>
      </c>
      <c r="Q32" s="35">
        <v>335</v>
      </c>
      <c r="R32" s="35">
        <f t="shared" si="10"/>
        <v>133983</v>
      </c>
      <c r="S32" s="63">
        <f t="shared" si="8"/>
        <v>9.4431166802810454E-2</v>
      </c>
      <c r="T32" s="35">
        <v>9</v>
      </c>
      <c r="U32" s="35">
        <v>6961</v>
      </c>
      <c r="V32" s="35">
        <v>124020</v>
      </c>
      <c r="W32" s="35">
        <v>2993</v>
      </c>
      <c r="Y32" s="1">
        <v>1418843</v>
      </c>
    </row>
    <row r="33" spans="1:25" x14ac:dyDescent="0.45">
      <c r="A33" s="33" t="s">
        <v>38</v>
      </c>
      <c r="B33" s="32">
        <f t="shared" si="11"/>
        <v>5771787</v>
      </c>
      <c r="C33" s="34">
        <f>SUM(一般接種!D32+一般接種!G32+一般接種!J32+一般接種!M32+医療従事者等!C30)</f>
        <v>2032283</v>
      </c>
      <c r="D33" s="30">
        <f t="shared" si="0"/>
        <v>0.80310186513403059</v>
      </c>
      <c r="E33" s="34">
        <f>SUM(一般接種!E32+一般接種!H32+一般接種!K32+一般接種!N32+医療従事者等!D30)</f>
        <v>2000473</v>
      </c>
      <c r="F33" s="31">
        <f t="shared" si="1"/>
        <v>0.79053143555807415</v>
      </c>
      <c r="G33" s="29">
        <f t="shared" si="9"/>
        <v>1512686</v>
      </c>
      <c r="H33" s="31">
        <f t="shared" si="7"/>
        <v>0.59777154459400395</v>
      </c>
      <c r="I33" s="35">
        <v>26130</v>
      </c>
      <c r="J33" s="35">
        <v>97220</v>
      </c>
      <c r="K33" s="35">
        <v>451417</v>
      </c>
      <c r="L33" s="35">
        <v>475654</v>
      </c>
      <c r="M33" s="35">
        <v>252518</v>
      </c>
      <c r="N33" s="35">
        <v>125492</v>
      </c>
      <c r="O33" s="35">
        <v>50914</v>
      </c>
      <c r="P33" s="35">
        <v>32768</v>
      </c>
      <c r="Q33" s="35">
        <v>573</v>
      </c>
      <c r="R33" s="35">
        <f t="shared" si="10"/>
        <v>226345</v>
      </c>
      <c r="S33" s="63">
        <f t="shared" si="8"/>
        <v>8.944526508550342E-2</v>
      </c>
      <c r="T33" s="35">
        <v>15</v>
      </c>
      <c r="U33" s="35">
        <v>7854</v>
      </c>
      <c r="V33" s="35">
        <v>212711</v>
      </c>
      <c r="W33" s="35">
        <v>5765</v>
      </c>
      <c r="Y33" s="1">
        <v>2530542</v>
      </c>
    </row>
    <row r="34" spans="1:25" x14ac:dyDescent="0.45">
      <c r="A34" s="33" t="s">
        <v>39</v>
      </c>
      <c r="B34" s="32">
        <f t="shared" si="11"/>
        <v>19479586</v>
      </c>
      <c r="C34" s="34">
        <f>SUM(一般接種!D33+一般接種!G33+一般接種!J33+一般接種!M33+医療従事者等!C31)</f>
        <v>6910705</v>
      </c>
      <c r="D34" s="30">
        <f t="shared" si="0"/>
        <v>0.78179720575040856</v>
      </c>
      <c r="E34" s="34">
        <f>SUM(一般接種!E33+一般接種!H33+一般接種!K33+一般接種!N33+医療従事者等!D31)</f>
        <v>6821421</v>
      </c>
      <c r="F34" s="31">
        <f t="shared" si="1"/>
        <v>0.77169664702040641</v>
      </c>
      <c r="G34" s="29">
        <f t="shared" si="9"/>
        <v>4997810</v>
      </c>
      <c r="H34" s="31">
        <f t="shared" si="7"/>
        <v>0.56539439794803126</v>
      </c>
      <c r="I34" s="35">
        <v>65546</v>
      </c>
      <c r="J34" s="35">
        <v>375337</v>
      </c>
      <c r="K34" s="35">
        <v>1528977</v>
      </c>
      <c r="L34" s="35">
        <v>1560892</v>
      </c>
      <c r="M34" s="35">
        <v>773707</v>
      </c>
      <c r="N34" s="35">
        <v>368855</v>
      </c>
      <c r="O34" s="35">
        <v>197558</v>
      </c>
      <c r="P34" s="35">
        <v>124484</v>
      </c>
      <c r="Q34" s="35">
        <v>2454</v>
      </c>
      <c r="R34" s="35">
        <f t="shared" si="10"/>
        <v>749650</v>
      </c>
      <c r="S34" s="63">
        <f t="shared" si="8"/>
        <v>8.4806727430963097E-2</v>
      </c>
      <c r="T34" s="35">
        <v>441</v>
      </c>
      <c r="U34" s="35">
        <v>48453</v>
      </c>
      <c r="V34" s="35">
        <v>682815</v>
      </c>
      <c r="W34" s="35">
        <v>17941</v>
      </c>
      <c r="Y34" s="1">
        <v>8839511</v>
      </c>
    </row>
    <row r="35" spans="1:25" x14ac:dyDescent="0.45">
      <c r="A35" s="33" t="s">
        <v>40</v>
      </c>
      <c r="B35" s="32">
        <f t="shared" si="11"/>
        <v>12661444</v>
      </c>
      <c r="C35" s="34">
        <f>SUM(一般接種!D34+一般接種!G34+一般接種!J34+一般接種!M34+医療従事者等!C32)</f>
        <v>4438412</v>
      </c>
      <c r="D35" s="30">
        <f t="shared" si="0"/>
        <v>0.80353246283011615</v>
      </c>
      <c r="E35" s="34">
        <f>SUM(一般接種!E34+一般接種!H34+一般接種!K34+一般接種!N34+医療従事者等!D32)</f>
        <v>4386810</v>
      </c>
      <c r="F35" s="31">
        <f t="shared" si="1"/>
        <v>0.79419040937789953</v>
      </c>
      <c r="G35" s="29">
        <f t="shared" si="9"/>
        <v>3327073</v>
      </c>
      <c r="H35" s="31">
        <f t="shared" si="7"/>
        <v>0.60233506076172805</v>
      </c>
      <c r="I35" s="35">
        <v>45617</v>
      </c>
      <c r="J35" s="35">
        <v>243880</v>
      </c>
      <c r="K35" s="35">
        <v>1010437</v>
      </c>
      <c r="L35" s="35">
        <v>1037907</v>
      </c>
      <c r="M35" s="35">
        <v>544829</v>
      </c>
      <c r="N35" s="35">
        <v>253294</v>
      </c>
      <c r="O35" s="35">
        <v>115693</v>
      </c>
      <c r="P35" s="35">
        <v>74382</v>
      </c>
      <c r="Q35" s="35">
        <v>1034</v>
      </c>
      <c r="R35" s="35">
        <f t="shared" si="10"/>
        <v>509149</v>
      </c>
      <c r="S35" s="63">
        <f t="shared" si="8"/>
        <v>9.2176605037452758E-2</v>
      </c>
      <c r="T35" s="35">
        <v>101</v>
      </c>
      <c r="U35" s="35">
        <v>26332</v>
      </c>
      <c r="V35" s="35">
        <v>473033</v>
      </c>
      <c r="W35" s="35">
        <v>9683</v>
      </c>
      <c r="Y35" s="1">
        <v>5523625</v>
      </c>
    </row>
    <row r="36" spans="1:25" x14ac:dyDescent="0.45">
      <c r="A36" s="33" t="s">
        <v>41</v>
      </c>
      <c r="B36" s="32">
        <f t="shared" si="11"/>
        <v>3158898</v>
      </c>
      <c r="C36" s="34">
        <f>SUM(一般接種!D35+一般接種!G35+一般接種!J35+一般接種!M35+医療従事者等!C33)</f>
        <v>1095342</v>
      </c>
      <c r="D36" s="30">
        <f t="shared" si="0"/>
        <v>0.81453873205134975</v>
      </c>
      <c r="E36" s="34">
        <f>SUM(一般接種!E35+一般接種!H35+一般接種!K35+一般接種!N35+医療従事者等!D33)</f>
        <v>1084060</v>
      </c>
      <c r="F36" s="31">
        <f t="shared" si="1"/>
        <v>0.80614899991745614</v>
      </c>
      <c r="G36" s="29">
        <f t="shared" si="9"/>
        <v>843026</v>
      </c>
      <c r="H36" s="31">
        <f t="shared" si="7"/>
        <v>0.62690678265447797</v>
      </c>
      <c r="I36" s="35">
        <v>7591</v>
      </c>
      <c r="J36" s="35">
        <v>54533</v>
      </c>
      <c r="K36" s="35">
        <v>307854</v>
      </c>
      <c r="L36" s="35">
        <v>254344</v>
      </c>
      <c r="M36" s="35">
        <v>131744</v>
      </c>
      <c r="N36" s="35">
        <v>53793</v>
      </c>
      <c r="O36" s="35">
        <v>20308</v>
      </c>
      <c r="P36" s="35">
        <v>12743</v>
      </c>
      <c r="Q36" s="35">
        <v>116</v>
      </c>
      <c r="R36" s="35">
        <f t="shared" si="10"/>
        <v>136470</v>
      </c>
      <c r="S36" s="63">
        <f t="shared" si="8"/>
        <v>0.10148437726577425</v>
      </c>
      <c r="T36" s="35">
        <v>64</v>
      </c>
      <c r="U36" s="35">
        <v>5684</v>
      </c>
      <c r="V36" s="35">
        <v>129247</v>
      </c>
      <c r="W36" s="35">
        <v>1475</v>
      </c>
      <c r="Y36" s="1">
        <v>1344739</v>
      </c>
    </row>
    <row r="37" spans="1:25" x14ac:dyDescent="0.45">
      <c r="A37" s="33" t="s">
        <v>42</v>
      </c>
      <c r="B37" s="32">
        <f t="shared" si="11"/>
        <v>2171049</v>
      </c>
      <c r="C37" s="34">
        <f>SUM(一般接種!D36+一般接種!G36+一般接種!J36+一般接種!M36+医療従事者等!C34)</f>
        <v>750611</v>
      </c>
      <c r="D37" s="30">
        <f t="shared" si="0"/>
        <v>0.79477506056550395</v>
      </c>
      <c r="E37" s="34">
        <f>SUM(一般接種!E36+一般接種!H36+一般接種!K36+一般接種!N36+医療従事者等!D34)</f>
        <v>741533</v>
      </c>
      <c r="F37" s="31">
        <f t="shared" si="1"/>
        <v>0.78516293391159975</v>
      </c>
      <c r="G37" s="29">
        <f t="shared" si="9"/>
        <v>594055</v>
      </c>
      <c r="H37" s="31">
        <f t="shared" si="7"/>
        <v>0.62900769986616289</v>
      </c>
      <c r="I37" s="35">
        <v>7687</v>
      </c>
      <c r="J37" s="35">
        <v>44831</v>
      </c>
      <c r="K37" s="35">
        <v>212592</v>
      </c>
      <c r="L37" s="35">
        <v>197475</v>
      </c>
      <c r="M37" s="35">
        <v>83441</v>
      </c>
      <c r="N37" s="35">
        <v>29879</v>
      </c>
      <c r="O37" s="35">
        <v>10756</v>
      </c>
      <c r="P37" s="35">
        <v>7265</v>
      </c>
      <c r="Q37" s="35">
        <v>129</v>
      </c>
      <c r="R37" s="35">
        <f t="shared" si="10"/>
        <v>84850</v>
      </c>
      <c r="S37" s="63">
        <f t="shared" si="8"/>
        <v>8.9842360275805985E-2</v>
      </c>
      <c r="T37" s="35">
        <v>2</v>
      </c>
      <c r="U37" s="35">
        <v>3013</v>
      </c>
      <c r="V37" s="35">
        <v>79471</v>
      </c>
      <c r="W37" s="35">
        <v>2364</v>
      </c>
      <c r="Y37" s="1">
        <v>944432</v>
      </c>
    </row>
    <row r="38" spans="1:25" x14ac:dyDescent="0.45">
      <c r="A38" s="33" t="s">
        <v>43</v>
      </c>
      <c r="B38" s="32">
        <f t="shared" si="11"/>
        <v>1292517</v>
      </c>
      <c r="C38" s="34">
        <f>SUM(一般接種!D37+一般接種!G37+一般接種!J37+一般接種!M37+医療従事者等!C35)</f>
        <v>444765</v>
      </c>
      <c r="D38" s="30">
        <f t="shared" si="0"/>
        <v>0.79880493114075735</v>
      </c>
      <c r="E38" s="34">
        <f>SUM(一般接種!E37+一般接種!H37+一般接種!K37+一般接種!N37+医療従事者等!D35)</f>
        <v>439335</v>
      </c>
      <c r="F38" s="31">
        <f t="shared" si="1"/>
        <v>0.78905256578805583</v>
      </c>
      <c r="G38" s="29">
        <f t="shared" si="9"/>
        <v>348729</v>
      </c>
      <c r="H38" s="31">
        <f t="shared" si="7"/>
        <v>0.6263227655768443</v>
      </c>
      <c r="I38" s="35">
        <v>4916</v>
      </c>
      <c r="J38" s="35">
        <v>23220</v>
      </c>
      <c r="K38" s="35">
        <v>108399</v>
      </c>
      <c r="L38" s="35">
        <v>110736</v>
      </c>
      <c r="M38" s="35">
        <v>59687</v>
      </c>
      <c r="N38" s="35">
        <v>25042</v>
      </c>
      <c r="O38" s="35">
        <v>9444</v>
      </c>
      <c r="P38" s="35">
        <v>7195</v>
      </c>
      <c r="Q38" s="35">
        <v>90</v>
      </c>
      <c r="R38" s="35">
        <f t="shared" si="10"/>
        <v>59688</v>
      </c>
      <c r="S38" s="63">
        <f t="shared" si="8"/>
        <v>0.10720058621953059</v>
      </c>
      <c r="T38" s="35">
        <v>17</v>
      </c>
      <c r="U38" s="35">
        <v>2691</v>
      </c>
      <c r="V38" s="35">
        <v>55323</v>
      </c>
      <c r="W38" s="35">
        <v>1657</v>
      </c>
      <c r="Y38" s="1">
        <v>556788</v>
      </c>
    </row>
    <row r="39" spans="1:25" x14ac:dyDescent="0.45">
      <c r="A39" s="33" t="s">
        <v>44</v>
      </c>
      <c r="B39" s="32">
        <f t="shared" si="11"/>
        <v>1621232</v>
      </c>
      <c r="C39" s="34">
        <f>SUM(一般接種!D38+一般接種!G38+一般接種!J38+一般接種!M38+医療従事者等!C36)</f>
        <v>565783</v>
      </c>
      <c r="D39" s="30">
        <f t="shared" si="0"/>
        <v>0.84091912338458563</v>
      </c>
      <c r="E39" s="34">
        <f>SUM(一般接種!E38+一般接種!H38+一般接種!K38+一般接種!N38+医療従事者等!D36)</f>
        <v>556918</v>
      </c>
      <c r="F39" s="31">
        <f t="shared" si="1"/>
        <v>0.8277431389014811</v>
      </c>
      <c r="G39" s="29">
        <f t="shared" si="9"/>
        <v>449695</v>
      </c>
      <c r="H39" s="31">
        <f t="shared" si="7"/>
        <v>0.66837838038688202</v>
      </c>
      <c r="I39" s="35">
        <v>4900</v>
      </c>
      <c r="J39" s="35">
        <v>30267</v>
      </c>
      <c r="K39" s="35">
        <v>111458</v>
      </c>
      <c r="L39" s="35">
        <v>142707</v>
      </c>
      <c r="M39" s="35">
        <v>82657</v>
      </c>
      <c r="N39" s="35">
        <v>45551</v>
      </c>
      <c r="O39" s="35">
        <v>20784</v>
      </c>
      <c r="P39" s="35">
        <v>11146</v>
      </c>
      <c r="Q39" s="35">
        <v>225</v>
      </c>
      <c r="R39" s="35">
        <f t="shared" si="10"/>
        <v>48836</v>
      </c>
      <c r="S39" s="63">
        <f t="shared" si="8"/>
        <v>7.2584588631347396E-2</v>
      </c>
      <c r="T39" s="35">
        <v>25</v>
      </c>
      <c r="U39" s="35">
        <v>2143</v>
      </c>
      <c r="V39" s="35">
        <v>44877</v>
      </c>
      <c r="W39" s="35">
        <v>1791</v>
      </c>
      <c r="Y39" s="1">
        <v>672815</v>
      </c>
    </row>
    <row r="40" spans="1:25" x14ac:dyDescent="0.45">
      <c r="A40" s="33" t="s">
        <v>45</v>
      </c>
      <c r="B40" s="32">
        <f t="shared" si="11"/>
        <v>4331330</v>
      </c>
      <c r="C40" s="34">
        <f>SUM(一般接種!D39+一般接種!G39+一般接種!J39+一般接種!M39+医療従事者等!C37)</f>
        <v>1517764</v>
      </c>
      <c r="D40" s="30">
        <f t="shared" si="0"/>
        <v>0.80144218659820432</v>
      </c>
      <c r="E40" s="34">
        <f>SUM(一般接種!E39+一般接種!H39+一般接種!K39+一般接種!N39+医療従事者等!D37)</f>
        <v>1488095</v>
      </c>
      <c r="F40" s="31">
        <f t="shared" si="1"/>
        <v>0.78577572709976973</v>
      </c>
      <c r="G40" s="29">
        <f t="shared" si="9"/>
        <v>1174351</v>
      </c>
      <c r="H40" s="31">
        <f t="shared" si="7"/>
        <v>0.62010591453861597</v>
      </c>
      <c r="I40" s="35">
        <v>21853</v>
      </c>
      <c r="J40" s="35">
        <v>138129</v>
      </c>
      <c r="K40" s="35">
        <v>363023</v>
      </c>
      <c r="L40" s="35">
        <v>318360</v>
      </c>
      <c r="M40" s="35">
        <v>163785</v>
      </c>
      <c r="N40" s="35">
        <v>92079</v>
      </c>
      <c r="O40" s="35">
        <v>50993</v>
      </c>
      <c r="P40" s="35">
        <v>25776</v>
      </c>
      <c r="Q40" s="35">
        <v>353</v>
      </c>
      <c r="R40" s="35">
        <f t="shared" si="10"/>
        <v>151120</v>
      </c>
      <c r="S40" s="63">
        <f t="shared" si="8"/>
        <v>7.9797612302519125E-2</v>
      </c>
      <c r="T40" s="35">
        <v>249</v>
      </c>
      <c r="U40" s="35">
        <v>7462</v>
      </c>
      <c r="V40" s="35">
        <v>139014</v>
      </c>
      <c r="W40" s="35">
        <v>4395</v>
      </c>
      <c r="Y40" s="1">
        <v>1893791</v>
      </c>
    </row>
    <row r="41" spans="1:25" x14ac:dyDescent="0.45">
      <c r="A41" s="33" t="s">
        <v>46</v>
      </c>
      <c r="B41" s="32">
        <f t="shared" si="11"/>
        <v>6461881</v>
      </c>
      <c r="C41" s="34">
        <f>SUM(一般接種!D40+一般接種!G40+一般接種!J40+一般接種!M40+医療従事者等!C38)</f>
        <v>2247273</v>
      </c>
      <c r="D41" s="30">
        <f t="shared" si="0"/>
        <v>0.79904943513321025</v>
      </c>
      <c r="E41" s="34">
        <f>SUM(一般接種!E40+一般接種!H40+一般接種!K40+一般接種!N40+医療従事者等!D38)</f>
        <v>2220084</v>
      </c>
      <c r="F41" s="31">
        <f t="shared" si="1"/>
        <v>0.78938200483353738</v>
      </c>
      <c r="G41" s="29">
        <f t="shared" si="9"/>
        <v>1711340</v>
      </c>
      <c r="H41" s="31">
        <f t="shared" si="7"/>
        <v>0.60849094005083859</v>
      </c>
      <c r="I41" s="35">
        <v>22427</v>
      </c>
      <c r="J41" s="35">
        <v>121907</v>
      </c>
      <c r="K41" s="35">
        <v>546242</v>
      </c>
      <c r="L41" s="35">
        <v>532729</v>
      </c>
      <c r="M41" s="35">
        <v>292866</v>
      </c>
      <c r="N41" s="35">
        <v>116575</v>
      </c>
      <c r="O41" s="35">
        <v>46009</v>
      </c>
      <c r="P41" s="35">
        <v>32024</v>
      </c>
      <c r="Q41" s="35">
        <v>561</v>
      </c>
      <c r="R41" s="35">
        <f t="shared" si="10"/>
        <v>283184</v>
      </c>
      <c r="S41" s="63">
        <f t="shared" si="8"/>
        <v>0.10069004310502686</v>
      </c>
      <c r="T41" s="35">
        <v>55</v>
      </c>
      <c r="U41" s="35">
        <v>15630</v>
      </c>
      <c r="V41" s="35">
        <v>259195</v>
      </c>
      <c r="W41" s="35">
        <v>8304</v>
      </c>
      <c r="Y41" s="1">
        <v>2812433</v>
      </c>
    </row>
    <row r="42" spans="1:25" x14ac:dyDescent="0.45">
      <c r="A42" s="33" t="s">
        <v>47</v>
      </c>
      <c r="B42" s="32">
        <f t="shared" si="11"/>
        <v>3271911</v>
      </c>
      <c r="C42" s="34">
        <f>SUM(一般接種!D41+一般接種!G41+一般接種!J41+一般接種!M41+医療従事者等!C39)</f>
        <v>1123679</v>
      </c>
      <c r="D42" s="30">
        <f t="shared" si="0"/>
        <v>0.82860461172028821</v>
      </c>
      <c r="E42" s="34">
        <f>SUM(一般接種!E41+一般接種!H41+一般接種!K41+一般接種!N41+医療従事者等!D39)</f>
        <v>1100394</v>
      </c>
      <c r="F42" s="31">
        <f t="shared" si="1"/>
        <v>0.81143417569371212</v>
      </c>
      <c r="G42" s="29">
        <f t="shared" si="9"/>
        <v>900371</v>
      </c>
      <c r="H42" s="31">
        <f t="shared" si="7"/>
        <v>0.66393655381938044</v>
      </c>
      <c r="I42" s="35">
        <v>44784</v>
      </c>
      <c r="J42" s="35">
        <v>46889</v>
      </c>
      <c r="K42" s="35">
        <v>287390</v>
      </c>
      <c r="L42" s="35">
        <v>309944</v>
      </c>
      <c r="M42" s="35">
        <v>133819</v>
      </c>
      <c r="N42" s="35">
        <v>42002</v>
      </c>
      <c r="O42" s="35">
        <v>18910</v>
      </c>
      <c r="P42" s="35">
        <v>16303</v>
      </c>
      <c r="Q42" s="35">
        <v>330</v>
      </c>
      <c r="R42" s="35">
        <f t="shared" si="10"/>
        <v>147467</v>
      </c>
      <c r="S42" s="63">
        <f t="shared" si="8"/>
        <v>0.10874265361954413</v>
      </c>
      <c r="T42" s="35">
        <v>398</v>
      </c>
      <c r="U42" s="35">
        <v>9124</v>
      </c>
      <c r="V42" s="35">
        <v>132650</v>
      </c>
      <c r="W42" s="35">
        <v>5295</v>
      </c>
      <c r="Y42" s="1">
        <v>1356110</v>
      </c>
    </row>
    <row r="43" spans="1:25" x14ac:dyDescent="0.45">
      <c r="A43" s="33" t="s">
        <v>48</v>
      </c>
      <c r="B43" s="32">
        <f t="shared" si="11"/>
        <v>1733659</v>
      </c>
      <c r="C43" s="34">
        <f>SUM(一般接種!D42+一般接種!G42+一般接種!J42+一般接種!M42+医療従事者等!C40)</f>
        <v>600190</v>
      </c>
      <c r="D43" s="30">
        <f t="shared" si="0"/>
        <v>0.81664169894781813</v>
      </c>
      <c r="E43" s="34">
        <f>SUM(一般接種!E42+一般接種!H42+一般接種!K42+一般接種!N42+医療従事者等!D40)</f>
        <v>592672</v>
      </c>
      <c r="F43" s="31">
        <f t="shared" si="1"/>
        <v>0.80641241773238692</v>
      </c>
      <c r="G43" s="29">
        <f t="shared" si="9"/>
        <v>476924</v>
      </c>
      <c r="H43" s="31">
        <f t="shared" si="7"/>
        <v>0.64892121766272215</v>
      </c>
      <c r="I43" s="35">
        <v>7949</v>
      </c>
      <c r="J43" s="35">
        <v>39863</v>
      </c>
      <c r="K43" s="35">
        <v>153233</v>
      </c>
      <c r="L43" s="35">
        <v>160678</v>
      </c>
      <c r="M43" s="35">
        <v>67379</v>
      </c>
      <c r="N43" s="35">
        <v>29057</v>
      </c>
      <c r="O43" s="35">
        <v>11821</v>
      </c>
      <c r="P43" s="35">
        <v>6883</v>
      </c>
      <c r="Q43" s="35">
        <v>61</v>
      </c>
      <c r="R43" s="35">
        <f t="shared" si="10"/>
        <v>63873</v>
      </c>
      <c r="S43" s="63">
        <f t="shared" si="8"/>
        <v>8.6908071172285425E-2</v>
      </c>
      <c r="T43" s="35">
        <v>10</v>
      </c>
      <c r="U43" s="35">
        <v>3452</v>
      </c>
      <c r="V43" s="35">
        <v>59334</v>
      </c>
      <c r="W43" s="35">
        <v>1077</v>
      </c>
      <c r="Y43" s="1">
        <v>734949</v>
      </c>
    </row>
    <row r="44" spans="1:25" x14ac:dyDescent="0.45">
      <c r="A44" s="33" t="s">
        <v>49</v>
      </c>
      <c r="B44" s="32">
        <f t="shared" si="11"/>
        <v>2248388</v>
      </c>
      <c r="C44" s="34">
        <f>SUM(一般接種!D43+一般接種!G43+一般接種!J43+一般接種!M43+医療従事者等!C41)</f>
        <v>780949</v>
      </c>
      <c r="D44" s="30">
        <f t="shared" si="0"/>
        <v>0.80188130970863414</v>
      </c>
      <c r="E44" s="34">
        <f>SUM(一般接種!E43+一般接種!H43+一般接種!K43+一般接種!N43+医療従事者等!D41)</f>
        <v>772596</v>
      </c>
      <c r="F44" s="31">
        <f t="shared" si="1"/>
        <v>0.79330441854161016</v>
      </c>
      <c r="G44" s="29">
        <f t="shared" si="9"/>
        <v>607941</v>
      </c>
      <c r="H44" s="31">
        <f t="shared" si="7"/>
        <v>0.62423605805958748</v>
      </c>
      <c r="I44" s="35">
        <v>9397</v>
      </c>
      <c r="J44" s="35">
        <v>48504</v>
      </c>
      <c r="K44" s="35">
        <v>170737</v>
      </c>
      <c r="L44" s="35">
        <v>187152</v>
      </c>
      <c r="M44" s="35">
        <v>114027</v>
      </c>
      <c r="N44" s="35">
        <v>52785</v>
      </c>
      <c r="O44" s="35">
        <v>16684</v>
      </c>
      <c r="P44" s="35">
        <v>8557</v>
      </c>
      <c r="Q44" s="35">
        <v>98</v>
      </c>
      <c r="R44" s="35">
        <f t="shared" si="10"/>
        <v>86902</v>
      </c>
      <c r="S44" s="63">
        <f t="shared" si="8"/>
        <v>8.9231293690496732E-2</v>
      </c>
      <c r="T44" s="35">
        <v>148</v>
      </c>
      <c r="U44" s="35">
        <v>7808</v>
      </c>
      <c r="V44" s="35">
        <v>77621</v>
      </c>
      <c r="W44" s="35">
        <v>1325</v>
      </c>
      <c r="Y44" s="1">
        <v>973896</v>
      </c>
    </row>
    <row r="45" spans="1:25" x14ac:dyDescent="0.45">
      <c r="A45" s="33" t="s">
        <v>50</v>
      </c>
      <c r="B45" s="32">
        <f t="shared" si="11"/>
        <v>3266481</v>
      </c>
      <c r="C45" s="34">
        <f>SUM(一般接種!D44+一般接種!G44+一般接種!J44+一般接種!M44+医療従事者等!C42)</f>
        <v>1115876</v>
      </c>
      <c r="D45" s="30">
        <f t="shared" si="0"/>
        <v>0.82278452078904663</v>
      </c>
      <c r="E45" s="34">
        <f>SUM(一般接種!E44+一般接種!H44+一般接種!K44+一般接種!N44+医療従事者等!D42)</f>
        <v>1104296</v>
      </c>
      <c r="F45" s="31">
        <f t="shared" si="1"/>
        <v>0.81424607677668581</v>
      </c>
      <c r="G45" s="29">
        <f t="shared" si="9"/>
        <v>881862</v>
      </c>
      <c r="H45" s="31">
        <f t="shared" si="7"/>
        <v>0.65023569202319098</v>
      </c>
      <c r="I45" s="35">
        <v>12488</v>
      </c>
      <c r="J45" s="35">
        <v>59335</v>
      </c>
      <c r="K45" s="35">
        <v>280123</v>
      </c>
      <c r="L45" s="35">
        <v>272582</v>
      </c>
      <c r="M45" s="35">
        <v>142459</v>
      </c>
      <c r="N45" s="35">
        <v>71739</v>
      </c>
      <c r="O45" s="35">
        <v>28008</v>
      </c>
      <c r="P45" s="35">
        <v>14935</v>
      </c>
      <c r="Q45" s="35">
        <v>193</v>
      </c>
      <c r="R45" s="35">
        <f t="shared" si="10"/>
        <v>164447</v>
      </c>
      <c r="S45" s="63">
        <f t="shared" si="8"/>
        <v>0.12125401575999156</v>
      </c>
      <c r="T45" s="35">
        <v>212</v>
      </c>
      <c r="U45" s="35">
        <v>5866</v>
      </c>
      <c r="V45" s="35">
        <v>154543</v>
      </c>
      <c r="W45" s="35">
        <v>3826</v>
      </c>
      <c r="Y45" s="1">
        <v>1356219</v>
      </c>
    </row>
    <row r="46" spans="1:25" x14ac:dyDescent="0.45">
      <c r="A46" s="33" t="s">
        <v>51</v>
      </c>
      <c r="B46" s="32">
        <f t="shared" si="11"/>
        <v>1636090</v>
      </c>
      <c r="C46" s="34">
        <f>SUM(一般接種!D45+一般接種!G45+一般接種!J45+一般接種!M45+医療従事者等!C43)</f>
        <v>566594</v>
      </c>
      <c r="D46" s="30">
        <f t="shared" si="0"/>
        <v>0.8080728271581521</v>
      </c>
      <c r="E46" s="34">
        <f>SUM(一般接種!E45+一般接種!H45+一般接種!K45+一般接種!N45+医療従事者等!D43)</f>
        <v>559259</v>
      </c>
      <c r="F46" s="31">
        <f t="shared" si="1"/>
        <v>0.79761169592978565</v>
      </c>
      <c r="G46" s="29">
        <f t="shared" si="9"/>
        <v>438945</v>
      </c>
      <c r="H46" s="31">
        <f t="shared" si="7"/>
        <v>0.62602061990937963</v>
      </c>
      <c r="I46" s="35">
        <v>10605</v>
      </c>
      <c r="J46" s="35">
        <v>33560</v>
      </c>
      <c r="K46" s="35">
        <v>141025</v>
      </c>
      <c r="L46" s="35">
        <v>125451</v>
      </c>
      <c r="M46" s="35">
        <v>73372</v>
      </c>
      <c r="N46" s="35">
        <v>36071</v>
      </c>
      <c r="O46" s="35">
        <v>13280</v>
      </c>
      <c r="P46" s="35">
        <v>5522</v>
      </c>
      <c r="Q46" s="35">
        <v>59</v>
      </c>
      <c r="R46" s="35">
        <f t="shared" si="10"/>
        <v>71292</v>
      </c>
      <c r="S46" s="63">
        <f t="shared" si="8"/>
        <v>0.10167620552593035</v>
      </c>
      <c r="T46" s="35">
        <v>167</v>
      </c>
      <c r="U46" s="35">
        <v>5505</v>
      </c>
      <c r="V46" s="35">
        <v>64516</v>
      </c>
      <c r="W46" s="35">
        <v>1104</v>
      </c>
      <c r="Y46" s="1">
        <v>701167</v>
      </c>
    </row>
    <row r="47" spans="1:25" x14ac:dyDescent="0.45">
      <c r="A47" s="33" t="s">
        <v>52</v>
      </c>
      <c r="B47" s="32">
        <f t="shared" si="11"/>
        <v>11772787</v>
      </c>
      <c r="C47" s="34">
        <f>SUM(一般接種!D46+一般接種!G46+一般接種!J46+一般接種!M46+医療従事者等!C44)</f>
        <v>4141005</v>
      </c>
      <c r="D47" s="30">
        <f t="shared" si="0"/>
        <v>0.808131853548965</v>
      </c>
      <c r="E47" s="34">
        <f>SUM(一般接種!E46+一般接種!H46+一般接種!K46+一般接種!N46+医療従事者等!D44)</f>
        <v>4059294</v>
      </c>
      <c r="F47" s="31">
        <f t="shared" si="1"/>
        <v>0.79218566128758416</v>
      </c>
      <c r="G47" s="29">
        <f t="shared" si="9"/>
        <v>3070728</v>
      </c>
      <c r="H47" s="31">
        <f t="shared" si="7"/>
        <v>0.59926349047748217</v>
      </c>
      <c r="I47" s="35">
        <v>44029</v>
      </c>
      <c r="J47" s="35">
        <v>230713</v>
      </c>
      <c r="K47" s="35">
        <v>930494</v>
      </c>
      <c r="L47" s="35">
        <v>1024893</v>
      </c>
      <c r="M47" s="35">
        <v>491320</v>
      </c>
      <c r="N47" s="35">
        <v>193438</v>
      </c>
      <c r="O47" s="35">
        <v>85568</v>
      </c>
      <c r="P47" s="35">
        <v>69788</v>
      </c>
      <c r="Q47" s="35">
        <v>485</v>
      </c>
      <c r="R47" s="35">
        <f t="shared" si="10"/>
        <v>501760</v>
      </c>
      <c r="S47" s="63">
        <f t="shared" si="8"/>
        <v>9.7920248547569658E-2</v>
      </c>
      <c r="T47" s="35">
        <v>86</v>
      </c>
      <c r="U47" s="35">
        <v>39217</v>
      </c>
      <c r="V47" s="35">
        <v>456739</v>
      </c>
      <c r="W47" s="35">
        <v>5718</v>
      </c>
      <c r="Y47" s="1">
        <v>5124170</v>
      </c>
    </row>
    <row r="48" spans="1:25" x14ac:dyDescent="0.45">
      <c r="A48" s="33" t="s">
        <v>53</v>
      </c>
      <c r="B48" s="32">
        <f t="shared" si="11"/>
        <v>1897942</v>
      </c>
      <c r="C48" s="34">
        <f>SUM(一般接種!D47+一般接種!G47+一般接種!J47+一般接種!M47+医療従事者等!C45)</f>
        <v>659138</v>
      </c>
      <c r="D48" s="30">
        <f t="shared" si="0"/>
        <v>0.8055735484990626</v>
      </c>
      <c r="E48" s="34">
        <f>SUM(一般接種!E47+一般接種!H47+一般接種!K47+一般接種!N47+医療従事者等!D45)</f>
        <v>651134</v>
      </c>
      <c r="F48" s="31">
        <f t="shared" si="1"/>
        <v>0.79579136224643188</v>
      </c>
      <c r="G48" s="29">
        <f t="shared" si="9"/>
        <v>499283</v>
      </c>
      <c r="H48" s="31">
        <f t="shared" si="7"/>
        <v>0.61020480994155624</v>
      </c>
      <c r="I48" s="35">
        <v>8409</v>
      </c>
      <c r="J48" s="35">
        <v>56592</v>
      </c>
      <c r="K48" s="35">
        <v>165984</v>
      </c>
      <c r="L48" s="35">
        <v>147258</v>
      </c>
      <c r="M48" s="35">
        <v>63334</v>
      </c>
      <c r="N48" s="35">
        <v>32350</v>
      </c>
      <c r="O48" s="35">
        <v>15329</v>
      </c>
      <c r="P48" s="35">
        <v>9801</v>
      </c>
      <c r="Q48" s="35">
        <v>226</v>
      </c>
      <c r="R48" s="35">
        <f t="shared" si="10"/>
        <v>88387</v>
      </c>
      <c r="S48" s="63">
        <f t="shared" si="8"/>
        <v>0.10802325041370191</v>
      </c>
      <c r="T48" s="35">
        <v>42</v>
      </c>
      <c r="U48" s="35">
        <v>6118</v>
      </c>
      <c r="V48" s="35">
        <v>79414</v>
      </c>
      <c r="W48" s="35">
        <v>2813</v>
      </c>
      <c r="Y48" s="1">
        <v>818222</v>
      </c>
    </row>
    <row r="49" spans="1:25" x14ac:dyDescent="0.45">
      <c r="A49" s="33" t="s">
        <v>54</v>
      </c>
      <c r="B49" s="32">
        <f t="shared" si="11"/>
        <v>3201966</v>
      </c>
      <c r="C49" s="34">
        <f>SUM(一般接種!D48+一般接種!G48+一般接種!J48+一般接種!M48+医療従事者等!C46)</f>
        <v>1103000</v>
      </c>
      <c r="D49" s="30">
        <f t="shared" si="0"/>
        <v>0.82563711789020144</v>
      </c>
      <c r="E49" s="34">
        <f>SUM(一般接種!E48+一般接種!H48+一般接種!K48+一般接種!N48+医療従事者等!D46)</f>
        <v>1087031</v>
      </c>
      <c r="F49" s="31">
        <f t="shared" si="1"/>
        <v>0.81368371885521629</v>
      </c>
      <c r="G49" s="29">
        <f t="shared" si="9"/>
        <v>886084</v>
      </c>
      <c r="H49" s="31">
        <f t="shared" si="7"/>
        <v>0.66326730731515982</v>
      </c>
      <c r="I49" s="35">
        <v>14893</v>
      </c>
      <c r="J49" s="35">
        <v>65968</v>
      </c>
      <c r="K49" s="35">
        <v>278076</v>
      </c>
      <c r="L49" s="35">
        <v>302450</v>
      </c>
      <c r="M49" s="35">
        <v>132772</v>
      </c>
      <c r="N49" s="35">
        <v>51997</v>
      </c>
      <c r="O49" s="35">
        <v>24988</v>
      </c>
      <c r="P49" s="35">
        <v>14727</v>
      </c>
      <c r="Q49" s="35">
        <v>213</v>
      </c>
      <c r="R49" s="35">
        <f t="shared" si="10"/>
        <v>125851</v>
      </c>
      <c r="S49" s="63">
        <f t="shared" si="8"/>
        <v>9.4204222052220982E-2</v>
      </c>
      <c r="T49" s="35">
        <v>84</v>
      </c>
      <c r="U49" s="35">
        <v>6550</v>
      </c>
      <c r="V49" s="35">
        <v>117456</v>
      </c>
      <c r="W49" s="35">
        <v>1761</v>
      </c>
      <c r="Y49" s="1">
        <v>1335938</v>
      </c>
    </row>
    <row r="50" spans="1:25" x14ac:dyDescent="0.45">
      <c r="A50" s="33" t="s">
        <v>55</v>
      </c>
      <c r="B50" s="32">
        <f t="shared" si="11"/>
        <v>4229395</v>
      </c>
      <c r="C50" s="34">
        <f>SUM(一般接種!D49+一般接種!G49+一般接種!J49+一般接種!M49+医療従事者等!C47)</f>
        <v>1462737</v>
      </c>
      <c r="D50" s="30">
        <f t="shared" si="0"/>
        <v>0.83174091416971585</v>
      </c>
      <c r="E50" s="34">
        <f>SUM(一般接種!E49+一般接種!H49+一般接種!K49+一般接種!N49+医療従事者等!D47)</f>
        <v>1446382</v>
      </c>
      <c r="F50" s="31">
        <f t="shared" si="1"/>
        <v>0.82244114076462271</v>
      </c>
      <c r="G50" s="29">
        <f t="shared" si="9"/>
        <v>1151352</v>
      </c>
      <c r="H50" s="31">
        <f t="shared" si="7"/>
        <v>0.65468130293492999</v>
      </c>
      <c r="I50" s="35">
        <v>21284</v>
      </c>
      <c r="J50" s="35">
        <v>78111</v>
      </c>
      <c r="K50" s="35">
        <v>344363</v>
      </c>
      <c r="L50" s="35">
        <v>429603</v>
      </c>
      <c r="M50" s="35">
        <v>176686</v>
      </c>
      <c r="N50" s="35">
        <v>65980</v>
      </c>
      <c r="O50" s="35">
        <v>22238</v>
      </c>
      <c r="P50" s="35">
        <v>12962</v>
      </c>
      <c r="Q50" s="35">
        <v>125</v>
      </c>
      <c r="R50" s="35">
        <f t="shared" si="10"/>
        <v>168924</v>
      </c>
      <c r="S50" s="63">
        <f t="shared" si="8"/>
        <v>9.6053495731088429E-2</v>
      </c>
      <c r="T50" s="35">
        <v>151</v>
      </c>
      <c r="U50" s="35">
        <v>10711</v>
      </c>
      <c r="V50" s="35">
        <v>155105</v>
      </c>
      <c r="W50" s="35">
        <v>2957</v>
      </c>
      <c r="Y50" s="1">
        <v>1758645</v>
      </c>
    </row>
    <row r="51" spans="1:25" x14ac:dyDescent="0.45">
      <c r="A51" s="33" t="s">
        <v>56</v>
      </c>
      <c r="B51" s="32">
        <f t="shared" si="11"/>
        <v>2667957</v>
      </c>
      <c r="C51" s="34">
        <f>SUM(一般接種!D50+一般接種!G50+一般接種!J50+一般接種!M50+医療従事者等!C48)</f>
        <v>927354</v>
      </c>
      <c r="D51" s="30">
        <f t="shared" si="0"/>
        <v>0.81222799216284602</v>
      </c>
      <c r="E51" s="34">
        <f>SUM(一般接種!E50+一般接種!H50+一般接種!K50+一般接種!N50+医療従事者等!D48)</f>
        <v>912013</v>
      </c>
      <c r="F51" s="31">
        <f t="shared" si="1"/>
        <v>0.79879149474355393</v>
      </c>
      <c r="G51" s="29">
        <f t="shared" si="9"/>
        <v>727008</v>
      </c>
      <c r="H51" s="31">
        <f t="shared" si="7"/>
        <v>0.63675386974804271</v>
      </c>
      <c r="I51" s="35">
        <v>19498</v>
      </c>
      <c r="J51" s="35">
        <v>50890</v>
      </c>
      <c r="K51" s="35">
        <v>216587</v>
      </c>
      <c r="L51" s="35">
        <v>218873</v>
      </c>
      <c r="M51" s="35">
        <v>116363</v>
      </c>
      <c r="N51" s="35">
        <v>63400</v>
      </c>
      <c r="O51" s="35">
        <v>24913</v>
      </c>
      <c r="P51" s="35">
        <v>16231</v>
      </c>
      <c r="Q51" s="35">
        <v>253</v>
      </c>
      <c r="R51" s="35">
        <f t="shared" si="10"/>
        <v>101582</v>
      </c>
      <c r="S51" s="63">
        <f t="shared" si="8"/>
        <v>8.8971141441009829E-2</v>
      </c>
      <c r="T51" s="35">
        <v>244</v>
      </c>
      <c r="U51" s="35">
        <v>8237</v>
      </c>
      <c r="V51" s="35">
        <v>91189</v>
      </c>
      <c r="W51" s="35">
        <v>1912</v>
      </c>
      <c r="Y51" s="1">
        <v>1141741</v>
      </c>
    </row>
    <row r="52" spans="1:25" x14ac:dyDescent="0.45">
      <c r="A52" s="33" t="s">
        <v>57</v>
      </c>
      <c r="B52" s="32">
        <f t="shared" si="11"/>
        <v>2506455</v>
      </c>
      <c r="C52" s="34">
        <f>SUM(一般接種!D51+一般接種!G51+一般接種!J51+一般接種!M51+医療従事者等!C49)</f>
        <v>872523</v>
      </c>
      <c r="D52" s="30">
        <f t="shared" si="0"/>
        <v>0.80251112678789704</v>
      </c>
      <c r="E52" s="34">
        <f>SUM(一般接種!E51+一般接種!H51+一般接種!K51+一般接種!N51+医療従事者等!D49)</f>
        <v>860675</v>
      </c>
      <c r="F52" s="31">
        <f t="shared" si="1"/>
        <v>0.79161381883133541</v>
      </c>
      <c r="G52" s="29">
        <f t="shared" si="9"/>
        <v>675715</v>
      </c>
      <c r="H52" s="31">
        <f t="shared" si="7"/>
        <v>0.62149514229135949</v>
      </c>
      <c r="I52" s="35">
        <v>10943</v>
      </c>
      <c r="J52" s="35">
        <v>46238</v>
      </c>
      <c r="K52" s="35">
        <v>186601</v>
      </c>
      <c r="L52" s="35">
        <v>215468</v>
      </c>
      <c r="M52" s="35">
        <v>122018</v>
      </c>
      <c r="N52" s="35">
        <v>56945</v>
      </c>
      <c r="O52" s="35">
        <v>24008</v>
      </c>
      <c r="P52" s="35">
        <v>13246</v>
      </c>
      <c r="Q52" s="35">
        <v>248</v>
      </c>
      <c r="R52" s="35">
        <f t="shared" si="10"/>
        <v>97542</v>
      </c>
      <c r="S52" s="63">
        <f t="shared" si="8"/>
        <v>8.9715159748390658E-2</v>
      </c>
      <c r="T52" s="35">
        <v>156</v>
      </c>
      <c r="U52" s="35">
        <v>5609</v>
      </c>
      <c r="V52" s="35">
        <v>88365</v>
      </c>
      <c r="W52" s="35">
        <v>3412</v>
      </c>
      <c r="Y52" s="1">
        <v>1087241</v>
      </c>
    </row>
    <row r="53" spans="1:25" x14ac:dyDescent="0.45">
      <c r="A53" s="33" t="s">
        <v>58</v>
      </c>
      <c r="B53" s="32">
        <f t="shared" si="11"/>
        <v>3818611</v>
      </c>
      <c r="C53" s="34">
        <f>SUM(一般接種!D52+一般接種!G52+一般接種!J52+一般接種!M52+医療従事者等!C50)</f>
        <v>1323533</v>
      </c>
      <c r="D53" s="30">
        <f t="shared" si="0"/>
        <v>0.81824982364945775</v>
      </c>
      <c r="E53" s="34">
        <f>SUM(一般接種!E52+一般接種!H52+一般接種!K52+一般接種!N52+医療従事者等!D50)</f>
        <v>1300317</v>
      </c>
      <c r="F53" s="31">
        <f t="shared" si="1"/>
        <v>0.80389696058835858</v>
      </c>
      <c r="G53" s="29">
        <f t="shared" si="9"/>
        <v>1038402</v>
      </c>
      <c r="H53" s="31">
        <f t="shared" si="7"/>
        <v>0.64197285098085521</v>
      </c>
      <c r="I53" s="35">
        <v>17316</v>
      </c>
      <c r="J53" s="35">
        <v>70714</v>
      </c>
      <c r="K53" s="35">
        <v>342444</v>
      </c>
      <c r="L53" s="35">
        <v>302094</v>
      </c>
      <c r="M53" s="35">
        <v>172117</v>
      </c>
      <c r="N53" s="35">
        <v>82433</v>
      </c>
      <c r="O53" s="35">
        <v>34029</v>
      </c>
      <c r="P53" s="35">
        <v>17053</v>
      </c>
      <c r="Q53" s="35">
        <v>202</v>
      </c>
      <c r="R53" s="35">
        <f t="shared" si="10"/>
        <v>156359</v>
      </c>
      <c r="S53" s="63">
        <f t="shared" si="8"/>
        <v>9.6666062860544896E-2</v>
      </c>
      <c r="T53" s="35">
        <v>101</v>
      </c>
      <c r="U53" s="35">
        <v>6427</v>
      </c>
      <c r="V53" s="35">
        <v>146074</v>
      </c>
      <c r="W53" s="35">
        <v>3757</v>
      </c>
      <c r="Y53" s="1">
        <v>1617517</v>
      </c>
    </row>
    <row r="54" spans="1:25" x14ac:dyDescent="0.45">
      <c r="A54" s="33" t="s">
        <v>59</v>
      </c>
      <c r="B54" s="32">
        <f t="shared" si="11"/>
        <v>2897941</v>
      </c>
      <c r="C54" s="34">
        <f>SUM(一般接種!D53+一般接種!G53+一般接種!J53+一般接種!M53+医療従事者等!C51)</f>
        <v>1060814</v>
      </c>
      <c r="D54" s="37">
        <f t="shared" si="0"/>
        <v>0.71429610307059777</v>
      </c>
      <c r="E54" s="34">
        <f>SUM(一般接種!E53+一般接種!H53+一般接種!K53+一般接種!N53+医療従事者等!D51)</f>
        <v>1039721</v>
      </c>
      <c r="F54" s="31">
        <f t="shared" si="1"/>
        <v>0.70009319124810288</v>
      </c>
      <c r="G54" s="29">
        <f t="shared" si="9"/>
        <v>696070</v>
      </c>
      <c r="H54" s="31">
        <f t="shared" si="7"/>
        <v>0.46869676348950051</v>
      </c>
      <c r="I54" s="35">
        <v>17321</v>
      </c>
      <c r="J54" s="35">
        <v>58733</v>
      </c>
      <c r="K54" s="35">
        <v>211333</v>
      </c>
      <c r="L54" s="35">
        <v>191282</v>
      </c>
      <c r="M54" s="35">
        <v>118095</v>
      </c>
      <c r="N54" s="35">
        <v>58742</v>
      </c>
      <c r="O54" s="35">
        <v>25150</v>
      </c>
      <c r="P54" s="35">
        <v>15186</v>
      </c>
      <c r="Q54" s="35">
        <v>228</v>
      </c>
      <c r="R54" s="35">
        <f t="shared" si="10"/>
        <v>101336</v>
      </c>
      <c r="S54" s="63">
        <f t="shared" si="8"/>
        <v>6.8234308654261819E-2</v>
      </c>
      <c r="T54" s="35">
        <v>14</v>
      </c>
      <c r="U54" s="35">
        <v>6804</v>
      </c>
      <c r="V54" s="35">
        <v>92446</v>
      </c>
      <c r="W54" s="35">
        <v>2072</v>
      </c>
      <c r="Y54" s="1">
        <v>1485118</v>
      </c>
    </row>
    <row r="55" spans="1:25" x14ac:dyDescent="0.45">
      <c r="A55" s="22"/>
      <c r="B55" s="23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</row>
    <row r="56" spans="1:25" x14ac:dyDescent="0.45">
      <c r="A56" s="96" t="s">
        <v>112</v>
      </c>
      <c r="B56" s="96"/>
      <c r="C56" s="96"/>
      <c r="D56" s="96"/>
      <c r="E56" s="96"/>
      <c r="F56" s="96"/>
      <c r="G56" s="96"/>
      <c r="H56" s="96"/>
      <c r="I56" s="96"/>
      <c r="J56" s="22"/>
      <c r="K56" s="22"/>
      <c r="L56" s="22"/>
      <c r="M56" s="22"/>
      <c r="N56" s="22"/>
      <c r="O56" s="22"/>
    </row>
    <row r="57" spans="1:25" x14ac:dyDescent="0.45">
      <c r="A57" s="22" t="s">
        <v>113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</row>
    <row r="58" spans="1:25" x14ac:dyDescent="0.45">
      <c r="A58" s="22" t="s">
        <v>114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</row>
    <row r="59" spans="1:25" x14ac:dyDescent="0.45">
      <c r="A59" s="24" t="s">
        <v>115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</row>
    <row r="60" spans="1:25" x14ac:dyDescent="0.45">
      <c r="A60" s="96" t="s">
        <v>116</v>
      </c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53"/>
      <c r="M60" s="53"/>
      <c r="N60" s="53"/>
      <c r="O60" s="53"/>
    </row>
    <row r="61" spans="1:25" x14ac:dyDescent="0.45">
      <c r="A61" s="24" t="s">
        <v>117</v>
      </c>
      <c r="B61" s="24"/>
      <c r="C61" s="24"/>
      <c r="D61" s="24"/>
      <c r="E61" s="24"/>
      <c r="F61" s="24"/>
      <c r="G61" s="24"/>
      <c r="H61" s="24"/>
      <c r="I61" s="22"/>
      <c r="J61" s="22"/>
      <c r="K61" s="22"/>
      <c r="L61" s="22"/>
      <c r="M61" s="22"/>
      <c r="N61" s="22"/>
      <c r="O61" s="22"/>
    </row>
  </sheetData>
  <mergeCells count="12">
    <mergeCell ref="U2:W2"/>
    <mergeCell ref="A56:I56"/>
    <mergeCell ref="A60:K60"/>
    <mergeCell ref="A3:A6"/>
    <mergeCell ref="B4:B6"/>
    <mergeCell ref="C4:D5"/>
    <mergeCell ref="E4:F5"/>
    <mergeCell ref="G5:H5"/>
    <mergeCell ref="G4:Q4"/>
    <mergeCell ref="I6:Q6"/>
    <mergeCell ref="B3:W3"/>
    <mergeCell ref="R4:W4"/>
  </mergeCells>
  <phoneticPr fontId="2"/>
  <pageMargins left="0.7" right="0.7" top="0.75" bottom="0.75" header="0.3" footer="0.3"/>
  <pageSetup paperSize="9" scale="2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1"/>
  <sheetViews>
    <sheetView zoomScaleNormal="100" workbookViewId="0">
      <selection activeCell="E13" sqref="E13"/>
    </sheetView>
  </sheetViews>
  <sheetFormatPr defaultRowHeight="18" x14ac:dyDescent="0.45"/>
  <cols>
    <col min="1" max="1" width="13.59765625" customWidth="1"/>
    <col min="2" max="2" width="12.5" style="27" bestFit="1" customWidth="1"/>
    <col min="3" max="3" width="12.5" bestFit="1" customWidth="1"/>
    <col min="4" max="8" width="11.3984375" bestFit="1" customWidth="1"/>
    <col min="9" max="9" width="8.69921875" bestFit="1" customWidth="1"/>
    <col min="10" max="11" width="9" bestFit="1" customWidth="1"/>
    <col min="12" max="13" width="9" customWidth="1"/>
    <col min="14" max="14" width="8.59765625" bestFit="1" customWidth="1"/>
    <col min="15" max="15" width="1.69921875" customWidth="1"/>
    <col min="16" max="16" width="12.59765625" customWidth="1"/>
    <col min="18" max="18" width="12.19921875" customWidth="1"/>
    <col min="19" max="19" width="9.19921875" bestFit="1" customWidth="1"/>
    <col min="20" max="20" width="12.5" bestFit="1" customWidth="1"/>
    <col min="22" max="22" width="11.09765625" bestFit="1" customWidth="1"/>
  </cols>
  <sheetData>
    <row r="1" spans="1:23" x14ac:dyDescent="0.45">
      <c r="A1" s="22" t="s">
        <v>118</v>
      </c>
      <c r="B1" s="23"/>
      <c r="C1" s="24"/>
      <c r="D1" s="24"/>
    </row>
    <row r="2" spans="1:23" x14ac:dyDescent="0.45">
      <c r="B2"/>
      <c r="T2" s="119"/>
      <c r="U2" s="119"/>
      <c r="V2" s="134">
        <f>'進捗状況 (都道府県別)'!G3</f>
        <v>44775</v>
      </c>
      <c r="W2" s="134"/>
    </row>
    <row r="3" spans="1:23" ht="37.5" customHeight="1" x14ac:dyDescent="0.45">
      <c r="A3" s="120" t="s">
        <v>2</v>
      </c>
      <c r="B3" s="133" t="str">
        <f>_xlfn.CONCAT("接種回数
（",TEXT('進捗状況 (都道府県別)'!G3-1,"m月d日"),"まで）")</f>
        <v>接種回数
（8月1日まで）</v>
      </c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P3" s="116" t="str">
        <f>_xlfn.CONCAT("接種回数
（",TEXT('進捗状況 (都道府県別)'!G3-1,"m月d日"),"まで）","※4")</f>
        <v>接種回数
（8月1日まで）※4</v>
      </c>
      <c r="Q3" s="117"/>
      <c r="R3" s="117"/>
      <c r="S3" s="117"/>
      <c r="T3" s="117"/>
      <c r="U3" s="117"/>
      <c r="V3" s="117"/>
      <c r="W3" s="118"/>
    </row>
    <row r="4" spans="1:23" ht="18.75" customHeight="1" x14ac:dyDescent="0.45">
      <c r="A4" s="121"/>
      <c r="B4" s="123" t="s">
        <v>12</v>
      </c>
      <c r="C4" s="124" t="s">
        <v>119</v>
      </c>
      <c r="D4" s="124"/>
      <c r="E4" s="124"/>
      <c r="F4" s="125" t="s">
        <v>148</v>
      </c>
      <c r="G4" s="126"/>
      <c r="H4" s="127"/>
      <c r="I4" s="125" t="s">
        <v>120</v>
      </c>
      <c r="J4" s="126"/>
      <c r="K4" s="127"/>
      <c r="L4" s="130" t="s">
        <v>121</v>
      </c>
      <c r="M4" s="131"/>
      <c r="N4" s="132"/>
      <c r="P4" s="99" t="s">
        <v>122</v>
      </c>
      <c r="Q4" s="99"/>
      <c r="R4" s="128" t="s">
        <v>149</v>
      </c>
      <c r="S4" s="128"/>
      <c r="T4" s="129" t="s">
        <v>120</v>
      </c>
      <c r="U4" s="129"/>
      <c r="V4" s="115" t="s">
        <v>123</v>
      </c>
      <c r="W4" s="115"/>
    </row>
    <row r="5" spans="1:23" ht="36" x14ac:dyDescent="0.45">
      <c r="A5" s="122"/>
      <c r="B5" s="123"/>
      <c r="C5" s="38" t="s">
        <v>124</v>
      </c>
      <c r="D5" s="38" t="s">
        <v>94</v>
      </c>
      <c r="E5" s="38" t="s">
        <v>95</v>
      </c>
      <c r="F5" s="38" t="s">
        <v>124</v>
      </c>
      <c r="G5" s="38" t="s">
        <v>94</v>
      </c>
      <c r="H5" s="38" t="s">
        <v>95</v>
      </c>
      <c r="I5" s="38" t="s">
        <v>124</v>
      </c>
      <c r="J5" s="38" t="s">
        <v>94</v>
      </c>
      <c r="K5" s="38" t="s">
        <v>95</v>
      </c>
      <c r="L5" s="66" t="s">
        <v>124</v>
      </c>
      <c r="M5" s="66" t="s">
        <v>94</v>
      </c>
      <c r="N5" s="66" t="s">
        <v>95</v>
      </c>
      <c r="P5" s="39" t="s">
        <v>125</v>
      </c>
      <c r="Q5" s="39" t="s">
        <v>126</v>
      </c>
      <c r="R5" s="39" t="s">
        <v>127</v>
      </c>
      <c r="S5" s="39" t="s">
        <v>128</v>
      </c>
      <c r="T5" s="39" t="s">
        <v>127</v>
      </c>
      <c r="U5" s="39" t="s">
        <v>126</v>
      </c>
      <c r="V5" s="39" t="s">
        <v>129</v>
      </c>
      <c r="W5" s="39" t="s">
        <v>126</v>
      </c>
    </row>
    <row r="6" spans="1:23" x14ac:dyDescent="0.45">
      <c r="A6" s="28" t="s">
        <v>130</v>
      </c>
      <c r="B6" s="40">
        <f>SUM(B7:B53)</f>
        <v>194093238</v>
      </c>
      <c r="C6" s="40">
        <f>SUM(C7:C53)</f>
        <v>161602163</v>
      </c>
      <c r="D6" s="40">
        <f>SUM(D7:D53)</f>
        <v>81076563</v>
      </c>
      <c r="E6" s="41">
        <f>SUM(E7:E53)</f>
        <v>80525600</v>
      </c>
      <c r="F6" s="41">
        <f t="shared" ref="F6:T6" si="0">SUM(F7:F53)</f>
        <v>32348807</v>
      </c>
      <c r="G6" s="41">
        <f>SUM(G7:G53)</f>
        <v>16224531</v>
      </c>
      <c r="H6" s="41">
        <f t="shared" ref="H6:N6" si="1">SUM(H7:H53)</f>
        <v>16124276</v>
      </c>
      <c r="I6" s="41">
        <f>SUM(I7:I53)</f>
        <v>117577</v>
      </c>
      <c r="J6" s="41">
        <f t="shared" si="1"/>
        <v>58693</v>
      </c>
      <c r="K6" s="41">
        <f t="shared" si="1"/>
        <v>58884</v>
      </c>
      <c r="L6" s="67">
        <f>SUM(L7:L53)</f>
        <v>24691</v>
      </c>
      <c r="M6" s="67">
        <f t="shared" si="1"/>
        <v>15659</v>
      </c>
      <c r="N6" s="67">
        <f t="shared" si="1"/>
        <v>9032</v>
      </c>
      <c r="O6" s="42"/>
      <c r="P6" s="41">
        <f>SUM(P7:P53)</f>
        <v>177126180</v>
      </c>
      <c r="Q6" s="43">
        <f>C6/P6</f>
        <v>0.9123561689186771</v>
      </c>
      <c r="R6" s="41">
        <f t="shared" si="0"/>
        <v>34262000</v>
      </c>
      <c r="S6" s="44">
        <f>F6/R6</f>
        <v>0.94415991477438566</v>
      </c>
      <c r="T6" s="41">
        <f t="shared" si="0"/>
        <v>205140</v>
      </c>
      <c r="U6" s="44">
        <f>I6/T6</f>
        <v>0.57315491859218093</v>
      </c>
      <c r="V6" s="41">
        <f t="shared" ref="V6" si="2">SUM(V7:V53)</f>
        <v>393100</v>
      </c>
      <c r="W6" s="44">
        <f>L6/V6</f>
        <v>6.281098957008395E-2</v>
      </c>
    </row>
    <row r="7" spans="1:23" x14ac:dyDescent="0.45">
      <c r="A7" s="45" t="s">
        <v>13</v>
      </c>
      <c r="B7" s="40">
        <v>7966625</v>
      </c>
      <c r="C7" s="40">
        <v>6467054</v>
      </c>
      <c r="D7" s="40">
        <v>3244940</v>
      </c>
      <c r="E7" s="41">
        <v>3222114</v>
      </c>
      <c r="F7" s="46">
        <v>1498015</v>
      </c>
      <c r="G7" s="41">
        <v>751019</v>
      </c>
      <c r="H7" s="41">
        <v>746996</v>
      </c>
      <c r="I7" s="41">
        <v>873</v>
      </c>
      <c r="J7" s="41">
        <v>429</v>
      </c>
      <c r="K7" s="41">
        <v>444</v>
      </c>
      <c r="L7" s="67">
        <v>683</v>
      </c>
      <c r="M7" s="67">
        <v>452</v>
      </c>
      <c r="N7" s="67">
        <v>231</v>
      </c>
      <c r="O7" s="42"/>
      <c r="P7" s="41">
        <v>7433760</v>
      </c>
      <c r="Q7" s="43">
        <v>0.86995732980349105</v>
      </c>
      <c r="R7" s="47">
        <v>1518500</v>
      </c>
      <c r="S7" s="43">
        <v>0.98650971353309191</v>
      </c>
      <c r="T7" s="41">
        <v>900</v>
      </c>
      <c r="U7" s="44">
        <v>0.97</v>
      </c>
      <c r="V7" s="41">
        <v>9580</v>
      </c>
      <c r="W7" s="44">
        <v>7.1294363256784968E-2</v>
      </c>
    </row>
    <row r="8" spans="1:23" x14ac:dyDescent="0.45">
      <c r="A8" s="45" t="s">
        <v>14</v>
      </c>
      <c r="B8" s="40">
        <v>2051064</v>
      </c>
      <c r="C8" s="40">
        <v>1859915</v>
      </c>
      <c r="D8" s="40">
        <v>932633</v>
      </c>
      <c r="E8" s="41">
        <v>927282</v>
      </c>
      <c r="F8" s="46">
        <v>188548</v>
      </c>
      <c r="G8" s="41">
        <v>94719</v>
      </c>
      <c r="H8" s="41">
        <v>93829</v>
      </c>
      <c r="I8" s="41">
        <v>2422</v>
      </c>
      <c r="J8" s="41">
        <v>1216</v>
      </c>
      <c r="K8" s="41">
        <v>1206</v>
      </c>
      <c r="L8" s="67">
        <v>179</v>
      </c>
      <c r="M8" s="67">
        <v>120</v>
      </c>
      <c r="N8" s="67">
        <v>59</v>
      </c>
      <c r="O8" s="42"/>
      <c r="P8" s="41">
        <v>1921955</v>
      </c>
      <c r="Q8" s="43">
        <v>0.96772036806272776</v>
      </c>
      <c r="R8" s="47">
        <v>186500</v>
      </c>
      <c r="S8" s="43">
        <v>1.0109812332439678</v>
      </c>
      <c r="T8" s="41">
        <v>3900</v>
      </c>
      <c r="U8" s="44">
        <v>0.62102564102564106</v>
      </c>
      <c r="V8" s="41">
        <v>1300</v>
      </c>
      <c r="W8" s="44">
        <v>0.1376923076923077</v>
      </c>
    </row>
    <row r="9" spans="1:23" x14ac:dyDescent="0.45">
      <c r="A9" s="45" t="s">
        <v>15</v>
      </c>
      <c r="B9" s="40">
        <v>1971285</v>
      </c>
      <c r="C9" s="40">
        <v>1726429</v>
      </c>
      <c r="D9" s="40">
        <v>866100</v>
      </c>
      <c r="E9" s="41">
        <v>860329</v>
      </c>
      <c r="F9" s="46">
        <v>244723</v>
      </c>
      <c r="G9" s="41">
        <v>122820</v>
      </c>
      <c r="H9" s="41">
        <v>121903</v>
      </c>
      <c r="I9" s="41">
        <v>98</v>
      </c>
      <c r="J9" s="41">
        <v>50</v>
      </c>
      <c r="K9" s="41">
        <v>48</v>
      </c>
      <c r="L9" s="67">
        <v>35</v>
      </c>
      <c r="M9" s="67">
        <v>21</v>
      </c>
      <c r="N9" s="67">
        <v>14</v>
      </c>
      <c r="O9" s="42"/>
      <c r="P9" s="41">
        <v>1879585</v>
      </c>
      <c r="Q9" s="43">
        <v>0.91851605540584758</v>
      </c>
      <c r="R9" s="47">
        <v>227500</v>
      </c>
      <c r="S9" s="43">
        <v>1.0757054945054945</v>
      </c>
      <c r="T9" s="41">
        <v>360</v>
      </c>
      <c r="U9" s="44">
        <v>0.2722222222222222</v>
      </c>
      <c r="V9" s="41">
        <v>500</v>
      </c>
      <c r="W9" s="44">
        <v>7.0000000000000007E-2</v>
      </c>
    </row>
    <row r="10" spans="1:23" x14ac:dyDescent="0.45">
      <c r="A10" s="45" t="s">
        <v>16</v>
      </c>
      <c r="B10" s="40">
        <v>3561353</v>
      </c>
      <c r="C10" s="40">
        <v>2819304</v>
      </c>
      <c r="D10" s="40">
        <v>1414017</v>
      </c>
      <c r="E10" s="41">
        <v>1405287</v>
      </c>
      <c r="F10" s="46">
        <v>741610</v>
      </c>
      <c r="G10" s="41">
        <v>371685</v>
      </c>
      <c r="H10" s="41">
        <v>369925</v>
      </c>
      <c r="I10" s="41">
        <v>55</v>
      </c>
      <c r="J10" s="41">
        <v>21</v>
      </c>
      <c r="K10" s="41">
        <v>34</v>
      </c>
      <c r="L10" s="67">
        <v>384</v>
      </c>
      <c r="M10" s="67">
        <v>258</v>
      </c>
      <c r="N10" s="67">
        <v>126</v>
      </c>
      <c r="O10" s="42"/>
      <c r="P10" s="41">
        <v>3171035</v>
      </c>
      <c r="Q10" s="43">
        <v>0.88908006376466986</v>
      </c>
      <c r="R10" s="47">
        <v>854400</v>
      </c>
      <c r="S10" s="43">
        <v>0.86798923220973778</v>
      </c>
      <c r="T10" s="41">
        <v>340</v>
      </c>
      <c r="U10" s="44">
        <v>0.16176470588235295</v>
      </c>
      <c r="V10" s="41">
        <v>12180</v>
      </c>
      <c r="W10" s="44">
        <v>3.1527093596059111E-2</v>
      </c>
    </row>
    <row r="11" spans="1:23" x14ac:dyDescent="0.45">
      <c r="A11" s="45" t="s">
        <v>17</v>
      </c>
      <c r="B11" s="40">
        <v>1594509</v>
      </c>
      <c r="C11" s="40">
        <v>1498194</v>
      </c>
      <c r="D11" s="40">
        <v>751015</v>
      </c>
      <c r="E11" s="41">
        <v>747179</v>
      </c>
      <c r="F11" s="46">
        <v>96177</v>
      </c>
      <c r="G11" s="41">
        <v>48389</v>
      </c>
      <c r="H11" s="41">
        <v>47788</v>
      </c>
      <c r="I11" s="41">
        <v>67</v>
      </c>
      <c r="J11" s="41">
        <v>34</v>
      </c>
      <c r="K11" s="41">
        <v>33</v>
      </c>
      <c r="L11" s="67">
        <v>71</v>
      </c>
      <c r="M11" s="67">
        <v>61</v>
      </c>
      <c r="N11" s="67">
        <v>10</v>
      </c>
      <c r="O11" s="42"/>
      <c r="P11" s="41">
        <v>1523455</v>
      </c>
      <c r="Q11" s="43">
        <v>0.9834186109862123</v>
      </c>
      <c r="R11" s="47">
        <v>87900</v>
      </c>
      <c r="S11" s="43">
        <v>1.0941638225255972</v>
      </c>
      <c r="T11" s="41">
        <v>140</v>
      </c>
      <c r="U11" s="44">
        <v>0.47857142857142859</v>
      </c>
      <c r="V11" s="41">
        <v>1280</v>
      </c>
      <c r="W11" s="44">
        <v>5.5468749999999997E-2</v>
      </c>
    </row>
    <row r="12" spans="1:23" x14ac:dyDescent="0.45">
      <c r="A12" s="45" t="s">
        <v>18</v>
      </c>
      <c r="B12" s="40">
        <v>1746001</v>
      </c>
      <c r="C12" s="40">
        <v>1667655</v>
      </c>
      <c r="D12" s="40">
        <v>836128</v>
      </c>
      <c r="E12" s="41">
        <v>831527</v>
      </c>
      <c r="F12" s="46">
        <v>78000</v>
      </c>
      <c r="G12" s="41">
        <v>39053</v>
      </c>
      <c r="H12" s="41">
        <v>38947</v>
      </c>
      <c r="I12" s="41">
        <v>161</v>
      </c>
      <c r="J12" s="41">
        <v>80</v>
      </c>
      <c r="K12" s="41">
        <v>81</v>
      </c>
      <c r="L12" s="67">
        <v>185</v>
      </c>
      <c r="M12" s="67">
        <v>90</v>
      </c>
      <c r="N12" s="67">
        <v>95</v>
      </c>
      <c r="O12" s="42"/>
      <c r="P12" s="41">
        <v>1736595</v>
      </c>
      <c r="Q12" s="43">
        <v>0.96030162473115488</v>
      </c>
      <c r="R12" s="47">
        <v>61700</v>
      </c>
      <c r="S12" s="43">
        <v>1.2641815235008105</v>
      </c>
      <c r="T12" s="41">
        <v>340</v>
      </c>
      <c r="U12" s="44">
        <v>0.47352941176470587</v>
      </c>
      <c r="V12" s="41">
        <v>400</v>
      </c>
      <c r="W12" s="44">
        <v>0.46250000000000002</v>
      </c>
    </row>
    <row r="13" spans="1:23" x14ac:dyDescent="0.45">
      <c r="A13" s="45" t="s">
        <v>19</v>
      </c>
      <c r="B13" s="40">
        <v>2976916</v>
      </c>
      <c r="C13" s="40">
        <v>2768278</v>
      </c>
      <c r="D13" s="40">
        <v>1389144</v>
      </c>
      <c r="E13" s="41">
        <v>1379134</v>
      </c>
      <c r="F13" s="46">
        <v>208134</v>
      </c>
      <c r="G13" s="41">
        <v>104548</v>
      </c>
      <c r="H13" s="41">
        <v>103586</v>
      </c>
      <c r="I13" s="41">
        <v>253</v>
      </c>
      <c r="J13" s="41">
        <v>126</v>
      </c>
      <c r="K13" s="41">
        <v>127</v>
      </c>
      <c r="L13" s="67">
        <v>251</v>
      </c>
      <c r="M13" s="67">
        <v>149</v>
      </c>
      <c r="N13" s="67">
        <v>102</v>
      </c>
      <c r="O13" s="42"/>
      <c r="P13" s="41">
        <v>2910040</v>
      </c>
      <c r="Q13" s="43">
        <v>0.95128520570163988</v>
      </c>
      <c r="R13" s="47">
        <v>178600</v>
      </c>
      <c r="S13" s="43">
        <v>1.1653639417693169</v>
      </c>
      <c r="T13" s="41">
        <v>660</v>
      </c>
      <c r="U13" s="44">
        <v>0.38333333333333336</v>
      </c>
      <c r="V13" s="41">
        <v>11240</v>
      </c>
      <c r="W13" s="44">
        <v>2.2330960854092526E-2</v>
      </c>
    </row>
    <row r="14" spans="1:23" x14ac:dyDescent="0.45">
      <c r="A14" s="45" t="s">
        <v>20</v>
      </c>
      <c r="B14" s="40">
        <v>4653495</v>
      </c>
      <c r="C14" s="40">
        <v>3781151</v>
      </c>
      <c r="D14" s="40">
        <v>1896827</v>
      </c>
      <c r="E14" s="41">
        <v>1884324</v>
      </c>
      <c r="F14" s="46">
        <v>871192</v>
      </c>
      <c r="G14" s="41">
        <v>436983</v>
      </c>
      <c r="H14" s="41">
        <v>434209</v>
      </c>
      <c r="I14" s="41">
        <v>370</v>
      </c>
      <c r="J14" s="41">
        <v>176</v>
      </c>
      <c r="K14" s="41">
        <v>194</v>
      </c>
      <c r="L14" s="67">
        <v>782</v>
      </c>
      <c r="M14" s="67">
        <v>411</v>
      </c>
      <c r="N14" s="67">
        <v>371</v>
      </c>
      <c r="O14" s="42"/>
      <c r="P14" s="41">
        <v>4064675</v>
      </c>
      <c r="Q14" s="43">
        <v>0.9302468217016121</v>
      </c>
      <c r="R14" s="47">
        <v>892500</v>
      </c>
      <c r="S14" s="43">
        <v>0.97612549019607842</v>
      </c>
      <c r="T14" s="41">
        <v>960</v>
      </c>
      <c r="U14" s="44">
        <v>0.38541666666666669</v>
      </c>
      <c r="V14" s="41">
        <v>6150</v>
      </c>
      <c r="W14" s="44">
        <v>0.12715447154471546</v>
      </c>
    </row>
    <row r="15" spans="1:23" x14ac:dyDescent="0.45">
      <c r="A15" s="48" t="s">
        <v>21</v>
      </c>
      <c r="B15" s="40">
        <v>3091584</v>
      </c>
      <c r="C15" s="40">
        <v>2707846</v>
      </c>
      <c r="D15" s="40">
        <v>1358105</v>
      </c>
      <c r="E15" s="41">
        <v>1349741</v>
      </c>
      <c r="F15" s="46">
        <v>382485</v>
      </c>
      <c r="G15" s="41">
        <v>192318</v>
      </c>
      <c r="H15" s="41">
        <v>190167</v>
      </c>
      <c r="I15" s="41">
        <v>829</v>
      </c>
      <c r="J15" s="41">
        <v>413</v>
      </c>
      <c r="K15" s="41">
        <v>416</v>
      </c>
      <c r="L15" s="67">
        <v>424</v>
      </c>
      <c r="M15" s="67">
        <v>263</v>
      </c>
      <c r="N15" s="67">
        <v>161</v>
      </c>
      <c r="O15" s="42"/>
      <c r="P15" s="41">
        <v>2869350</v>
      </c>
      <c r="Q15" s="43">
        <v>0.943714081586422</v>
      </c>
      <c r="R15" s="47">
        <v>375900</v>
      </c>
      <c r="S15" s="43">
        <v>1.0175179569034318</v>
      </c>
      <c r="T15" s="41">
        <v>1320</v>
      </c>
      <c r="U15" s="44">
        <v>0.62803030303030305</v>
      </c>
      <c r="V15" s="41">
        <v>4610</v>
      </c>
      <c r="W15" s="44">
        <v>9.1973969631236441E-2</v>
      </c>
    </row>
    <row r="16" spans="1:23" x14ac:dyDescent="0.45">
      <c r="A16" s="45" t="s">
        <v>22</v>
      </c>
      <c r="B16" s="40">
        <v>3012400</v>
      </c>
      <c r="C16" s="40">
        <v>2160922</v>
      </c>
      <c r="D16" s="40">
        <v>1084424</v>
      </c>
      <c r="E16" s="41">
        <v>1076498</v>
      </c>
      <c r="F16" s="46">
        <v>851049</v>
      </c>
      <c r="G16" s="41">
        <v>426728</v>
      </c>
      <c r="H16" s="41">
        <v>424321</v>
      </c>
      <c r="I16" s="41">
        <v>230</v>
      </c>
      <c r="J16" s="41">
        <v>97</v>
      </c>
      <c r="K16" s="41">
        <v>133</v>
      </c>
      <c r="L16" s="67">
        <v>199</v>
      </c>
      <c r="M16" s="67">
        <v>130</v>
      </c>
      <c r="N16" s="67">
        <v>69</v>
      </c>
      <c r="O16" s="42"/>
      <c r="P16" s="41">
        <v>2506095</v>
      </c>
      <c r="Q16" s="43">
        <v>0.86226659404372141</v>
      </c>
      <c r="R16" s="47">
        <v>887500</v>
      </c>
      <c r="S16" s="43">
        <v>0.95892845070422539</v>
      </c>
      <c r="T16" s="41">
        <v>440</v>
      </c>
      <c r="U16" s="44">
        <v>0.52272727272727271</v>
      </c>
      <c r="V16" s="41">
        <v>1140</v>
      </c>
      <c r="W16" s="44">
        <v>0.17456140350877192</v>
      </c>
    </row>
    <row r="17" spans="1:23" x14ac:dyDescent="0.45">
      <c r="A17" s="45" t="s">
        <v>23</v>
      </c>
      <c r="B17" s="40">
        <v>11602655</v>
      </c>
      <c r="C17" s="40">
        <v>9902550</v>
      </c>
      <c r="D17" s="40">
        <v>4974820</v>
      </c>
      <c r="E17" s="41">
        <v>4927730</v>
      </c>
      <c r="F17" s="46">
        <v>1680354</v>
      </c>
      <c r="G17" s="41">
        <v>841475</v>
      </c>
      <c r="H17" s="41">
        <v>838879</v>
      </c>
      <c r="I17" s="41">
        <v>18099</v>
      </c>
      <c r="J17" s="41">
        <v>9064</v>
      </c>
      <c r="K17" s="41">
        <v>9035</v>
      </c>
      <c r="L17" s="67">
        <v>1652</v>
      </c>
      <c r="M17" s="67">
        <v>955</v>
      </c>
      <c r="N17" s="67">
        <v>697</v>
      </c>
      <c r="O17" s="42"/>
      <c r="P17" s="41">
        <v>10836010</v>
      </c>
      <c r="Q17" s="43">
        <v>0.91385574579573103</v>
      </c>
      <c r="R17" s="47">
        <v>659400</v>
      </c>
      <c r="S17" s="43">
        <v>2.5483075523202912</v>
      </c>
      <c r="T17" s="41">
        <v>37920</v>
      </c>
      <c r="U17" s="44">
        <v>0.47729430379746834</v>
      </c>
      <c r="V17" s="41">
        <v>18750</v>
      </c>
      <c r="W17" s="44">
        <v>8.8106666666666666E-2</v>
      </c>
    </row>
    <row r="18" spans="1:23" x14ac:dyDescent="0.45">
      <c r="A18" s="45" t="s">
        <v>24</v>
      </c>
      <c r="B18" s="40">
        <v>9915063</v>
      </c>
      <c r="C18" s="40">
        <v>8206470</v>
      </c>
      <c r="D18" s="40">
        <v>4118954</v>
      </c>
      <c r="E18" s="41">
        <v>4087516</v>
      </c>
      <c r="F18" s="46">
        <v>1706685</v>
      </c>
      <c r="G18" s="41">
        <v>855133</v>
      </c>
      <c r="H18" s="41">
        <v>851552</v>
      </c>
      <c r="I18" s="41">
        <v>826</v>
      </c>
      <c r="J18" s="41">
        <v>372</v>
      </c>
      <c r="K18" s="41">
        <v>454</v>
      </c>
      <c r="L18" s="67">
        <v>1082</v>
      </c>
      <c r="M18" s="67">
        <v>692</v>
      </c>
      <c r="N18" s="67">
        <v>390</v>
      </c>
      <c r="O18" s="42"/>
      <c r="P18" s="41">
        <v>8816645</v>
      </c>
      <c r="Q18" s="43">
        <v>0.9307928355967604</v>
      </c>
      <c r="R18" s="47">
        <v>643300</v>
      </c>
      <c r="S18" s="43">
        <v>2.6530157002953523</v>
      </c>
      <c r="T18" s="41">
        <v>4860</v>
      </c>
      <c r="U18" s="44">
        <v>0.16995884773662551</v>
      </c>
      <c r="V18" s="41">
        <v>12770</v>
      </c>
      <c r="W18" s="44">
        <v>8.4729835552075181E-2</v>
      </c>
    </row>
    <row r="19" spans="1:23" x14ac:dyDescent="0.45">
      <c r="A19" s="45" t="s">
        <v>25</v>
      </c>
      <c r="B19" s="40">
        <v>21334317</v>
      </c>
      <c r="C19" s="40">
        <v>15949015</v>
      </c>
      <c r="D19" s="40">
        <v>8007444</v>
      </c>
      <c r="E19" s="41">
        <v>7941571</v>
      </c>
      <c r="F19" s="46">
        <v>5366856</v>
      </c>
      <c r="G19" s="41">
        <v>2692070</v>
      </c>
      <c r="H19" s="41">
        <v>2674786</v>
      </c>
      <c r="I19" s="41">
        <v>13669</v>
      </c>
      <c r="J19" s="41">
        <v>6785</v>
      </c>
      <c r="K19" s="41">
        <v>6884</v>
      </c>
      <c r="L19" s="67">
        <v>4777</v>
      </c>
      <c r="M19" s="67">
        <v>2913</v>
      </c>
      <c r="N19" s="67">
        <v>1864</v>
      </c>
      <c r="O19" s="42"/>
      <c r="P19" s="41">
        <v>17678890</v>
      </c>
      <c r="Q19" s="43">
        <v>0.90215024812078137</v>
      </c>
      <c r="R19" s="47">
        <v>10135750</v>
      </c>
      <c r="S19" s="43">
        <v>0.52949766914140539</v>
      </c>
      <c r="T19" s="41">
        <v>43840</v>
      </c>
      <c r="U19" s="44">
        <v>0.31179288321167881</v>
      </c>
      <c r="V19" s="41">
        <v>46510</v>
      </c>
      <c r="W19" s="44">
        <v>0.10270909481831864</v>
      </c>
    </row>
    <row r="20" spans="1:23" x14ac:dyDescent="0.45">
      <c r="A20" s="45" t="s">
        <v>26</v>
      </c>
      <c r="B20" s="40">
        <v>14412433</v>
      </c>
      <c r="C20" s="40">
        <v>11064910</v>
      </c>
      <c r="D20" s="40">
        <v>5551984</v>
      </c>
      <c r="E20" s="41">
        <v>5512926</v>
      </c>
      <c r="F20" s="46">
        <v>3339005</v>
      </c>
      <c r="G20" s="41">
        <v>1672758</v>
      </c>
      <c r="H20" s="41">
        <v>1666247</v>
      </c>
      <c r="I20" s="41">
        <v>6098</v>
      </c>
      <c r="J20" s="41">
        <v>3054</v>
      </c>
      <c r="K20" s="41">
        <v>3044</v>
      </c>
      <c r="L20" s="67">
        <v>2420</v>
      </c>
      <c r="M20" s="67">
        <v>1549</v>
      </c>
      <c r="N20" s="67">
        <v>871</v>
      </c>
      <c r="O20" s="42"/>
      <c r="P20" s="41">
        <v>11882835</v>
      </c>
      <c r="Q20" s="43">
        <v>0.93116752020877169</v>
      </c>
      <c r="R20" s="47">
        <v>1939900</v>
      </c>
      <c r="S20" s="43">
        <v>1.7212253208928294</v>
      </c>
      <c r="T20" s="41">
        <v>11740</v>
      </c>
      <c r="U20" s="44">
        <v>0.51942078364565591</v>
      </c>
      <c r="V20" s="41">
        <v>22790</v>
      </c>
      <c r="W20" s="44">
        <v>0.10618692408951294</v>
      </c>
    </row>
    <row r="21" spans="1:23" x14ac:dyDescent="0.45">
      <c r="A21" s="45" t="s">
        <v>27</v>
      </c>
      <c r="B21" s="40">
        <v>3563099</v>
      </c>
      <c r="C21" s="40">
        <v>2990767</v>
      </c>
      <c r="D21" s="40">
        <v>1499202</v>
      </c>
      <c r="E21" s="41">
        <v>1491565</v>
      </c>
      <c r="F21" s="46">
        <v>571654</v>
      </c>
      <c r="G21" s="41">
        <v>286729</v>
      </c>
      <c r="H21" s="41">
        <v>284925</v>
      </c>
      <c r="I21" s="41">
        <v>77</v>
      </c>
      <c r="J21" s="41">
        <v>35</v>
      </c>
      <c r="K21" s="41">
        <v>42</v>
      </c>
      <c r="L21" s="67">
        <v>601</v>
      </c>
      <c r="M21" s="67">
        <v>372</v>
      </c>
      <c r="N21" s="67">
        <v>229</v>
      </c>
      <c r="O21" s="42"/>
      <c r="P21" s="41">
        <v>3293905</v>
      </c>
      <c r="Q21" s="43">
        <v>0.90797002342204769</v>
      </c>
      <c r="R21" s="47">
        <v>584800</v>
      </c>
      <c r="S21" s="43">
        <v>0.97752051983584132</v>
      </c>
      <c r="T21" s="41">
        <v>440</v>
      </c>
      <c r="U21" s="44">
        <v>0.17499999999999999</v>
      </c>
      <c r="V21" s="41">
        <v>4280</v>
      </c>
      <c r="W21" s="44">
        <v>0.14042056074766354</v>
      </c>
    </row>
    <row r="22" spans="1:23" x14ac:dyDescent="0.45">
      <c r="A22" s="45" t="s">
        <v>28</v>
      </c>
      <c r="B22" s="40">
        <v>1680445</v>
      </c>
      <c r="C22" s="40">
        <v>1493967</v>
      </c>
      <c r="D22" s="40">
        <v>748893</v>
      </c>
      <c r="E22" s="41">
        <v>745074</v>
      </c>
      <c r="F22" s="46">
        <v>186175</v>
      </c>
      <c r="G22" s="41">
        <v>93312</v>
      </c>
      <c r="H22" s="41">
        <v>92863</v>
      </c>
      <c r="I22" s="41">
        <v>217</v>
      </c>
      <c r="J22" s="41">
        <v>107</v>
      </c>
      <c r="K22" s="41">
        <v>110</v>
      </c>
      <c r="L22" s="67">
        <v>86</v>
      </c>
      <c r="M22" s="67">
        <v>45</v>
      </c>
      <c r="N22" s="67">
        <v>41</v>
      </c>
      <c r="O22" s="42"/>
      <c r="P22" s="41">
        <v>1611720</v>
      </c>
      <c r="Q22" s="43">
        <v>0.92693954284863378</v>
      </c>
      <c r="R22" s="47">
        <v>176600</v>
      </c>
      <c r="S22" s="43">
        <v>1.0542185730464326</v>
      </c>
      <c r="T22" s="41">
        <v>540</v>
      </c>
      <c r="U22" s="44">
        <v>0.40185185185185185</v>
      </c>
      <c r="V22" s="41">
        <v>820</v>
      </c>
      <c r="W22" s="44">
        <v>0.1048780487804878</v>
      </c>
    </row>
    <row r="23" spans="1:23" x14ac:dyDescent="0.45">
      <c r="A23" s="45" t="s">
        <v>29</v>
      </c>
      <c r="B23" s="40">
        <v>1739804</v>
      </c>
      <c r="C23" s="40">
        <v>1532911</v>
      </c>
      <c r="D23" s="40">
        <v>768545</v>
      </c>
      <c r="E23" s="41">
        <v>764366</v>
      </c>
      <c r="F23" s="46">
        <v>205684</v>
      </c>
      <c r="G23" s="41">
        <v>103193</v>
      </c>
      <c r="H23" s="41">
        <v>102491</v>
      </c>
      <c r="I23" s="41">
        <v>1009</v>
      </c>
      <c r="J23" s="41">
        <v>503</v>
      </c>
      <c r="K23" s="41">
        <v>506</v>
      </c>
      <c r="L23" s="67">
        <v>200</v>
      </c>
      <c r="M23" s="67">
        <v>150</v>
      </c>
      <c r="N23" s="67">
        <v>50</v>
      </c>
      <c r="O23" s="42"/>
      <c r="P23" s="41">
        <v>1620330</v>
      </c>
      <c r="Q23" s="43">
        <v>0.94604864441194081</v>
      </c>
      <c r="R23" s="47">
        <v>220900</v>
      </c>
      <c r="S23" s="43">
        <v>0.9311181530104119</v>
      </c>
      <c r="T23" s="41">
        <v>1280</v>
      </c>
      <c r="U23" s="44">
        <v>0.78828125000000004</v>
      </c>
      <c r="V23" s="41">
        <v>6340</v>
      </c>
      <c r="W23" s="44">
        <v>3.1545741324921134E-2</v>
      </c>
    </row>
    <row r="24" spans="1:23" x14ac:dyDescent="0.45">
      <c r="A24" s="45" t="s">
        <v>30</v>
      </c>
      <c r="B24" s="40">
        <v>1196979</v>
      </c>
      <c r="C24" s="40">
        <v>1053679</v>
      </c>
      <c r="D24" s="40">
        <v>528493</v>
      </c>
      <c r="E24" s="41">
        <v>525186</v>
      </c>
      <c r="F24" s="46">
        <v>142898</v>
      </c>
      <c r="G24" s="41">
        <v>71675</v>
      </c>
      <c r="H24" s="41">
        <v>71223</v>
      </c>
      <c r="I24" s="41">
        <v>63</v>
      </c>
      <c r="J24" s="41">
        <v>21</v>
      </c>
      <c r="K24" s="41">
        <v>42</v>
      </c>
      <c r="L24" s="67">
        <v>339</v>
      </c>
      <c r="M24" s="67">
        <v>223</v>
      </c>
      <c r="N24" s="67">
        <v>116</v>
      </c>
      <c r="O24" s="42"/>
      <c r="P24" s="41">
        <v>1125370</v>
      </c>
      <c r="Q24" s="43">
        <v>0.93629561832997144</v>
      </c>
      <c r="R24" s="47">
        <v>145200</v>
      </c>
      <c r="S24" s="43">
        <v>0.98414600550964182</v>
      </c>
      <c r="T24" s="41">
        <v>240</v>
      </c>
      <c r="U24" s="44">
        <v>0.26250000000000001</v>
      </c>
      <c r="V24" s="41">
        <v>7830</v>
      </c>
      <c r="W24" s="44">
        <v>4.3295019157088124E-2</v>
      </c>
    </row>
    <row r="25" spans="1:23" x14ac:dyDescent="0.45">
      <c r="A25" s="45" t="s">
        <v>31</v>
      </c>
      <c r="B25" s="40">
        <v>1277105</v>
      </c>
      <c r="C25" s="40">
        <v>1126736</v>
      </c>
      <c r="D25" s="40">
        <v>565002</v>
      </c>
      <c r="E25" s="41">
        <v>561734</v>
      </c>
      <c r="F25" s="46">
        <v>150210</v>
      </c>
      <c r="G25" s="41">
        <v>75365</v>
      </c>
      <c r="H25" s="41">
        <v>74845</v>
      </c>
      <c r="I25" s="41">
        <v>32</v>
      </c>
      <c r="J25" s="41">
        <v>12</v>
      </c>
      <c r="K25" s="41">
        <v>20</v>
      </c>
      <c r="L25" s="67">
        <v>127</v>
      </c>
      <c r="M25" s="67">
        <v>104</v>
      </c>
      <c r="N25" s="67">
        <v>23</v>
      </c>
      <c r="O25" s="42"/>
      <c r="P25" s="41">
        <v>1271190</v>
      </c>
      <c r="Q25" s="43">
        <v>0.88636317151645305</v>
      </c>
      <c r="R25" s="47">
        <v>139400</v>
      </c>
      <c r="S25" s="43">
        <v>1.0775466284074606</v>
      </c>
      <c r="T25" s="41">
        <v>480</v>
      </c>
      <c r="U25" s="44">
        <v>6.6666666666666666E-2</v>
      </c>
      <c r="V25" s="41">
        <v>4680</v>
      </c>
      <c r="W25" s="44">
        <v>2.7136752136752137E-2</v>
      </c>
    </row>
    <row r="26" spans="1:23" x14ac:dyDescent="0.45">
      <c r="A26" s="45" t="s">
        <v>32</v>
      </c>
      <c r="B26" s="40">
        <v>3249624</v>
      </c>
      <c r="C26" s="40">
        <v>2958193</v>
      </c>
      <c r="D26" s="40">
        <v>1482961</v>
      </c>
      <c r="E26" s="41">
        <v>1475232</v>
      </c>
      <c r="F26" s="46">
        <v>290522</v>
      </c>
      <c r="G26" s="41">
        <v>145767</v>
      </c>
      <c r="H26" s="41">
        <v>144755</v>
      </c>
      <c r="I26" s="41">
        <v>122</v>
      </c>
      <c r="J26" s="41">
        <v>55</v>
      </c>
      <c r="K26" s="41">
        <v>67</v>
      </c>
      <c r="L26" s="67">
        <v>787</v>
      </c>
      <c r="M26" s="67">
        <v>464</v>
      </c>
      <c r="N26" s="67">
        <v>323</v>
      </c>
      <c r="O26" s="42"/>
      <c r="P26" s="41">
        <v>3174370</v>
      </c>
      <c r="Q26" s="43">
        <v>0.9318992429993983</v>
      </c>
      <c r="R26" s="47">
        <v>268100</v>
      </c>
      <c r="S26" s="43">
        <v>1.0836329727713541</v>
      </c>
      <c r="T26" s="41">
        <v>140</v>
      </c>
      <c r="U26" s="44">
        <v>0.87142857142857144</v>
      </c>
      <c r="V26" s="41">
        <v>16120</v>
      </c>
      <c r="W26" s="44">
        <v>4.882133995037221E-2</v>
      </c>
    </row>
    <row r="27" spans="1:23" x14ac:dyDescent="0.45">
      <c r="A27" s="45" t="s">
        <v>33</v>
      </c>
      <c r="B27" s="40">
        <v>3126437</v>
      </c>
      <c r="C27" s="40">
        <v>2785138</v>
      </c>
      <c r="D27" s="40">
        <v>1395242</v>
      </c>
      <c r="E27" s="41">
        <v>1389896</v>
      </c>
      <c r="F27" s="46">
        <v>339028</v>
      </c>
      <c r="G27" s="41">
        <v>170655</v>
      </c>
      <c r="H27" s="41">
        <v>168373</v>
      </c>
      <c r="I27" s="41">
        <v>2139</v>
      </c>
      <c r="J27" s="41">
        <v>1065</v>
      </c>
      <c r="K27" s="41">
        <v>1074</v>
      </c>
      <c r="L27" s="67">
        <v>132</v>
      </c>
      <c r="M27" s="67">
        <v>95</v>
      </c>
      <c r="N27" s="67">
        <v>37</v>
      </c>
      <c r="O27" s="42"/>
      <c r="P27" s="41">
        <v>3040725</v>
      </c>
      <c r="Q27" s="43">
        <v>0.91594537486948013</v>
      </c>
      <c r="R27" s="47">
        <v>279600</v>
      </c>
      <c r="S27" s="43">
        <v>1.2125464949928468</v>
      </c>
      <c r="T27" s="41">
        <v>2780</v>
      </c>
      <c r="U27" s="44">
        <v>0.76942446043165469</v>
      </c>
      <c r="V27" s="41">
        <v>1210</v>
      </c>
      <c r="W27" s="44">
        <v>0.10909090909090909</v>
      </c>
    </row>
    <row r="28" spans="1:23" x14ac:dyDescent="0.45">
      <c r="A28" s="45" t="s">
        <v>34</v>
      </c>
      <c r="B28" s="40">
        <v>5941763</v>
      </c>
      <c r="C28" s="40">
        <v>5157665</v>
      </c>
      <c r="D28" s="40">
        <v>2587018</v>
      </c>
      <c r="E28" s="41">
        <v>2570647</v>
      </c>
      <c r="F28" s="46">
        <v>782738</v>
      </c>
      <c r="G28" s="41">
        <v>392347</v>
      </c>
      <c r="H28" s="41">
        <v>390391</v>
      </c>
      <c r="I28" s="41">
        <v>202</v>
      </c>
      <c r="J28" s="41">
        <v>94</v>
      </c>
      <c r="K28" s="41">
        <v>108</v>
      </c>
      <c r="L28" s="67">
        <v>1158</v>
      </c>
      <c r="M28" s="67">
        <v>726</v>
      </c>
      <c r="N28" s="67">
        <v>432</v>
      </c>
      <c r="O28" s="42"/>
      <c r="P28" s="41">
        <v>5396620</v>
      </c>
      <c r="Q28" s="43">
        <v>0.95572135892466026</v>
      </c>
      <c r="R28" s="47">
        <v>752600</v>
      </c>
      <c r="S28" s="43">
        <v>1.0400451767207015</v>
      </c>
      <c r="T28" s="41">
        <v>1260</v>
      </c>
      <c r="U28" s="44">
        <v>0.16031746031746033</v>
      </c>
      <c r="V28" s="41">
        <v>58230</v>
      </c>
      <c r="W28" s="44">
        <v>1.988665636269964E-2</v>
      </c>
    </row>
    <row r="29" spans="1:23" x14ac:dyDescent="0.45">
      <c r="A29" s="45" t="s">
        <v>35</v>
      </c>
      <c r="B29" s="40">
        <v>11253617</v>
      </c>
      <c r="C29" s="40">
        <v>8817639</v>
      </c>
      <c r="D29" s="40">
        <v>4422089</v>
      </c>
      <c r="E29" s="41">
        <v>4395550</v>
      </c>
      <c r="F29" s="46">
        <v>2434511</v>
      </c>
      <c r="G29" s="41">
        <v>1221116</v>
      </c>
      <c r="H29" s="41">
        <v>1213395</v>
      </c>
      <c r="I29" s="41">
        <v>749</v>
      </c>
      <c r="J29" s="41">
        <v>331</v>
      </c>
      <c r="K29" s="41">
        <v>418</v>
      </c>
      <c r="L29" s="67">
        <v>718</v>
      </c>
      <c r="M29" s="67">
        <v>491</v>
      </c>
      <c r="N29" s="67">
        <v>227</v>
      </c>
      <c r="O29" s="42"/>
      <c r="P29" s="41">
        <v>10122810</v>
      </c>
      <c r="Q29" s="43">
        <v>0.87106633434787373</v>
      </c>
      <c r="R29" s="47">
        <v>2709900</v>
      </c>
      <c r="S29" s="43">
        <v>0.89837669286689548</v>
      </c>
      <c r="T29" s="41">
        <v>1740</v>
      </c>
      <c r="U29" s="44">
        <v>0.43045977011494252</v>
      </c>
      <c r="V29" s="41">
        <v>9250</v>
      </c>
      <c r="W29" s="44">
        <v>7.7621621621621617E-2</v>
      </c>
    </row>
    <row r="30" spans="1:23" x14ac:dyDescent="0.45">
      <c r="A30" s="45" t="s">
        <v>36</v>
      </c>
      <c r="B30" s="40">
        <v>2778953</v>
      </c>
      <c r="C30" s="40">
        <v>2506565</v>
      </c>
      <c r="D30" s="40">
        <v>1256400</v>
      </c>
      <c r="E30" s="41">
        <v>1250165</v>
      </c>
      <c r="F30" s="46">
        <v>271691</v>
      </c>
      <c r="G30" s="41">
        <v>136461</v>
      </c>
      <c r="H30" s="41">
        <v>135230</v>
      </c>
      <c r="I30" s="41">
        <v>472</v>
      </c>
      <c r="J30" s="41">
        <v>234</v>
      </c>
      <c r="K30" s="41">
        <v>238</v>
      </c>
      <c r="L30" s="67">
        <v>225</v>
      </c>
      <c r="M30" s="67">
        <v>162</v>
      </c>
      <c r="N30" s="67">
        <v>63</v>
      </c>
      <c r="O30" s="42"/>
      <c r="P30" s="41">
        <v>2668985</v>
      </c>
      <c r="Q30" s="43">
        <v>0.93914540546312553</v>
      </c>
      <c r="R30" s="47">
        <v>239550</v>
      </c>
      <c r="S30" s="43">
        <v>1.1341724065957002</v>
      </c>
      <c r="T30" s="41">
        <v>980</v>
      </c>
      <c r="U30" s="44">
        <v>0.48163265306122449</v>
      </c>
      <c r="V30" s="41">
        <v>4010</v>
      </c>
      <c r="W30" s="44">
        <v>5.6109725685785539E-2</v>
      </c>
    </row>
    <row r="31" spans="1:23" x14ac:dyDescent="0.45">
      <c r="A31" s="45" t="s">
        <v>37</v>
      </c>
      <c r="B31" s="40">
        <v>2185224</v>
      </c>
      <c r="C31" s="40">
        <v>1816164</v>
      </c>
      <c r="D31" s="40">
        <v>911213</v>
      </c>
      <c r="E31" s="41">
        <v>904951</v>
      </c>
      <c r="F31" s="46">
        <v>368860</v>
      </c>
      <c r="G31" s="41">
        <v>184804</v>
      </c>
      <c r="H31" s="41">
        <v>184056</v>
      </c>
      <c r="I31" s="41">
        <v>94</v>
      </c>
      <c r="J31" s="41">
        <v>42</v>
      </c>
      <c r="K31" s="41">
        <v>52</v>
      </c>
      <c r="L31" s="67">
        <v>106</v>
      </c>
      <c r="M31" s="67">
        <v>82</v>
      </c>
      <c r="N31" s="67">
        <v>24</v>
      </c>
      <c r="O31" s="42"/>
      <c r="P31" s="41">
        <v>1916090</v>
      </c>
      <c r="Q31" s="43">
        <v>0.94784900500498415</v>
      </c>
      <c r="R31" s="47">
        <v>348300</v>
      </c>
      <c r="S31" s="43">
        <v>1.0590295722078669</v>
      </c>
      <c r="T31" s="41">
        <v>240</v>
      </c>
      <c r="U31" s="44">
        <v>0.39166666666666666</v>
      </c>
      <c r="V31" s="41">
        <v>1720</v>
      </c>
      <c r="W31" s="44">
        <v>6.1627906976744189E-2</v>
      </c>
    </row>
    <row r="32" spans="1:23" x14ac:dyDescent="0.45">
      <c r="A32" s="45" t="s">
        <v>38</v>
      </c>
      <c r="B32" s="40">
        <v>3769942</v>
      </c>
      <c r="C32" s="40">
        <v>3116317</v>
      </c>
      <c r="D32" s="40">
        <v>1562554</v>
      </c>
      <c r="E32" s="41">
        <v>1553763</v>
      </c>
      <c r="F32" s="46">
        <v>652774</v>
      </c>
      <c r="G32" s="41">
        <v>327599</v>
      </c>
      <c r="H32" s="41">
        <v>325175</v>
      </c>
      <c r="I32" s="41">
        <v>499</v>
      </c>
      <c r="J32" s="41">
        <v>251</v>
      </c>
      <c r="K32" s="41">
        <v>248</v>
      </c>
      <c r="L32" s="67">
        <v>352</v>
      </c>
      <c r="M32" s="67">
        <v>216</v>
      </c>
      <c r="N32" s="67">
        <v>136</v>
      </c>
      <c r="O32" s="42"/>
      <c r="P32" s="41">
        <v>3409695</v>
      </c>
      <c r="Q32" s="43">
        <v>0.91395770002888821</v>
      </c>
      <c r="R32" s="47">
        <v>704200</v>
      </c>
      <c r="S32" s="43">
        <v>0.92697245100823633</v>
      </c>
      <c r="T32" s="41">
        <v>1060</v>
      </c>
      <c r="U32" s="44">
        <v>0.47075471698113208</v>
      </c>
      <c r="V32" s="41">
        <v>4100</v>
      </c>
      <c r="W32" s="44">
        <v>8.5853658536585373E-2</v>
      </c>
    </row>
    <row r="33" spans="1:23" x14ac:dyDescent="0.45">
      <c r="A33" s="45" t="s">
        <v>39</v>
      </c>
      <c r="B33" s="40">
        <v>12943277</v>
      </c>
      <c r="C33" s="40">
        <v>10000907</v>
      </c>
      <c r="D33" s="40">
        <v>5015698</v>
      </c>
      <c r="E33" s="41">
        <v>4985209</v>
      </c>
      <c r="F33" s="46">
        <v>2876693</v>
      </c>
      <c r="G33" s="41">
        <v>1441803</v>
      </c>
      <c r="H33" s="41">
        <v>1434890</v>
      </c>
      <c r="I33" s="41">
        <v>63942</v>
      </c>
      <c r="J33" s="41">
        <v>32163</v>
      </c>
      <c r="K33" s="41">
        <v>31779</v>
      </c>
      <c r="L33" s="67">
        <v>1735</v>
      </c>
      <c r="M33" s="67">
        <v>1063</v>
      </c>
      <c r="N33" s="67">
        <v>672</v>
      </c>
      <c r="O33" s="42"/>
      <c r="P33" s="41">
        <v>11521165</v>
      </c>
      <c r="Q33" s="43">
        <v>0.86804650397767935</v>
      </c>
      <c r="R33" s="47">
        <v>3481600</v>
      </c>
      <c r="S33" s="43">
        <v>0.82625603170955886</v>
      </c>
      <c r="T33" s="41">
        <v>72820</v>
      </c>
      <c r="U33" s="44">
        <v>0.87808294424608624</v>
      </c>
      <c r="V33" s="41">
        <v>37370</v>
      </c>
      <c r="W33" s="44">
        <v>4.6427615734546429E-2</v>
      </c>
    </row>
    <row r="34" spans="1:23" x14ac:dyDescent="0.45">
      <c r="A34" s="45" t="s">
        <v>40</v>
      </c>
      <c r="B34" s="40">
        <v>8321397</v>
      </c>
      <c r="C34" s="40">
        <v>6929875</v>
      </c>
      <c r="D34" s="40">
        <v>3473931</v>
      </c>
      <c r="E34" s="41">
        <v>3455944</v>
      </c>
      <c r="F34" s="46">
        <v>1389474</v>
      </c>
      <c r="G34" s="41">
        <v>697687</v>
      </c>
      <c r="H34" s="41">
        <v>691787</v>
      </c>
      <c r="I34" s="41">
        <v>1126</v>
      </c>
      <c r="J34" s="41">
        <v>547</v>
      </c>
      <c r="K34" s="41">
        <v>579</v>
      </c>
      <c r="L34" s="67">
        <v>922</v>
      </c>
      <c r="M34" s="67">
        <v>534</v>
      </c>
      <c r="N34" s="67">
        <v>388</v>
      </c>
      <c r="O34" s="42"/>
      <c r="P34" s="41">
        <v>7609375</v>
      </c>
      <c r="Q34" s="43">
        <v>0.91070225872689936</v>
      </c>
      <c r="R34" s="47">
        <v>1135400</v>
      </c>
      <c r="S34" s="43">
        <v>1.2237748810991722</v>
      </c>
      <c r="T34" s="41">
        <v>2640</v>
      </c>
      <c r="U34" s="44">
        <v>0.42651515151515151</v>
      </c>
      <c r="V34" s="41">
        <v>5570</v>
      </c>
      <c r="W34" s="44">
        <v>0.16552962298025134</v>
      </c>
    </row>
    <row r="35" spans="1:23" x14ac:dyDescent="0.45">
      <c r="A35" s="45" t="s">
        <v>41</v>
      </c>
      <c r="B35" s="40">
        <v>2041275</v>
      </c>
      <c r="C35" s="40">
        <v>1818492</v>
      </c>
      <c r="D35" s="40">
        <v>911714</v>
      </c>
      <c r="E35" s="41">
        <v>906778</v>
      </c>
      <c r="F35" s="46">
        <v>222330</v>
      </c>
      <c r="G35" s="41">
        <v>111413</v>
      </c>
      <c r="H35" s="41">
        <v>110917</v>
      </c>
      <c r="I35" s="41">
        <v>213</v>
      </c>
      <c r="J35" s="41">
        <v>93</v>
      </c>
      <c r="K35" s="41">
        <v>120</v>
      </c>
      <c r="L35" s="67">
        <v>240</v>
      </c>
      <c r="M35" s="67">
        <v>183</v>
      </c>
      <c r="N35" s="67">
        <v>57</v>
      </c>
      <c r="O35" s="42"/>
      <c r="P35" s="41">
        <v>1964100</v>
      </c>
      <c r="Q35" s="43">
        <v>0.92586528180846184</v>
      </c>
      <c r="R35" s="47">
        <v>127300</v>
      </c>
      <c r="S35" s="43">
        <v>1.7465043205027495</v>
      </c>
      <c r="T35" s="41">
        <v>900</v>
      </c>
      <c r="U35" s="44">
        <v>0.23666666666666666</v>
      </c>
      <c r="V35" s="41">
        <v>3530</v>
      </c>
      <c r="W35" s="44">
        <v>6.79886685552408E-2</v>
      </c>
    </row>
    <row r="36" spans="1:23" x14ac:dyDescent="0.45">
      <c r="A36" s="45" t="s">
        <v>42</v>
      </c>
      <c r="B36" s="40">
        <v>1390155</v>
      </c>
      <c r="C36" s="40">
        <v>1327554</v>
      </c>
      <c r="D36" s="40">
        <v>665443</v>
      </c>
      <c r="E36" s="41">
        <v>662111</v>
      </c>
      <c r="F36" s="46">
        <v>62391</v>
      </c>
      <c r="G36" s="41">
        <v>31263</v>
      </c>
      <c r="H36" s="41">
        <v>31128</v>
      </c>
      <c r="I36" s="41">
        <v>75</v>
      </c>
      <c r="J36" s="41">
        <v>39</v>
      </c>
      <c r="K36" s="41">
        <v>36</v>
      </c>
      <c r="L36" s="67">
        <v>135</v>
      </c>
      <c r="M36" s="67">
        <v>102</v>
      </c>
      <c r="N36" s="67">
        <v>33</v>
      </c>
      <c r="O36" s="42"/>
      <c r="P36" s="41">
        <v>1398645</v>
      </c>
      <c r="Q36" s="43">
        <v>0.94917151957787715</v>
      </c>
      <c r="R36" s="47">
        <v>48100</v>
      </c>
      <c r="S36" s="43">
        <v>1.2971101871101871</v>
      </c>
      <c r="T36" s="41">
        <v>160</v>
      </c>
      <c r="U36" s="44">
        <v>0.46875</v>
      </c>
      <c r="V36" s="41">
        <v>2680</v>
      </c>
      <c r="W36" s="44">
        <v>5.0373134328358209E-2</v>
      </c>
    </row>
    <row r="37" spans="1:23" x14ac:dyDescent="0.45">
      <c r="A37" s="45" t="s">
        <v>43</v>
      </c>
      <c r="B37" s="40">
        <v>819293</v>
      </c>
      <c r="C37" s="40">
        <v>719041</v>
      </c>
      <c r="D37" s="40">
        <v>360695</v>
      </c>
      <c r="E37" s="41">
        <v>358346</v>
      </c>
      <c r="F37" s="46">
        <v>100088</v>
      </c>
      <c r="G37" s="41">
        <v>50247</v>
      </c>
      <c r="H37" s="41">
        <v>49841</v>
      </c>
      <c r="I37" s="41">
        <v>63</v>
      </c>
      <c r="J37" s="41">
        <v>30</v>
      </c>
      <c r="K37" s="41">
        <v>33</v>
      </c>
      <c r="L37" s="67">
        <v>101</v>
      </c>
      <c r="M37" s="67">
        <v>59</v>
      </c>
      <c r="N37" s="67">
        <v>42</v>
      </c>
      <c r="O37" s="42"/>
      <c r="P37" s="41">
        <v>826860</v>
      </c>
      <c r="Q37" s="43">
        <v>0.86960428609438112</v>
      </c>
      <c r="R37" s="47">
        <v>110800</v>
      </c>
      <c r="S37" s="43">
        <v>0.90332129963898922</v>
      </c>
      <c r="T37" s="41">
        <v>540</v>
      </c>
      <c r="U37" s="44">
        <v>0.11666666666666667</v>
      </c>
      <c r="V37" s="41">
        <v>540</v>
      </c>
      <c r="W37" s="44">
        <v>0.18703703703703703</v>
      </c>
    </row>
    <row r="38" spans="1:23" x14ac:dyDescent="0.45">
      <c r="A38" s="45" t="s">
        <v>44</v>
      </c>
      <c r="B38" s="40">
        <v>1046734</v>
      </c>
      <c r="C38" s="40">
        <v>991084</v>
      </c>
      <c r="D38" s="40">
        <v>496966</v>
      </c>
      <c r="E38" s="41">
        <v>494118</v>
      </c>
      <c r="F38" s="46">
        <v>55437</v>
      </c>
      <c r="G38" s="41">
        <v>27799</v>
      </c>
      <c r="H38" s="41">
        <v>27638</v>
      </c>
      <c r="I38" s="41">
        <v>117</v>
      </c>
      <c r="J38" s="41">
        <v>54</v>
      </c>
      <c r="K38" s="41">
        <v>63</v>
      </c>
      <c r="L38" s="67">
        <v>96</v>
      </c>
      <c r="M38" s="67">
        <v>48</v>
      </c>
      <c r="N38" s="67">
        <v>48</v>
      </c>
      <c r="O38" s="42"/>
      <c r="P38" s="41">
        <v>1077500</v>
      </c>
      <c r="Q38" s="43">
        <v>0.919799535962877</v>
      </c>
      <c r="R38" s="47">
        <v>47400</v>
      </c>
      <c r="S38" s="43">
        <v>1.1695569620253166</v>
      </c>
      <c r="T38" s="41">
        <v>880</v>
      </c>
      <c r="U38" s="44">
        <v>0.13295454545454546</v>
      </c>
      <c r="V38" s="41">
        <v>700</v>
      </c>
      <c r="W38" s="44">
        <v>0.13714285714285715</v>
      </c>
    </row>
    <row r="39" spans="1:23" x14ac:dyDescent="0.45">
      <c r="A39" s="45" t="s">
        <v>45</v>
      </c>
      <c r="B39" s="40">
        <v>2760400</v>
      </c>
      <c r="C39" s="40">
        <v>2426222</v>
      </c>
      <c r="D39" s="40">
        <v>1217091</v>
      </c>
      <c r="E39" s="41">
        <v>1209131</v>
      </c>
      <c r="F39" s="46">
        <v>333541</v>
      </c>
      <c r="G39" s="41">
        <v>167409</v>
      </c>
      <c r="H39" s="41">
        <v>166132</v>
      </c>
      <c r="I39" s="41">
        <v>314</v>
      </c>
      <c r="J39" s="41">
        <v>149</v>
      </c>
      <c r="K39" s="41">
        <v>165</v>
      </c>
      <c r="L39" s="67">
        <v>323</v>
      </c>
      <c r="M39" s="67">
        <v>201</v>
      </c>
      <c r="N39" s="67">
        <v>122</v>
      </c>
      <c r="O39" s="42"/>
      <c r="P39" s="41">
        <v>2837130</v>
      </c>
      <c r="Q39" s="43">
        <v>0.85516772231092686</v>
      </c>
      <c r="R39" s="47">
        <v>385900</v>
      </c>
      <c r="S39" s="43">
        <v>0.86431977196164811</v>
      </c>
      <c r="T39" s="41">
        <v>720</v>
      </c>
      <c r="U39" s="44">
        <v>0.43611111111111112</v>
      </c>
      <c r="V39" s="41">
        <v>6400</v>
      </c>
      <c r="W39" s="44">
        <v>5.046875E-2</v>
      </c>
    </row>
    <row r="40" spans="1:23" x14ac:dyDescent="0.45">
      <c r="A40" s="45" t="s">
        <v>46</v>
      </c>
      <c r="B40" s="40">
        <v>4150242</v>
      </c>
      <c r="C40" s="40">
        <v>3554511</v>
      </c>
      <c r="D40" s="40">
        <v>1782089</v>
      </c>
      <c r="E40" s="41">
        <v>1772422</v>
      </c>
      <c r="F40" s="46">
        <v>595283</v>
      </c>
      <c r="G40" s="41">
        <v>298674</v>
      </c>
      <c r="H40" s="41">
        <v>296609</v>
      </c>
      <c r="I40" s="41">
        <v>126</v>
      </c>
      <c r="J40" s="41">
        <v>58</v>
      </c>
      <c r="K40" s="41">
        <v>68</v>
      </c>
      <c r="L40" s="67">
        <v>322</v>
      </c>
      <c r="M40" s="67">
        <v>233</v>
      </c>
      <c r="N40" s="67">
        <v>89</v>
      </c>
      <c r="O40" s="42"/>
      <c r="P40" s="41">
        <v>3981430</v>
      </c>
      <c r="Q40" s="43">
        <v>0.89277244608093076</v>
      </c>
      <c r="R40" s="47">
        <v>616200</v>
      </c>
      <c r="S40" s="43">
        <v>0.96605485232067512</v>
      </c>
      <c r="T40" s="41">
        <v>1240</v>
      </c>
      <c r="U40" s="44">
        <v>0.10161290322580645</v>
      </c>
      <c r="V40" s="41">
        <v>8510</v>
      </c>
      <c r="W40" s="44">
        <v>3.783783783783784E-2</v>
      </c>
    </row>
    <row r="41" spans="1:23" x14ac:dyDescent="0.45">
      <c r="A41" s="45" t="s">
        <v>47</v>
      </c>
      <c r="B41" s="40">
        <v>2038442</v>
      </c>
      <c r="C41" s="40">
        <v>1825127</v>
      </c>
      <c r="D41" s="40">
        <v>914840</v>
      </c>
      <c r="E41" s="41">
        <v>910287</v>
      </c>
      <c r="F41" s="46">
        <v>213068</v>
      </c>
      <c r="G41" s="41">
        <v>106992</v>
      </c>
      <c r="H41" s="41">
        <v>106076</v>
      </c>
      <c r="I41" s="41">
        <v>55</v>
      </c>
      <c r="J41" s="41">
        <v>29</v>
      </c>
      <c r="K41" s="41">
        <v>26</v>
      </c>
      <c r="L41" s="67">
        <v>192</v>
      </c>
      <c r="M41" s="67">
        <v>133</v>
      </c>
      <c r="N41" s="67">
        <v>59</v>
      </c>
      <c r="O41" s="42"/>
      <c r="P41" s="41">
        <v>2024075</v>
      </c>
      <c r="Q41" s="43">
        <v>0.90170917579635146</v>
      </c>
      <c r="R41" s="47">
        <v>210200</v>
      </c>
      <c r="S41" s="43">
        <v>1.0136441484300667</v>
      </c>
      <c r="T41" s="41">
        <v>420</v>
      </c>
      <c r="U41" s="44">
        <v>0.13095238095238096</v>
      </c>
      <c r="V41" s="41">
        <v>4640</v>
      </c>
      <c r="W41" s="44">
        <v>4.1379310344827586E-2</v>
      </c>
    </row>
    <row r="42" spans="1:23" x14ac:dyDescent="0.45">
      <c r="A42" s="45" t="s">
        <v>48</v>
      </c>
      <c r="B42" s="40">
        <v>1094619</v>
      </c>
      <c r="C42" s="40">
        <v>942018</v>
      </c>
      <c r="D42" s="40">
        <v>472299</v>
      </c>
      <c r="E42" s="41">
        <v>469719</v>
      </c>
      <c r="F42" s="46">
        <v>152164</v>
      </c>
      <c r="G42" s="41">
        <v>76295</v>
      </c>
      <c r="H42" s="41">
        <v>75869</v>
      </c>
      <c r="I42" s="41">
        <v>167</v>
      </c>
      <c r="J42" s="41">
        <v>79</v>
      </c>
      <c r="K42" s="41">
        <v>88</v>
      </c>
      <c r="L42" s="67">
        <v>270</v>
      </c>
      <c r="M42" s="67">
        <v>200</v>
      </c>
      <c r="N42" s="67">
        <v>70</v>
      </c>
      <c r="O42" s="42"/>
      <c r="P42" s="41">
        <v>1026575</v>
      </c>
      <c r="Q42" s="43">
        <v>0.91763193142244848</v>
      </c>
      <c r="R42" s="47">
        <v>152900</v>
      </c>
      <c r="S42" s="43">
        <v>0.99518639633747552</v>
      </c>
      <c r="T42" s="41">
        <v>860</v>
      </c>
      <c r="U42" s="44">
        <v>0.19418604651162791</v>
      </c>
      <c r="V42" s="41">
        <v>8000</v>
      </c>
      <c r="W42" s="44">
        <v>3.3750000000000002E-2</v>
      </c>
    </row>
    <row r="43" spans="1:23" x14ac:dyDescent="0.45">
      <c r="A43" s="45" t="s">
        <v>49</v>
      </c>
      <c r="B43" s="40">
        <v>1448708</v>
      </c>
      <c r="C43" s="40">
        <v>1336237</v>
      </c>
      <c r="D43" s="40">
        <v>669905</v>
      </c>
      <c r="E43" s="41">
        <v>666332</v>
      </c>
      <c r="F43" s="46">
        <v>112206</v>
      </c>
      <c r="G43" s="41">
        <v>56192</v>
      </c>
      <c r="H43" s="41">
        <v>56014</v>
      </c>
      <c r="I43" s="41">
        <v>173</v>
      </c>
      <c r="J43" s="41">
        <v>85</v>
      </c>
      <c r="K43" s="41">
        <v>88</v>
      </c>
      <c r="L43" s="67">
        <v>92</v>
      </c>
      <c r="M43" s="67">
        <v>72</v>
      </c>
      <c r="N43" s="67">
        <v>20</v>
      </c>
      <c r="O43" s="42"/>
      <c r="P43" s="41">
        <v>1441310</v>
      </c>
      <c r="Q43" s="43">
        <v>0.9270989585862861</v>
      </c>
      <c r="R43" s="47">
        <v>102300</v>
      </c>
      <c r="S43" s="43">
        <v>1.0968328445747801</v>
      </c>
      <c r="T43" s="41">
        <v>200</v>
      </c>
      <c r="U43" s="44">
        <v>0.86499999999999999</v>
      </c>
      <c r="V43" s="41">
        <v>1770</v>
      </c>
      <c r="W43" s="44">
        <v>5.19774011299435E-2</v>
      </c>
    </row>
    <row r="44" spans="1:23" x14ac:dyDescent="0.45">
      <c r="A44" s="45" t="s">
        <v>50</v>
      </c>
      <c r="B44" s="40">
        <v>2061367</v>
      </c>
      <c r="C44" s="40">
        <v>1928004</v>
      </c>
      <c r="D44" s="40">
        <v>966987</v>
      </c>
      <c r="E44" s="41">
        <v>961017</v>
      </c>
      <c r="F44" s="46">
        <v>132967</v>
      </c>
      <c r="G44" s="41">
        <v>66753</v>
      </c>
      <c r="H44" s="41">
        <v>66214</v>
      </c>
      <c r="I44" s="41">
        <v>56</v>
      </c>
      <c r="J44" s="41">
        <v>26</v>
      </c>
      <c r="K44" s="41">
        <v>30</v>
      </c>
      <c r="L44" s="67">
        <v>340</v>
      </c>
      <c r="M44" s="67">
        <v>230</v>
      </c>
      <c r="N44" s="67">
        <v>110</v>
      </c>
      <c r="O44" s="42"/>
      <c r="P44" s="41">
        <v>2095550</v>
      </c>
      <c r="Q44" s="43">
        <v>0.92004676576555078</v>
      </c>
      <c r="R44" s="47">
        <v>128400</v>
      </c>
      <c r="S44" s="43">
        <v>1.0355685358255451</v>
      </c>
      <c r="T44" s="41">
        <v>100</v>
      </c>
      <c r="U44" s="44">
        <v>0.56000000000000005</v>
      </c>
      <c r="V44" s="41">
        <v>13050</v>
      </c>
      <c r="W44" s="44">
        <v>2.6053639846743294E-2</v>
      </c>
    </row>
    <row r="45" spans="1:23" x14ac:dyDescent="0.45">
      <c r="A45" s="45" t="s">
        <v>51</v>
      </c>
      <c r="B45" s="40">
        <v>1039773</v>
      </c>
      <c r="C45" s="40">
        <v>980447</v>
      </c>
      <c r="D45" s="40">
        <v>492414</v>
      </c>
      <c r="E45" s="41">
        <v>488033</v>
      </c>
      <c r="F45" s="46">
        <v>58935</v>
      </c>
      <c r="G45" s="41">
        <v>29644</v>
      </c>
      <c r="H45" s="41">
        <v>29291</v>
      </c>
      <c r="I45" s="41">
        <v>74</v>
      </c>
      <c r="J45" s="41">
        <v>33</v>
      </c>
      <c r="K45" s="41">
        <v>41</v>
      </c>
      <c r="L45" s="67">
        <v>317</v>
      </c>
      <c r="M45" s="67">
        <v>210</v>
      </c>
      <c r="N45" s="67">
        <v>107</v>
      </c>
      <c r="O45" s="42"/>
      <c r="P45" s="41">
        <v>1048795</v>
      </c>
      <c r="Q45" s="43">
        <v>0.93483187848912319</v>
      </c>
      <c r="R45" s="47">
        <v>55600</v>
      </c>
      <c r="S45" s="43">
        <v>1.0599820143884893</v>
      </c>
      <c r="T45" s="41">
        <v>140</v>
      </c>
      <c r="U45" s="44">
        <v>0.52857142857142858</v>
      </c>
      <c r="V45" s="41">
        <v>11460</v>
      </c>
      <c r="W45" s="44">
        <v>2.7661431064572427E-2</v>
      </c>
    </row>
    <row r="46" spans="1:23" x14ac:dyDescent="0.45">
      <c r="A46" s="45" t="s">
        <v>52</v>
      </c>
      <c r="B46" s="40">
        <v>7675365</v>
      </c>
      <c r="C46" s="40">
        <v>6694572</v>
      </c>
      <c r="D46" s="40">
        <v>3362558</v>
      </c>
      <c r="E46" s="41">
        <v>3332014</v>
      </c>
      <c r="F46" s="46">
        <v>980233</v>
      </c>
      <c r="G46" s="41">
        <v>493721</v>
      </c>
      <c r="H46" s="41">
        <v>486512</v>
      </c>
      <c r="I46" s="41">
        <v>204</v>
      </c>
      <c r="J46" s="41">
        <v>91</v>
      </c>
      <c r="K46" s="41">
        <v>113</v>
      </c>
      <c r="L46" s="67">
        <v>356</v>
      </c>
      <c r="M46" s="67">
        <v>279</v>
      </c>
      <c r="N46" s="67">
        <v>77</v>
      </c>
      <c r="O46" s="42"/>
      <c r="P46" s="41">
        <v>7070230</v>
      </c>
      <c r="Q46" s="43">
        <v>0.94686764079810704</v>
      </c>
      <c r="R46" s="47">
        <v>1044500</v>
      </c>
      <c r="S46" s="43">
        <v>0.93847103877453331</v>
      </c>
      <c r="T46" s="41">
        <v>920</v>
      </c>
      <c r="U46" s="44">
        <v>0.22173913043478261</v>
      </c>
      <c r="V46" s="41">
        <v>2700</v>
      </c>
      <c r="W46" s="44">
        <v>0.13185185185185186</v>
      </c>
    </row>
    <row r="47" spans="1:23" x14ac:dyDescent="0.45">
      <c r="A47" s="45" t="s">
        <v>53</v>
      </c>
      <c r="B47" s="40">
        <v>1194226</v>
      </c>
      <c r="C47" s="40">
        <v>1110424</v>
      </c>
      <c r="D47" s="40">
        <v>556832</v>
      </c>
      <c r="E47" s="41">
        <v>553592</v>
      </c>
      <c r="F47" s="46">
        <v>83629</v>
      </c>
      <c r="G47" s="41">
        <v>42130</v>
      </c>
      <c r="H47" s="41">
        <v>41499</v>
      </c>
      <c r="I47" s="41">
        <v>16</v>
      </c>
      <c r="J47" s="41">
        <v>5</v>
      </c>
      <c r="K47" s="41">
        <v>11</v>
      </c>
      <c r="L47" s="67">
        <v>157</v>
      </c>
      <c r="M47" s="67">
        <v>86</v>
      </c>
      <c r="N47" s="67">
        <v>71</v>
      </c>
      <c r="O47" s="42"/>
      <c r="P47" s="41">
        <v>1212205</v>
      </c>
      <c r="Q47" s="43">
        <v>0.91603647897839058</v>
      </c>
      <c r="R47" s="47">
        <v>74400</v>
      </c>
      <c r="S47" s="43">
        <v>1.1240456989247312</v>
      </c>
      <c r="T47" s="41">
        <v>140</v>
      </c>
      <c r="U47" s="44">
        <v>0.11428571428571428</v>
      </c>
      <c r="V47" s="41">
        <v>1120</v>
      </c>
      <c r="W47" s="44">
        <v>0.14017857142857143</v>
      </c>
    </row>
    <row r="48" spans="1:23" x14ac:dyDescent="0.45">
      <c r="A48" s="45" t="s">
        <v>54</v>
      </c>
      <c r="B48" s="40">
        <v>2038852</v>
      </c>
      <c r="C48" s="40">
        <v>1753799</v>
      </c>
      <c r="D48" s="40">
        <v>880153</v>
      </c>
      <c r="E48" s="41">
        <v>873646</v>
      </c>
      <c r="F48" s="46">
        <v>284891</v>
      </c>
      <c r="G48" s="41">
        <v>142736</v>
      </c>
      <c r="H48" s="41">
        <v>142155</v>
      </c>
      <c r="I48" s="41">
        <v>29</v>
      </c>
      <c r="J48" s="41">
        <v>12</v>
      </c>
      <c r="K48" s="41">
        <v>17</v>
      </c>
      <c r="L48" s="67">
        <v>133</v>
      </c>
      <c r="M48" s="67">
        <v>95</v>
      </c>
      <c r="N48" s="67">
        <v>38</v>
      </c>
      <c r="O48" s="42"/>
      <c r="P48" s="41">
        <v>1909420</v>
      </c>
      <c r="Q48" s="43">
        <v>0.91849828743807016</v>
      </c>
      <c r="R48" s="47">
        <v>288800</v>
      </c>
      <c r="S48" s="43">
        <v>0.98646468144044319</v>
      </c>
      <c r="T48" s="41">
        <v>300</v>
      </c>
      <c r="U48" s="44">
        <v>9.6666666666666665E-2</v>
      </c>
      <c r="V48" s="41">
        <v>2120</v>
      </c>
      <c r="W48" s="44">
        <v>6.2735849056603774E-2</v>
      </c>
    </row>
    <row r="49" spans="1:23" x14ac:dyDescent="0.45">
      <c r="A49" s="45" t="s">
        <v>55</v>
      </c>
      <c r="B49" s="40">
        <v>2674922</v>
      </c>
      <c r="C49" s="40">
        <v>2306223</v>
      </c>
      <c r="D49" s="40">
        <v>1156664</v>
      </c>
      <c r="E49" s="41">
        <v>1149559</v>
      </c>
      <c r="F49" s="46">
        <v>368260</v>
      </c>
      <c r="G49" s="41">
        <v>184769</v>
      </c>
      <c r="H49" s="41">
        <v>183491</v>
      </c>
      <c r="I49" s="41">
        <v>252</v>
      </c>
      <c r="J49" s="41">
        <v>124</v>
      </c>
      <c r="K49" s="41">
        <v>128</v>
      </c>
      <c r="L49" s="67">
        <v>187</v>
      </c>
      <c r="M49" s="67">
        <v>148</v>
      </c>
      <c r="N49" s="67">
        <v>39</v>
      </c>
      <c r="O49" s="42"/>
      <c r="P49" s="41">
        <v>2537755</v>
      </c>
      <c r="Q49" s="43">
        <v>0.90876503050924928</v>
      </c>
      <c r="R49" s="47">
        <v>350000</v>
      </c>
      <c r="S49" s="43">
        <v>1.0521714285714285</v>
      </c>
      <c r="T49" s="41">
        <v>720</v>
      </c>
      <c r="U49" s="44">
        <v>0.35</v>
      </c>
      <c r="V49" s="41">
        <v>1660</v>
      </c>
      <c r="W49" s="44">
        <v>0.11265060240963855</v>
      </c>
    </row>
    <row r="50" spans="1:23" x14ac:dyDescent="0.45">
      <c r="A50" s="45" t="s">
        <v>56</v>
      </c>
      <c r="B50" s="40">
        <v>1700242</v>
      </c>
      <c r="C50" s="40">
        <v>1564127</v>
      </c>
      <c r="D50" s="40">
        <v>785161</v>
      </c>
      <c r="E50" s="41">
        <v>778966</v>
      </c>
      <c r="F50" s="46">
        <v>135780</v>
      </c>
      <c r="G50" s="41">
        <v>68098</v>
      </c>
      <c r="H50" s="41">
        <v>67682</v>
      </c>
      <c r="I50" s="41">
        <v>100</v>
      </c>
      <c r="J50" s="41">
        <v>42</v>
      </c>
      <c r="K50" s="41">
        <v>58</v>
      </c>
      <c r="L50" s="67">
        <v>235</v>
      </c>
      <c r="M50" s="67">
        <v>139</v>
      </c>
      <c r="N50" s="67">
        <v>96</v>
      </c>
      <c r="O50" s="42"/>
      <c r="P50" s="41">
        <v>1676195</v>
      </c>
      <c r="Q50" s="43">
        <v>0.93314143044216213</v>
      </c>
      <c r="R50" s="47">
        <v>125500</v>
      </c>
      <c r="S50" s="43">
        <v>1.0819123505976096</v>
      </c>
      <c r="T50" s="41">
        <v>540</v>
      </c>
      <c r="U50" s="44">
        <v>0.18518518518518517</v>
      </c>
      <c r="V50" s="41">
        <v>1250</v>
      </c>
      <c r="W50" s="44">
        <v>0.188</v>
      </c>
    </row>
    <row r="51" spans="1:23" x14ac:dyDescent="0.45">
      <c r="A51" s="45" t="s">
        <v>57</v>
      </c>
      <c r="B51" s="40">
        <v>1615396</v>
      </c>
      <c r="C51" s="40">
        <v>1552012</v>
      </c>
      <c r="D51" s="40">
        <v>778776</v>
      </c>
      <c r="E51" s="41">
        <v>773236</v>
      </c>
      <c r="F51" s="46">
        <v>63108</v>
      </c>
      <c r="G51" s="41">
        <v>31649</v>
      </c>
      <c r="H51" s="41">
        <v>31459</v>
      </c>
      <c r="I51" s="41">
        <v>27</v>
      </c>
      <c r="J51" s="41">
        <v>10</v>
      </c>
      <c r="K51" s="41">
        <v>17</v>
      </c>
      <c r="L51" s="67">
        <v>249</v>
      </c>
      <c r="M51" s="67">
        <v>202</v>
      </c>
      <c r="N51" s="67">
        <v>47</v>
      </c>
      <c r="O51" s="42"/>
      <c r="P51" s="41">
        <v>1622295</v>
      </c>
      <c r="Q51" s="43">
        <v>0.95667680662271659</v>
      </c>
      <c r="R51" s="47">
        <v>55600</v>
      </c>
      <c r="S51" s="43">
        <v>1.1350359712230216</v>
      </c>
      <c r="T51" s="41">
        <v>300</v>
      </c>
      <c r="U51" s="44">
        <v>0.09</v>
      </c>
      <c r="V51" s="41">
        <v>3370</v>
      </c>
      <c r="W51" s="44">
        <v>7.3887240356083086E-2</v>
      </c>
    </row>
    <row r="52" spans="1:23" x14ac:dyDescent="0.45">
      <c r="A52" s="45" t="s">
        <v>58</v>
      </c>
      <c r="B52" s="40">
        <v>2418979</v>
      </c>
      <c r="C52" s="40">
        <v>2219060</v>
      </c>
      <c r="D52" s="40">
        <v>1114022</v>
      </c>
      <c r="E52" s="41">
        <v>1105038</v>
      </c>
      <c r="F52" s="46">
        <v>199555</v>
      </c>
      <c r="G52" s="41">
        <v>100184</v>
      </c>
      <c r="H52" s="41">
        <v>99371</v>
      </c>
      <c r="I52" s="41">
        <v>234</v>
      </c>
      <c r="J52" s="41">
        <v>115</v>
      </c>
      <c r="K52" s="41">
        <v>119</v>
      </c>
      <c r="L52" s="67">
        <v>130</v>
      </c>
      <c r="M52" s="67">
        <v>79</v>
      </c>
      <c r="N52" s="67">
        <v>51</v>
      </c>
      <c r="O52" s="42"/>
      <c r="P52" s="41">
        <v>2407410</v>
      </c>
      <c r="Q52" s="43">
        <v>0.92176239194819332</v>
      </c>
      <c r="R52" s="47">
        <v>197100</v>
      </c>
      <c r="S52" s="43">
        <v>1.0124556062912227</v>
      </c>
      <c r="T52" s="41">
        <v>340</v>
      </c>
      <c r="U52" s="44">
        <v>0.68823529411764706</v>
      </c>
      <c r="V52" s="41">
        <v>3220</v>
      </c>
      <c r="W52" s="44">
        <v>4.0372670807453416E-2</v>
      </c>
    </row>
    <row r="53" spans="1:23" x14ac:dyDescent="0.45">
      <c r="A53" s="45" t="s">
        <v>59</v>
      </c>
      <c r="B53" s="40">
        <v>1966882</v>
      </c>
      <c r="C53" s="40">
        <v>1686993</v>
      </c>
      <c r="D53" s="40">
        <v>848178</v>
      </c>
      <c r="E53" s="41">
        <v>838815</v>
      </c>
      <c r="F53" s="46">
        <v>279196</v>
      </c>
      <c r="G53" s="41">
        <v>140352</v>
      </c>
      <c r="H53" s="41">
        <v>138844</v>
      </c>
      <c r="I53" s="41">
        <v>489</v>
      </c>
      <c r="J53" s="41">
        <v>242</v>
      </c>
      <c r="K53" s="41">
        <v>247</v>
      </c>
      <c r="L53" s="67">
        <v>204</v>
      </c>
      <c r="M53" s="67">
        <v>169</v>
      </c>
      <c r="N53" s="67">
        <v>35</v>
      </c>
      <c r="O53" s="42"/>
      <c r="P53" s="41">
        <v>1955425</v>
      </c>
      <c r="Q53" s="43">
        <v>0.86272447166217059</v>
      </c>
      <c r="R53" s="47">
        <v>305500</v>
      </c>
      <c r="S53" s="43">
        <v>0.91389852700491003</v>
      </c>
      <c r="T53" s="41">
        <v>1360</v>
      </c>
      <c r="U53" s="44">
        <v>0.35955882352941176</v>
      </c>
      <c r="V53" s="41">
        <v>5650</v>
      </c>
      <c r="W53" s="44">
        <v>3.6106194690265485E-2</v>
      </c>
    </row>
    <row r="55" spans="1:23" x14ac:dyDescent="0.45">
      <c r="A55" s="135" t="s">
        <v>131</v>
      </c>
      <c r="B55" s="135"/>
      <c r="C55" s="135"/>
      <c r="D55" s="135"/>
      <c r="E55" s="135"/>
      <c r="F55" s="135"/>
      <c r="G55" s="135"/>
      <c r="H55" s="135"/>
      <c r="I55" s="135"/>
      <c r="J55" s="135"/>
      <c r="K55" s="135"/>
      <c r="L55" s="135"/>
      <c r="M55" s="135"/>
      <c r="N55" s="135"/>
      <c r="O55" s="135"/>
      <c r="P55" s="135"/>
      <c r="Q55" s="135"/>
      <c r="R55" s="135"/>
      <c r="S55" s="135"/>
    </row>
    <row r="56" spans="1:23" x14ac:dyDescent="0.45">
      <c r="A56" s="136" t="s">
        <v>132</v>
      </c>
      <c r="B56" s="136"/>
      <c r="C56" s="136"/>
      <c r="D56" s="136"/>
      <c r="E56" s="136"/>
      <c r="F56" s="136"/>
      <c r="G56" s="136"/>
      <c r="H56" s="136"/>
      <c r="I56" s="136"/>
      <c r="J56" s="136"/>
      <c r="K56" s="136"/>
      <c r="L56" s="136"/>
      <c r="M56" s="136"/>
      <c r="N56" s="136"/>
      <c r="O56" s="136"/>
      <c r="P56" s="136"/>
      <c r="Q56" s="136"/>
      <c r="R56" s="136"/>
      <c r="S56" s="136"/>
    </row>
    <row r="57" spans="1:23" x14ac:dyDescent="0.45">
      <c r="A57" s="136" t="s">
        <v>133</v>
      </c>
      <c r="B57" s="136"/>
      <c r="C57" s="136"/>
      <c r="D57" s="136"/>
      <c r="E57" s="136"/>
      <c r="F57" s="136"/>
      <c r="G57" s="136"/>
      <c r="H57" s="136"/>
      <c r="I57" s="136"/>
      <c r="J57" s="136"/>
      <c r="K57" s="136"/>
      <c r="L57" s="136"/>
      <c r="M57" s="136"/>
      <c r="N57" s="136"/>
      <c r="O57" s="136"/>
      <c r="P57" s="136"/>
      <c r="Q57" s="136"/>
      <c r="R57" s="136"/>
      <c r="S57" s="136"/>
    </row>
    <row r="58" spans="1:23" x14ac:dyDescent="0.45">
      <c r="A58" s="136" t="s">
        <v>134</v>
      </c>
      <c r="B58" s="136"/>
      <c r="C58" s="136"/>
      <c r="D58" s="136"/>
      <c r="E58" s="136"/>
      <c r="F58" s="136"/>
      <c r="G58" s="136"/>
      <c r="H58" s="136"/>
      <c r="I58" s="136"/>
      <c r="J58" s="136"/>
      <c r="K58" s="136"/>
      <c r="L58" s="136"/>
      <c r="M58" s="136"/>
      <c r="N58" s="136"/>
      <c r="O58" s="136"/>
      <c r="P58" s="136"/>
      <c r="Q58" s="136"/>
      <c r="R58" s="136"/>
      <c r="S58" s="136"/>
    </row>
    <row r="59" spans="1:23" ht="18" customHeight="1" x14ac:dyDescent="0.45">
      <c r="A59" s="135" t="s">
        <v>135</v>
      </c>
      <c r="B59" s="135"/>
      <c r="C59" s="135"/>
      <c r="D59" s="135"/>
      <c r="E59" s="135"/>
      <c r="F59" s="135"/>
      <c r="G59" s="135"/>
      <c r="H59" s="135"/>
      <c r="I59" s="135"/>
      <c r="J59" s="135"/>
      <c r="K59" s="135"/>
      <c r="L59" s="135"/>
      <c r="M59" s="135"/>
      <c r="N59" s="135"/>
      <c r="O59" s="135"/>
      <c r="P59" s="135"/>
      <c r="Q59" s="135"/>
      <c r="R59" s="135"/>
      <c r="S59" s="135"/>
    </row>
    <row r="60" spans="1:23" x14ac:dyDescent="0.45">
      <c r="A60" s="22" t="s">
        <v>136</v>
      </c>
    </row>
    <row r="61" spans="1:23" x14ac:dyDescent="0.45">
      <c r="A61" s="22" t="s">
        <v>137</v>
      </c>
    </row>
  </sheetData>
  <mergeCells count="19">
    <mergeCell ref="A59:S59"/>
    <mergeCell ref="A55:S55"/>
    <mergeCell ref="A56:S56"/>
    <mergeCell ref="A57:S57"/>
    <mergeCell ref="A58:S58"/>
    <mergeCell ref="V4:W4"/>
    <mergeCell ref="P3:W3"/>
    <mergeCell ref="T2:U2"/>
    <mergeCell ref="A3:A5"/>
    <mergeCell ref="B4:B5"/>
    <mergeCell ref="C4:E4"/>
    <mergeCell ref="F4:H4"/>
    <mergeCell ref="I4:K4"/>
    <mergeCell ref="P4:Q4"/>
    <mergeCell ref="R4:S4"/>
    <mergeCell ref="T4:U4"/>
    <mergeCell ref="L4:N4"/>
    <mergeCell ref="B3:N3"/>
    <mergeCell ref="V2:W2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D2" sqref="D2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138</v>
      </c>
    </row>
    <row r="2" spans="1:6" x14ac:dyDescent="0.45">
      <c r="D2" s="49" t="s">
        <v>139</v>
      </c>
    </row>
    <row r="3" spans="1:6" ht="36" x14ac:dyDescent="0.45">
      <c r="A3" s="45" t="s">
        <v>2</v>
      </c>
      <c r="B3" s="39" t="s">
        <v>140</v>
      </c>
      <c r="C3" s="50" t="s">
        <v>94</v>
      </c>
      <c r="D3" s="50" t="s">
        <v>95</v>
      </c>
      <c r="E3" s="24"/>
    </row>
    <row r="4" spans="1:6" x14ac:dyDescent="0.45">
      <c r="A4" s="28" t="s">
        <v>12</v>
      </c>
      <c r="B4" s="51">
        <f>SUM(B5:B51)</f>
        <v>12294115</v>
      </c>
      <c r="C4" s="51">
        <f t="shared" ref="C4:D4" si="0">SUM(C5:C51)</f>
        <v>6532164</v>
      </c>
      <c r="D4" s="51">
        <f t="shared" si="0"/>
        <v>5761951</v>
      </c>
      <c r="E4" s="52"/>
    </row>
    <row r="5" spans="1:6" x14ac:dyDescent="0.45">
      <c r="A5" s="45" t="s">
        <v>13</v>
      </c>
      <c r="B5" s="51">
        <f>SUM(C5:D5)</f>
        <v>622010</v>
      </c>
      <c r="C5" s="51">
        <v>329121</v>
      </c>
      <c r="D5" s="51">
        <v>292889</v>
      </c>
      <c r="E5" s="52"/>
    </row>
    <row r="6" spans="1:6" x14ac:dyDescent="0.45">
      <c r="A6" s="45" t="s">
        <v>14</v>
      </c>
      <c r="B6" s="51">
        <f t="shared" ref="B6:B51" si="1">SUM(C6:D6)</f>
        <v>127635</v>
      </c>
      <c r="C6" s="51">
        <v>67672</v>
      </c>
      <c r="D6" s="51">
        <v>59963</v>
      </c>
      <c r="E6" s="52"/>
    </row>
    <row r="7" spans="1:6" x14ac:dyDescent="0.45">
      <c r="A7" s="45" t="s">
        <v>15</v>
      </c>
      <c r="B7" s="51">
        <f t="shared" si="1"/>
        <v>136340</v>
      </c>
      <c r="C7" s="51">
        <v>72438</v>
      </c>
      <c r="D7" s="51">
        <v>63902</v>
      </c>
      <c r="E7" s="52"/>
    </row>
    <row r="8" spans="1:6" x14ac:dyDescent="0.45">
      <c r="A8" s="45" t="s">
        <v>16</v>
      </c>
      <c r="B8" s="51">
        <f t="shared" si="1"/>
        <v>279258</v>
      </c>
      <c r="C8" s="51">
        <v>151012</v>
      </c>
      <c r="D8" s="51">
        <v>128246</v>
      </c>
      <c r="E8" s="52"/>
    </row>
    <row r="9" spans="1:6" x14ac:dyDescent="0.45">
      <c r="A9" s="45" t="s">
        <v>17</v>
      </c>
      <c r="B9" s="51">
        <f t="shared" si="1"/>
        <v>109968</v>
      </c>
      <c r="C9" s="51">
        <v>57783</v>
      </c>
      <c r="D9" s="51">
        <v>52185</v>
      </c>
      <c r="E9" s="52"/>
    </row>
    <row r="10" spans="1:6" x14ac:dyDescent="0.45">
      <c r="A10" s="45" t="s">
        <v>18</v>
      </c>
      <c r="B10" s="51">
        <f t="shared" si="1"/>
        <v>114558</v>
      </c>
      <c r="C10" s="51">
        <v>59511</v>
      </c>
      <c r="D10" s="51">
        <v>55047</v>
      </c>
      <c r="E10" s="52"/>
    </row>
    <row r="11" spans="1:6" x14ac:dyDescent="0.45">
      <c r="A11" s="45" t="s">
        <v>19</v>
      </c>
      <c r="B11" s="51">
        <f t="shared" si="1"/>
        <v>202123</v>
      </c>
      <c r="C11" s="51">
        <v>105214</v>
      </c>
      <c r="D11" s="51">
        <v>96909</v>
      </c>
      <c r="E11" s="52"/>
    </row>
    <row r="12" spans="1:6" x14ac:dyDescent="0.45">
      <c r="A12" s="45" t="s">
        <v>20</v>
      </c>
      <c r="B12" s="51">
        <f t="shared" si="1"/>
        <v>272373</v>
      </c>
      <c r="C12" s="51">
        <v>145190</v>
      </c>
      <c r="D12" s="51">
        <v>127183</v>
      </c>
      <c r="E12" s="52"/>
      <c r="F12" s="1"/>
    </row>
    <row r="13" spans="1:6" x14ac:dyDescent="0.45">
      <c r="A13" s="48" t="s">
        <v>21</v>
      </c>
      <c r="B13" s="51">
        <f t="shared" si="1"/>
        <v>160736</v>
      </c>
      <c r="C13" s="51">
        <v>85170</v>
      </c>
      <c r="D13" s="51">
        <v>75566</v>
      </c>
      <c r="E13" s="24"/>
    </row>
    <row r="14" spans="1:6" x14ac:dyDescent="0.45">
      <c r="A14" s="45" t="s">
        <v>22</v>
      </c>
      <c r="B14" s="51">
        <f t="shared" si="1"/>
        <v>193603</v>
      </c>
      <c r="C14" s="51">
        <v>104105</v>
      </c>
      <c r="D14" s="51">
        <v>89498</v>
      </c>
    </row>
    <row r="15" spans="1:6" x14ac:dyDescent="0.45">
      <c r="A15" s="45" t="s">
        <v>23</v>
      </c>
      <c r="B15" s="51">
        <f t="shared" si="1"/>
        <v>594185</v>
      </c>
      <c r="C15" s="51">
        <v>316629</v>
      </c>
      <c r="D15" s="51">
        <v>277556</v>
      </c>
    </row>
    <row r="16" spans="1:6" x14ac:dyDescent="0.45">
      <c r="A16" s="45" t="s">
        <v>24</v>
      </c>
      <c r="B16" s="51">
        <f t="shared" si="1"/>
        <v>510380</v>
      </c>
      <c r="C16" s="51">
        <v>270761</v>
      </c>
      <c r="D16" s="51">
        <v>239619</v>
      </c>
    </row>
    <row r="17" spans="1:4" x14ac:dyDescent="0.45">
      <c r="A17" s="45" t="s">
        <v>25</v>
      </c>
      <c r="B17" s="51">
        <f t="shared" si="1"/>
        <v>1156429</v>
      </c>
      <c r="C17" s="51">
        <v>610484</v>
      </c>
      <c r="D17" s="51">
        <v>545945</v>
      </c>
    </row>
    <row r="18" spans="1:4" x14ac:dyDescent="0.45">
      <c r="A18" s="45" t="s">
        <v>26</v>
      </c>
      <c r="B18" s="51">
        <f t="shared" si="1"/>
        <v>744461</v>
      </c>
      <c r="C18" s="51">
        <v>396406</v>
      </c>
      <c r="D18" s="51">
        <v>348055</v>
      </c>
    </row>
    <row r="19" spans="1:4" x14ac:dyDescent="0.45">
      <c r="A19" s="45" t="s">
        <v>27</v>
      </c>
      <c r="B19" s="51">
        <f t="shared" si="1"/>
        <v>219377</v>
      </c>
      <c r="C19" s="51">
        <v>120665</v>
      </c>
      <c r="D19" s="51">
        <v>98712</v>
      </c>
    </row>
    <row r="20" spans="1:4" x14ac:dyDescent="0.45">
      <c r="A20" s="45" t="s">
        <v>28</v>
      </c>
      <c r="B20" s="51">
        <f t="shared" si="1"/>
        <v>108367</v>
      </c>
      <c r="C20" s="51">
        <v>56053</v>
      </c>
      <c r="D20" s="51">
        <v>52314</v>
      </c>
    </row>
    <row r="21" spans="1:4" x14ac:dyDescent="0.45">
      <c r="A21" s="45" t="s">
        <v>29</v>
      </c>
      <c r="B21" s="51">
        <f t="shared" si="1"/>
        <v>127843</v>
      </c>
      <c r="C21" s="51">
        <v>66996</v>
      </c>
      <c r="D21" s="51">
        <v>60847</v>
      </c>
    </row>
    <row r="22" spans="1:4" x14ac:dyDescent="0.45">
      <c r="A22" s="45" t="s">
        <v>30</v>
      </c>
      <c r="B22" s="51">
        <f t="shared" si="1"/>
        <v>94396</v>
      </c>
      <c r="C22" s="51">
        <v>48565</v>
      </c>
      <c r="D22" s="51">
        <v>45831</v>
      </c>
    </row>
    <row r="23" spans="1:4" x14ac:dyDescent="0.45">
      <c r="A23" s="45" t="s">
        <v>31</v>
      </c>
      <c r="B23" s="51">
        <f t="shared" si="1"/>
        <v>80670</v>
      </c>
      <c r="C23" s="51">
        <v>42589</v>
      </c>
      <c r="D23" s="51">
        <v>38081</v>
      </c>
    </row>
    <row r="24" spans="1:4" x14ac:dyDescent="0.45">
      <c r="A24" s="45" t="s">
        <v>32</v>
      </c>
      <c r="B24" s="51">
        <f t="shared" si="1"/>
        <v>196409</v>
      </c>
      <c r="C24" s="51">
        <v>104803</v>
      </c>
      <c r="D24" s="51">
        <v>91606</v>
      </c>
    </row>
    <row r="25" spans="1:4" x14ac:dyDescent="0.45">
      <c r="A25" s="45" t="s">
        <v>33</v>
      </c>
      <c r="B25" s="51">
        <f t="shared" si="1"/>
        <v>202127</v>
      </c>
      <c r="C25" s="51">
        <v>104076</v>
      </c>
      <c r="D25" s="51">
        <v>98051</v>
      </c>
    </row>
    <row r="26" spans="1:4" x14ac:dyDescent="0.45">
      <c r="A26" s="45" t="s">
        <v>34</v>
      </c>
      <c r="B26" s="51">
        <f t="shared" si="1"/>
        <v>311028</v>
      </c>
      <c r="C26" s="51">
        <v>163684</v>
      </c>
      <c r="D26" s="51">
        <v>147344</v>
      </c>
    </row>
    <row r="27" spans="1:4" x14ac:dyDescent="0.45">
      <c r="A27" s="45" t="s">
        <v>35</v>
      </c>
      <c r="B27" s="51">
        <f t="shared" si="1"/>
        <v>683602</v>
      </c>
      <c r="C27" s="51">
        <v>377735</v>
      </c>
      <c r="D27" s="51">
        <v>305867</v>
      </c>
    </row>
    <row r="28" spans="1:4" x14ac:dyDescent="0.45">
      <c r="A28" s="45" t="s">
        <v>36</v>
      </c>
      <c r="B28" s="51">
        <f t="shared" si="1"/>
        <v>170728</v>
      </c>
      <c r="C28" s="51">
        <v>89383</v>
      </c>
      <c r="D28" s="51">
        <v>81345</v>
      </c>
    </row>
    <row r="29" spans="1:4" x14ac:dyDescent="0.45">
      <c r="A29" s="45" t="s">
        <v>37</v>
      </c>
      <c r="B29" s="51">
        <f t="shared" si="1"/>
        <v>121154</v>
      </c>
      <c r="C29" s="51">
        <v>63126</v>
      </c>
      <c r="D29" s="51">
        <v>58028</v>
      </c>
    </row>
    <row r="30" spans="1:4" x14ac:dyDescent="0.45">
      <c r="A30" s="45" t="s">
        <v>38</v>
      </c>
      <c r="B30" s="51">
        <f t="shared" si="1"/>
        <v>262814</v>
      </c>
      <c r="C30" s="51">
        <v>141663</v>
      </c>
      <c r="D30" s="51">
        <v>121151</v>
      </c>
    </row>
    <row r="31" spans="1:4" x14ac:dyDescent="0.45">
      <c r="A31" s="45" t="s">
        <v>39</v>
      </c>
      <c r="B31" s="51">
        <f t="shared" si="1"/>
        <v>788849</v>
      </c>
      <c r="C31" s="51">
        <v>419978</v>
      </c>
      <c r="D31" s="51">
        <v>368871</v>
      </c>
    </row>
    <row r="32" spans="1:4" x14ac:dyDescent="0.45">
      <c r="A32" s="45" t="s">
        <v>40</v>
      </c>
      <c r="B32" s="51">
        <f t="shared" si="1"/>
        <v>503825</v>
      </c>
      <c r="C32" s="51">
        <v>265713</v>
      </c>
      <c r="D32" s="51">
        <v>238112</v>
      </c>
    </row>
    <row r="33" spans="1:4" x14ac:dyDescent="0.45">
      <c r="A33" s="45" t="s">
        <v>41</v>
      </c>
      <c r="B33" s="51">
        <f t="shared" si="1"/>
        <v>138127</v>
      </c>
      <c r="C33" s="51">
        <v>71939</v>
      </c>
      <c r="D33" s="51">
        <v>66188</v>
      </c>
    </row>
    <row r="34" spans="1:4" x14ac:dyDescent="0.45">
      <c r="A34" s="45" t="s">
        <v>42</v>
      </c>
      <c r="B34" s="51">
        <f t="shared" si="1"/>
        <v>101989</v>
      </c>
      <c r="C34" s="51">
        <v>53764</v>
      </c>
      <c r="D34" s="51">
        <v>48225</v>
      </c>
    </row>
    <row r="35" spans="1:4" x14ac:dyDescent="0.45">
      <c r="A35" s="45" t="s">
        <v>43</v>
      </c>
      <c r="B35" s="51">
        <f t="shared" si="1"/>
        <v>64807</v>
      </c>
      <c r="C35" s="51">
        <v>33734</v>
      </c>
      <c r="D35" s="51">
        <v>31073</v>
      </c>
    </row>
    <row r="36" spans="1:4" x14ac:dyDescent="0.45">
      <c r="A36" s="45" t="s">
        <v>44</v>
      </c>
      <c r="B36" s="51">
        <f t="shared" si="1"/>
        <v>75967</v>
      </c>
      <c r="C36" s="51">
        <v>40916</v>
      </c>
      <c r="D36" s="51">
        <v>35051</v>
      </c>
    </row>
    <row r="37" spans="1:4" x14ac:dyDescent="0.45">
      <c r="A37" s="45" t="s">
        <v>45</v>
      </c>
      <c r="B37" s="51">
        <f t="shared" si="1"/>
        <v>245459</v>
      </c>
      <c r="C37" s="51">
        <v>132914</v>
      </c>
      <c r="D37" s="51">
        <v>112545</v>
      </c>
    </row>
    <row r="38" spans="1:4" x14ac:dyDescent="0.45">
      <c r="A38" s="45" t="s">
        <v>46</v>
      </c>
      <c r="B38" s="51">
        <f t="shared" si="1"/>
        <v>317115</v>
      </c>
      <c r="C38" s="51">
        <v>166219</v>
      </c>
      <c r="D38" s="51">
        <v>150896</v>
      </c>
    </row>
    <row r="39" spans="1:4" x14ac:dyDescent="0.45">
      <c r="A39" s="45" t="s">
        <v>47</v>
      </c>
      <c r="B39" s="51">
        <f t="shared" si="1"/>
        <v>185631</v>
      </c>
      <c r="C39" s="51">
        <v>101685</v>
      </c>
      <c r="D39" s="51">
        <v>83946</v>
      </c>
    </row>
    <row r="40" spans="1:4" x14ac:dyDescent="0.45">
      <c r="A40" s="45" t="s">
        <v>48</v>
      </c>
      <c r="B40" s="51">
        <f t="shared" si="1"/>
        <v>98243</v>
      </c>
      <c r="C40" s="51">
        <v>51317</v>
      </c>
      <c r="D40" s="51">
        <v>46926</v>
      </c>
    </row>
    <row r="41" spans="1:4" x14ac:dyDescent="0.45">
      <c r="A41" s="45" t="s">
        <v>49</v>
      </c>
      <c r="B41" s="51">
        <f t="shared" si="1"/>
        <v>104837</v>
      </c>
      <c r="C41" s="51">
        <v>54695</v>
      </c>
      <c r="D41" s="51">
        <v>50142</v>
      </c>
    </row>
    <row r="42" spans="1:4" x14ac:dyDescent="0.45">
      <c r="A42" s="45" t="s">
        <v>50</v>
      </c>
      <c r="B42" s="51">
        <f t="shared" si="1"/>
        <v>158805</v>
      </c>
      <c r="C42" s="51">
        <v>81880</v>
      </c>
      <c r="D42" s="51">
        <v>76925</v>
      </c>
    </row>
    <row r="43" spans="1:4" x14ac:dyDescent="0.45">
      <c r="A43" s="45" t="s">
        <v>51</v>
      </c>
      <c r="B43" s="51">
        <f t="shared" si="1"/>
        <v>86080</v>
      </c>
      <c r="C43" s="51">
        <v>44293</v>
      </c>
      <c r="D43" s="51">
        <v>41787</v>
      </c>
    </row>
    <row r="44" spans="1:4" x14ac:dyDescent="0.45">
      <c r="A44" s="45" t="s">
        <v>52</v>
      </c>
      <c r="B44" s="51">
        <f t="shared" si="1"/>
        <v>524934</v>
      </c>
      <c r="C44" s="51">
        <v>284356</v>
      </c>
      <c r="D44" s="51">
        <v>240578</v>
      </c>
    </row>
    <row r="45" spans="1:4" x14ac:dyDescent="0.45">
      <c r="A45" s="45" t="s">
        <v>53</v>
      </c>
      <c r="B45" s="51">
        <f t="shared" si="1"/>
        <v>116046</v>
      </c>
      <c r="C45" s="51">
        <v>60085</v>
      </c>
      <c r="D45" s="51">
        <v>55961</v>
      </c>
    </row>
    <row r="46" spans="1:4" x14ac:dyDescent="0.45">
      <c r="A46" s="45" t="s">
        <v>54</v>
      </c>
      <c r="B46" s="51">
        <f t="shared" si="1"/>
        <v>151179</v>
      </c>
      <c r="C46" s="51">
        <v>80004</v>
      </c>
      <c r="D46" s="51">
        <v>71175</v>
      </c>
    </row>
    <row r="47" spans="1:4" x14ac:dyDescent="0.45">
      <c r="A47" s="45" t="s">
        <v>55</v>
      </c>
      <c r="B47" s="51">
        <f t="shared" si="1"/>
        <v>234197</v>
      </c>
      <c r="C47" s="51">
        <v>121032</v>
      </c>
      <c r="D47" s="51">
        <v>113165</v>
      </c>
    </row>
    <row r="48" spans="1:4" x14ac:dyDescent="0.45">
      <c r="A48" s="45" t="s">
        <v>56</v>
      </c>
      <c r="B48" s="51">
        <f t="shared" si="1"/>
        <v>139125</v>
      </c>
      <c r="C48" s="51">
        <v>73914</v>
      </c>
      <c r="D48" s="51">
        <v>65211</v>
      </c>
    </row>
    <row r="49" spans="1:4" x14ac:dyDescent="0.45">
      <c r="A49" s="45" t="s">
        <v>57</v>
      </c>
      <c r="B49" s="51">
        <f t="shared" si="1"/>
        <v>117802</v>
      </c>
      <c r="C49" s="51">
        <v>61886</v>
      </c>
      <c r="D49" s="51">
        <v>55916</v>
      </c>
    </row>
    <row r="50" spans="1:4" x14ac:dyDescent="0.45">
      <c r="A50" s="45" t="s">
        <v>58</v>
      </c>
      <c r="B50" s="51">
        <f t="shared" si="1"/>
        <v>204871</v>
      </c>
      <c r="C50" s="51">
        <v>109133</v>
      </c>
      <c r="D50" s="51">
        <v>95738</v>
      </c>
    </row>
    <row r="51" spans="1:4" x14ac:dyDescent="0.45">
      <c r="A51" s="45" t="s">
        <v>59</v>
      </c>
      <c r="B51" s="51">
        <f t="shared" si="1"/>
        <v>133653</v>
      </c>
      <c r="C51" s="51">
        <v>71873</v>
      </c>
      <c r="D51" s="51">
        <v>61780</v>
      </c>
    </row>
    <row r="53" spans="1:4" x14ac:dyDescent="0.45">
      <c r="A53" s="24" t="s">
        <v>141</v>
      </c>
    </row>
    <row r="54" spans="1:4" x14ac:dyDescent="0.45">
      <c r="A54" t="s">
        <v>142</v>
      </c>
    </row>
    <row r="55" spans="1:4" x14ac:dyDescent="0.45">
      <c r="A55" t="s">
        <v>143</v>
      </c>
    </row>
    <row r="56" spans="1:4" x14ac:dyDescent="0.45">
      <c r="A56" t="s">
        <v>144</v>
      </c>
    </row>
    <row r="57" spans="1:4" x14ac:dyDescent="0.45">
      <c r="A57" s="22" t="s">
        <v>145</v>
      </c>
    </row>
    <row r="58" spans="1:4" x14ac:dyDescent="0.45">
      <c r="A58" t="s">
        <v>146</v>
      </c>
    </row>
    <row r="59" spans="1:4" x14ac:dyDescent="0.45">
      <c r="A59" t="s">
        <v>147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DIGI-808455956-3934329</_dlc_DocId>
    <_dlc_DocIdUrl xmlns="89559dea-130d-4237-8e78-1ce7f44b9a24">
      <Url>https://digitalgojp.sharepoint.com/sites/digi_portal/_layouts/15/DocIdRedir.aspx?ID=DIGI-808455956-3934329</Url>
      <Description>DIGI-808455956-3934329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  <lcf76f155ced4ddcb4097134ff3c332f xmlns="0e1d05ab-b491-48cc-a1d7-91236226a3a4">
      <Terms xmlns="http://schemas.microsoft.com/office/infopath/2007/PartnerControls"/>
    </lcf76f155ced4ddcb4097134ff3c332f>
    <TaxCatchAll xmlns="89559dea-130d-4237-8e78-1ce7f44b9a2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9" ma:contentTypeDescription="新しいドキュメントを作成します。" ma:contentTypeScope="" ma:versionID="04173b98cac5886ce79db97a94886232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cede3e4a433a32dea90f3d8897ee8f90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30" nillable="true" ma:displayName="Taxonomy Catch All Column" ma:hidden="true" ma:list="{02be7c2a-dcaf-42f6-9ca0-14cdca2ec951}" ma:internalName="TaxCatchAll" ma:showField="CatchAllData" ma:web="89559dea-130d-4237-8e78-1ce7f44b9a2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9" nillable="true" ma:taxonomy="true" ma:internalName="lcf76f155ced4ddcb4097134ff3c332f" ma:taxonomyFieldName="MediaServiceImageTags" ma:displayName="画像タグ" ma:readOnly="false" ma:fieldId="{5cf76f15-5ced-4ddc-b409-7134ff3c332f}" ma:taxonomyMulti="true" ma:sspId="1e1c6816-2a4f-4461-93c7-8dd281d62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87C83325-4966-4FAE-970B-8DC26DD6B8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2022-08-02T06:38:24Z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c8538c66-f03e-4281-8390-ed0cc88a49e9</vt:lpwstr>
  </property>
  <property fmtid="{D5CDD505-2E9C-101B-9397-08002B2CF9AE}" pid="4" name="MediaServiceImageTags">
    <vt:lpwstr/>
  </property>
</Properties>
</file>