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670" yWindow="2740" windowWidth="36230" windowHeight="1849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<sst xmlns="http://schemas.openxmlformats.org/spreadsheetml/2006/main" count="353" uniqueCount="152">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</sst>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4" sqref="J4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7" width="13.58203125" customWidth="1"/>
    <col min="8" max="8" width="15.1640625" customWidth="1"/>
    <col min="9" max="9" width="7" customWidth="1"/>
    <col min="10" max="10" width="10.5" bestFit="1" customWidth="1"/>
  </cols>
  <sheetData>
    <row r="1" spans="1:8" x14ac:dyDescent="0.55000000000000004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89">
        <v>44790</v>
      </c>
      <c r="H3" s="89"/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55000000000000004">
      <c r="A5" s="70" t="s">
        <v>2</v>
      </c>
      <c r="B5" s="75" t="s">
        <v>3</v>
      </c>
      <c r="C5" s="71" t="s">
        <v>4</v>
      </c>
      <c r="D5" s="76"/>
      <c r="E5" s="79" t="s">
        <v>5</v>
      </c>
      <c r="F5" s="80"/>
      <c r="G5" s="81">
        <v>44789</v>
      </c>
      <c r="H5" s="82"/>
    </row>
    <row r="6" spans="1:8" ht="21.75" customHeight="1" x14ac:dyDescent="0.55000000000000004">
      <c r="A6" s="7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55000000000000004">
      <c r="A7" s="70"/>
      <c r="B7" s="75"/>
      <c r="C7" s="87" t="s">
        <v>8</v>
      </c>
      <c r="D7" s="8"/>
      <c r="E7" s="69" t="s">
        <v>9</v>
      </c>
      <c r="F7" s="8"/>
      <c r="G7" s="69" t="s">
        <v>9</v>
      </c>
      <c r="H7" s="9"/>
    </row>
    <row r="8" spans="1:8" ht="18.75" customHeight="1" x14ac:dyDescent="0.55000000000000004">
      <c r="A8" s="70"/>
      <c r="B8" s="75"/>
      <c r="C8" s="88"/>
      <c r="D8" s="71" t="s">
        <v>10</v>
      </c>
      <c r="E8" s="70"/>
      <c r="F8" s="71" t="s">
        <v>11</v>
      </c>
      <c r="G8" s="70"/>
      <c r="H8" s="73" t="s">
        <v>11</v>
      </c>
    </row>
    <row r="9" spans="1:8" ht="35.15" customHeight="1" x14ac:dyDescent="0.55000000000000004">
      <c r="A9" s="70"/>
      <c r="B9" s="75"/>
      <c r="C9" s="88"/>
      <c r="D9" s="72"/>
      <c r="E9" s="70"/>
      <c r="F9" s="72"/>
      <c r="G9" s="70"/>
      <c r="H9" s="72"/>
    </row>
    <row r="10" spans="1:8" x14ac:dyDescent="0.55000000000000004">
      <c r="A10" s="10" t="s">
        <v>12</v>
      </c>
      <c r="B10" s="20">
        <v>126645025.00000003</v>
      </c>
      <c r="C10" s="21">
        <f>SUM(C11:C57)</f>
        <v>80776319</v>
      </c>
      <c r="D10" s="11">
        <f>C10/$B10</f>
        <v>0.63781675592862797</v>
      </c>
      <c r="E10" s="21">
        <f>SUM(E11:E57)</f>
        <v>326261</v>
      </c>
      <c r="F10" s="11">
        <f>E10/$B10</f>
        <v>2.5761848915897005E-3</v>
      </c>
      <c r="G10" s="21">
        <f>SUM(G11:G57)</f>
        <v>49860</v>
      </c>
      <c r="H10" s="11">
        <f>G10/$B10</f>
        <v>3.9369884446704468E-4</v>
      </c>
    </row>
    <row r="11" spans="1:8" x14ac:dyDescent="0.55000000000000004">
      <c r="A11" s="12" t="s">
        <v>13</v>
      </c>
      <c r="B11" s="20">
        <v>5226603</v>
      </c>
      <c r="C11" s="21">
        <v>3445225</v>
      </c>
      <c r="D11" s="11">
        <f t="shared" ref="D11:D57" si="0">C11/$B11</f>
        <v>0.65917097587094331</v>
      </c>
      <c r="E11" s="21">
        <v>12147</v>
      </c>
      <c r="F11" s="11">
        <f t="shared" ref="F11:F57" si="1">E11/$B11</f>
        <v>2.3240716771486185E-3</v>
      </c>
      <c r="G11" s="21">
        <v>3283</v>
      </c>
      <c r="H11" s="11">
        <f t="shared" ref="H11:H57" si="2">G11/$B11</f>
        <v>6.2813265136074041E-4</v>
      </c>
    </row>
    <row r="12" spans="1:8" x14ac:dyDescent="0.55000000000000004">
      <c r="A12" s="12" t="s">
        <v>14</v>
      </c>
      <c r="B12" s="20">
        <v>1259615</v>
      </c>
      <c r="C12" s="21">
        <v>885624</v>
      </c>
      <c r="D12" s="11">
        <f t="shared" si="0"/>
        <v>0.70309102384458744</v>
      </c>
      <c r="E12" s="21">
        <v>1979</v>
      </c>
      <c r="F12" s="11">
        <f t="shared" si="1"/>
        <v>1.5711149835465599E-3</v>
      </c>
      <c r="G12" s="21">
        <v>440</v>
      </c>
      <c r="H12" s="11">
        <f t="shared" si="2"/>
        <v>3.4931308375972021E-4</v>
      </c>
    </row>
    <row r="13" spans="1:8" x14ac:dyDescent="0.55000000000000004">
      <c r="A13" s="12" t="s">
        <v>15</v>
      </c>
      <c r="B13" s="20">
        <v>1220823</v>
      </c>
      <c r="C13" s="21">
        <v>873811</v>
      </c>
      <c r="D13" s="11">
        <f t="shared" si="0"/>
        <v>0.71575568284673541</v>
      </c>
      <c r="E13" s="21">
        <v>2680</v>
      </c>
      <c r="F13" s="11">
        <f t="shared" si="1"/>
        <v>2.1952404238779906E-3</v>
      </c>
      <c r="G13" s="21">
        <v>168</v>
      </c>
      <c r="H13" s="11">
        <f t="shared" si="2"/>
        <v>1.3761208627294865E-4</v>
      </c>
    </row>
    <row r="14" spans="1:8" x14ac:dyDescent="0.55000000000000004">
      <c r="A14" s="12" t="s">
        <v>16</v>
      </c>
      <c r="B14" s="20">
        <v>2281989</v>
      </c>
      <c r="C14" s="21">
        <v>1525072</v>
      </c>
      <c r="D14" s="11">
        <f t="shared" si="0"/>
        <v>0.66830821708605959</v>
      </c>
      <c r="E14" s="21">
        <v>4072</v>
      </c>
      <c r="F14" s="11">
        <f t="shared" si="1"/>
        <v>1.7844082508723749E-3</v>
      </c>
      <c r="G14" s="21">
        <v>435</v>
      </c>
      <c r="H14" s="11">
        <f t="shared" si="2"/>
        <v>1.9062318004162159E-4</v>
      </c>
    </row>
    <row r="15" spans="1:8" x14ac:dyDescent="0.55000000000000004">
      <c r="A15" s="12" t="s">
        <v>17</v>
      </c>
      <c r="B15" s="20">
        <v>971288</v>
      </c>
      <c r="C15" s="21">
        <v>721183</v>
      </c>
      <c r="D15" s="11">
        <f t="shared" si="0"/>
        <v>0.74250170907084201</v>
      </c>
      <c r="E15" s="21">
        <v>1691</v>
      </c>
      <c r="F15" s="11">
        <f t="shared" si="1"/>
        <v>1.7409872252102364E-3</v>
      </c>
      <c r="G15" s="21">
        <v>284</v>
      </c>
      <c r="H15" s="11">
        <f t="shared" si="2"/>
        <v>2.9239525248947787E-4</v>
      </c>
    </row>
    <row r="16" spans="1:8" x14ac:dyDescent="0.55000000000000004">
      <c r="A16" s="12" t="s">
        <v>18</v>
      </c>
      <c r="B16" s="20">
        <v>1069562</v>
      </c>
      <c r="C16" s="21">
        <v>771812</v>
      </c>
      <c r="D16" s="11">
        <f t="shared" si="0"/>
        <v>0.72161501624029278</v>
      </c>
      <c r="E16" s="21">
        <v>2079</v>
      </c>
      <c r="F16" s="11">
        <f t="shared" si="1"/>
        <v>1.9437863349670238E-3</v>
      </c>
      <c r="G16" s="21">
        <v>197</v>
      </c>
      <c r="H16" s="11">
        <f t="shared" si="2"/>
        <v>1.8418754593001622E-4</v>
      </c>
    </row>
    <row r="17" spans="1:8" x14ac:dyDescent="0.55000000000000004">
      <c r="A17" s="12" t="s">
        <v>19</v>
      </c>
      <c r="B17" s="20">
        <v>1862059.0000000002</v>
      </c>
      <c r="C17" s="21">
        <v>1309304</v>
      </c>
      <c r="D17" s="11">
        <f t="shared" si="0"/>
        <v>0.70314850388736327</v>
      </c>
      <c r="E17" s="21">
        <v>2730</v>
      </c>
      <c r="F17" s="11">
        <f t="shared" si="1"/>
        <v>1.4661189575625689E-3</v>
      </c>
      <c r="G17" s="21">
        <v>541</v>
      </c>
      <c r="H17" s="11">
        <f t="shared" si="2"/>
        <v>2.9053859195653838E-4</v>
      </c>
    </row>
    <row r="18" spans="1:8" x14ac:dyDescent="0.55000000000000004">
      <c r="A18" s="12" t="s">
        <v>20</v>
      </c>
      <c r="B18" s="20">
        <v>2907675</v>
      </c>
      <c r="C18" s="21">
        <v>1973583</v>
      </c>
      <c r="D18" s="11">
        <f t="shared" si="0"/>
        <v>0.67874951636616887</v>
      </c>
      <c r="E18" s="21">
        <v>7073</v>
      </c>
      <c r="F18" s="11">
        <f t="shared" si="1"/>
        <v>2.4325277068448161E-3</v>
      </c>
      <c r="G18" s="21">
        <v>875</v>
      </c>
      <c r="H18" s="11">
        <f t="shared" si="2"/>
        <v>3.0092771716233759E-4</v>
      </c>
    </row>
    <row r="19" spans="1:8" x14ac:dyDescent="0.55000000000000004">
      <c r="A19" s="12" t="s">
        <v>21</v>
      </c>
      <c r="B19" s="20">
        <v>1955401</v>
      </c>
      <c r="C19" s="21">
        <v>1314063</v>
      </c>
      <c r="D19" s="11">
        <f t="shared" si="0"/>
        <v>0.67201714635514664</v>
      </c>
      <c r="E19" s="21">
        <v>5000</v>
      </c>
      <c r="F19" s="11">
        <f t="shared" si="1"/>
        <v>2.5570202735909413E-3</v>
      </c>
      <c r="G19" s="21">
        <v>638</v>
      </c>
      <c r="H19" s="11">
        <f t="shared" si="2"/>
        <v>3.262757869102041E-4</v>
      </c>
    </row>
    <row r="20" spans="1:8" x14ac:dyDescent="0.55000000000000004">
      <c r="A20" s="12" t="s">
        <v>22</v>
      </c>
      <c r="B20" s="20">
        <v>1958101</v>
      </c>
      <c r="C20" s="21">
        <v>1288238</v>
      </c>
      <c r="D20" s="11">
        <f t="shared" si="0"/>
        <v>0.65790171191373681</v>
      </c>
      <c r="E20" s="21">
        <v>3444</v>
      </c>
      <c r="F20" s="11">
        <f t="shared" si="1"/>
        <v>1.7588469644824246E-3</v>
      </c>
      <c r="G20" s="21">
        <v>567</v>
      </c>
      <c r="H20" s="11">
        <f t="shared" si="2"/>
        <v>2.8956626854283819E-4</v>
      </c>
    </row>
    <row r="21" spans="1:8" x14ac:dyDescent="0.55000000000000004">
      <c r="A21" s="12" t="s">
        <v>23</v>
      </c>
      <c r="B21" s="20">
        <v>7393799</v>
      </c>
      <c r="C21" s="21">
        <v>4772013</v>
      </c>
      <c r="D21" s="11">
        <f t="shared" si="0"/>
        <v>0.64540745562599144</v>
      </c>
      <c r="E21" s="21">
        <v>26343</v>
      </c>
      <c r="F21" s="11">
        <f t="shared" si="1"/>
        <v>3.5628504372380151E-3</v>
      </c>
      <c r="G21" s="21">
        <v>4499</v>
      </c>
      <c r="H21" s="11">
        <f t="shared" si="2"/>
        <v>6.0848286516850133E-4</v>
      </c>
    </row>
    <row r="22" spans="1:8" x14ac:dyDescent="0.55000000000000004">
      <c r="A22" s="12" t="s">
        <v>24</v>
      </c>
      <c r="B22" s="20">
        <v>6322892.0000000009</v>
      </c>
      <c r="C22" s="21">
        <v>4154757</v>
      </c>
      <c r="D22" s="11">
        <f t="shared" si="0"/>
        <v>0.65709757497044063</v>
      </c>
      <c r="E22" s="21">
        <v>17351</v>
      </c>
      <c r="F22" s="11">
        <f t="shared" si="1"/>
        <v>2.7441556806600521E-3</v>
      </c>
      <c r="G22" s="21">
        <v>2278</v>
      </c>
      <c r="H22" s="11">
        <f t="shared" si="2"/>
        <v>3.6027817650530794E-4</v>
      </c>
    </row>
    <row r="23" spans="1:8" x14ac:dyDescent="0.55000000000000004">
      <c r="A23" s="12" t="s">
        <v>25</v>
      </c>
      <c r="B23" s="20">
        <v>13843329.000000002</v>
      </c>
      <c r="C23" s="21">
        <v>8657416</v>
      </c>
      <c r="D23" s="11">
        <f t="shared" si="0"/>
        <v>0.62538541126921121</v>
      </c>
      <c r="E23" s="21">
        <v>44970</v>
      </c>
      <c r="F23" s="11">
        <f t="shared" si="1"/>
        <v>3.2484960806753922E-3</v>
      </c>
      <c r="G23" s="21">
        <v>5725</v>
      </c>
      <c r="H23" s="11">
        <f t="shared" si="2"/>
        <v>4.1355659466014272E-4</v>
      </c>
    </row>
    <row r="24" spans="1:8" x14ac:dyDescent="0.55000000000000004">
      <c r="A24" s="12" t="s">
        <v>26</v>
      </c>
      <c r="B24" s="20">
        <v>9220206</v>
      </c>
      <c r="C24" s="21">
        <v>5888648</v>
      </c>
      <c r="D24" s="11">
        <f t="shared" si="0"/>
        <v>0.63866772607900513</v>
      </c>
      <c r="E24" s="21">
        <v>28237</v>
      </c>
      <c r="F24" s="11">
        <f t="shared" si="1"/>
        <v>3.0625129199933275E-3</v>
      </c>
      <c r="G24" s="21">
        <v>3945</v>
      </c>
      <c r="H24" s="11">
        <f t="shared" si="2"/>
        <v>4.2786462688577676E-4</v>
      </c>
    </row>
    <row r="25" spans="1:8" x14ac:dyDescent="0.55000000000000004">
      <c r="A25" s="12" t="s">
        <v>27</v>
      </c>
      <c r="B25" s="20">
        <v>2213174</v>
      </c>
      <c r="C25" s="21">
        <v>1588349</v>
      </c>
      <c r="D25" s="11">
        <f t="shared" si="0"/>
        <v>0.71767922449839006</v>
      </c>
      <c r="E25" s="21">
        <v>3460</v>
      </c>
      <c r="F25" s="11">
        <f t="shared" si="1"/>
        <v>1.5633655555324615E-3</v>
      </c>
      <c r="G25" s="21">
        <v>477</v>
      </c>
      <c r="H25" s="11">
        <f t="shared" si="2"/>
        <v>2.1552756358063124E-4</v>
      </c>
    </row>
    <row r="26" spans="1:8" x14ac:dyDescent="0.55000000000000004">
      <c r="A26" s="12" t="s">
        <v>28</v>
      </c>
      <c r="B26" s="20">
        <v>1047674</v>
      </c>
      <c r="C26" s="21">
        <v>712879</v>
      </c>
      <c r="D26" s="11">
        <f t="shared" si="0"/>
        <v>0.68043971693484806</v>
      </c>
      <c r="E26" s="21">
        <v>1604</v>
      </c>
      <c r="F26" s="11">
        <f t="shared" si="1"/>
        <v>1.5310106006257672E-3</v>
      </c>
      <c r="G26" s="21">
        <v>128</v>
      </c>
      <c r="H26" s="11">
        <f t="shared" si="2"/>
        <v>1.2217540952624576E-4</v>
      </c>
    </row>
    <row r="27" spans="1:8" x14ac:dyDescent="0.55000000000000004">
      <c r="A27" s="12" t="s">
        <v>29</v>
      </c>
      <c r="B27" s="20">
        <v>1132656</v>
      </c>
      <c r="C27" s="21">
        <v>733106</v>
      </c>
      <c r="D27" s="11">
        <f t="shared" si="0"/>
        <v>0.64724505940020627</v>
      </c>
      <c r="E27" s="21">
        <v>2219</v>
      </c>
      <c r="F27" s="11">
        <f t="shared" si="1"/>
        <v>1.9591120340156235E-3</v>
      </c>
      <c r="G27" s="21">
        <v>232</v>
      </c>
      <c r="H27" s="11">
        <f t="shared" si="2"/>
        <v>2.0482829738243562E-4</v>
      </c>
    </row>
    <row r="28" spans="1:8" x14ac:dyDescent="0.55000000000000004">
      <c r="A28" s="12" t="s">
        <v>30</v>
      </c>
      <c r="B28" s="20">
        <v>774582.99999999988</v>
      </c>
      <c r="C28" s="21">
        <v>512640</v>
      </c>
      <c r="D28" s="11">
        <f t="shared" si="0"/>
        <v>0.66182707340594882</v>
      </c>
      <c r="E28" s="21">
        <v>1393</v>
      </c>
      <c r="F28" s="11">
        <f t="shared" si="1"/>
        <v>1.7983870030713303E-3</v>
      </c>
      <c r="G28" s="21">
        <v>150</v>
      </c>
      <c r="H28" s="11">
        <f t="shared" si="2"/>
        <v>1.9365258468104777E-4</v>
      </c>
    </row>
    <row r="29" spans="1:8" x14ac:dyDescent="0.55000000000000004">
      <c r="A29" s="12" t="s">
        <v>31</v>
      </c>
      <c r="B29" s="20">
        <v>820997</v>
      </c>
      <c r="C29" s="21">
        <v>540133</v>
      </c>
      <c r="D29" s="11">
        <f t="shared" si="0"/>
        <v>0.6578988717376556</v>
      </c>
      <c r="E29" s="21">
        <v>2619</v>
      </c>
      <c r="F29" s="11">
        <f t="shared" si="1"/>
        <v>3.1900238368715111E-3</v>
      </c>
      <c r="G29" s="21">
        <v>1183</v>
      </c>
      <c r="H29" s="11">
        <f t="shared" si="2"/>
        <v>1.4409309656429926E-3</v>
      </c>
    </row>
    <row r="30" spans="1:8" x14ac:dyDescent="0.55000000000000004">
      <c r="A30" s="12" t="s">
        <v>32</v>
      </c>
      <c r="B30" s="20">
        <v>2071737</v>
      </c>
      <c r="C30" s="21">
        <v>1420310</v>
      </c>
      <c r="D30" s="11">
        <f t="shared" si="0"/>
        <v>0.68556481831429372</v>
      </c>
      <c r="E30" s="21">
        <v>5046</v>
      </c>
      <c r="F30" s="11">
        <f t="shared" si="1"/>
        <v>2.4356373419985259E-3</v>
      </c>
      <c r="G30" s="21">
        <v>491</v>
      </c>
      <c r="H30" s="11">
        <f t="shared" si="2"/>
        <v>2.3699919439581376E-4</v>
      </c>
    </row>
    <row r="31" spans="1:8" x14ac:dyDescent="0.55000000000000004">
      <c r="A31" s="12" t="s">
        <v>33</v>
      </c>
      <c r="B31" s="20">
        <v>2016791</v>
      </c>
      <c r="C31" s="21">
        <v>1332958</v>
      </c>
      <c r="D31" s="11">
        <f t="shared" si="0"/>
        <v>0.66093016083471212</v>
      </c>
      <c r="E31" s="21">
        <v>3717</v>
      </c>
      <c r="F31" s="11">
        <f t="shared" si="1"/>
        <v>1.8430268679302912E-3</v>
      </c>
      <c r="G31" s="21">
        <v>392</v>
      </c>
      <c r="H31" s="11">
        <f t="shared" si="2"/>
        <v>1.943681819286183E-4</v>
      </c>
    </row>
    <row r="32" spans="1:8" x14ac:dyDescent="0.55000000000000004">
      <c r="A32" s="12" t="s">
        <v>34</v>
      </c>
      <c r="B32" s="20">
        <v>3686259.9999999995</v>
      </c>
      <c r="C32" s="21">
        <v>2429959</v>
      </c>
      <c r="D32" s="11">
        <f t="shared" si="0"/>
        <v>0.65919360001736182</v>
      </c>
      <c r="E32" s="21">
        <v>13445</v>
      </c>
      <c r="F32" s="11">
        <f t="shared" si="1"/>
        <v>3.6473281862917976E-3</v>
      </c>
      <c r="G32" s="21">
        <v>1097</v>
      </c>
      <c r="H32" s="11">
        <f t="shared" si="2"/>
        <v>2.9759159690309422E-4</v>
      </c>
    </row>
    <row r="33" spans="1:8" x14ac:dyDescent="0.55000000000000004">
      <c r="A33" s="12" t="s">
        <v>35</v>
      </c>
      <c r="B33" s="20">
        <v>7558801.9999999991</v>
      </c>
      <c r="C33" s="21">
        <v>4577686</v>
      </c>
      <c r="D33" s="11">
        <f t="shared" si="0"/>
        <v>0.60560998951950329</v>
      </c>
      <c r="E33" s="21">
        <v>17099</v>
      </c>
      <c r="F33" s="11">
        <f t="shared" si="1"/>
        <v>2.2621309567309742E-3</v>
      </c>
      <c r="G33" s="21">
        <v>2577</v>
      </c>
      <c r="H33" s="11">
        <f t="shared" si="2"/>
        <v>3.409270410840237E-4</v>
      </c>
    </row>
    <row r="34" spans="1:8" x14ac:dyDescent="0.55000000000000004">
      <c r="A34" s="12" t="s">
        <v>36</v>
      </c>
      <c r="B34" s="20">
        <v>1800557</v>
      </c>
      <c r="C34" s="21">
        <v>1153983</v>
      </c>
      <c r="D34" s="11">
        <f t="shared" si="0"/>
        <v>0.64090334268784599</v>
      </c>
      <c r="E34" s="21">
        <v>3036</v>
      </c>
      <c r="F34" s="11">
        <f t="shared" si="1"/>
        <v>1.6861448984952989E-3</v>
      </c>
      <c r="G34" s="21">
        <v>457</v>
      </c>
      <c r="H34" s="11">
        <f t="shared" si="2"/>
        <v>2.5381034868654533E-4</v>
      </c>
    </row>
    <row r="35" spans="1:8" x14ac:dyDescent="0.55000000000000004">
      <c r="A35" s="12" t="s">
        <v>37</v>
      </c>
      <c r="B35" s="20">
        <v>1418843</v>
      </c>
      <c r="C35" s="21">
        <v>887440</v>
      </c>
      <c r="D35" s="11">
        <f t="shared" si="0"/>
        <v>0.62546737024462895</v>
      </c>
      <c r="E35" s="21">
        <v>3886</v>
      </c>
      <c r="F35" s="11">
        <f t="shared" si="1"/>
        <v>2.7388513034916477E-3</v>
      </c>
      <c r="G35" s="21">
        <v>465</v>
      </c>
      <c r="H35" s="11">
        <f t="shared" si="2"/>
        <v>3.2773182092733305E-4</v>
      </c>
    </row>
    <row r="36" spans="1:8" x14ac:dyDescent="0.55000000000000004">
      <c r="A36" s="12" t="s">
        <v>38</v>
      </c>
      <c r="B36" s="20">
        <v>2530542</v>
      </c>
      <c r="C36" s="21">
        <v>1533726</v>
      </c>
      <c r="D36" s="11">
        <f t="shared" si="0"/>
        <v>0.60608596893471833</v>
      </c>
      <c r="E36" s="21">
        <v>7783</v>
      </c>
      <c r="F36" s="11">
        <f t="shared" si="1"/>
        <v>3.0756256959971421E-3</v>
      </c>
      <c r="G36" s="21">
        <v>2599</v>
      </c>
      <c r="H36" s="11">
        <f t="shared" si="2"/>
        <v>1.0270527025435657E-3</v>
      </c>
    </row>
    <row r="37" spans="1:8" x14ac:dyDescent="0.55000000000000004">
      <c r="A37" s="12" t="s">
        <v>39</v>
      </c>
      <c r="B37" s="20">
        <v>8839511</v>
      </c>
      <c r="C37" s="21">
        <v>5064385</v>
      </c>
      <c r="D37" s="11">
        <f t="shared" si="0"/>
        <v>0.57292592316475421</v>
      </c>
      <c r="E37" s="21">
        <v>24772</v>
      </c>
      <c r="F37" s="11">
        <f t="shared" si="1"/>
        <v>2.802417464042977E-3</v>
      </c>
      <c r="G37" s="21">
        <v>4247</v>
      </c>
      <c r="H37" s="11">
        <f t="shared" si="2"/>
        <v>4.8045644153845162E-4</v>
      </c>
    </row>
    <row r="38" spans="1:8" x14ac:dyDescent="0.55000000000000004">
      <c r="A38" s="12" t="s">
        <v>40</v>
      </c>
      <c r="B38" s="20">
        <v>5523625</v>
      </c>
      <c r="C38" s="21">
        <v>3365323</v>
      </c>
      <c r="D38" s="11">
        <f t="shared" si="0"/>
        <v>0.60925986105139285</v>
      </c>
      <c r="E38" s="21">
        <v>14699</v>
      </c>
      <c r="F38" s="11">
        <f t="shared" si="1"/>
        <v>2.6611147570662383E-3</v>
      </c>
      <c r="G38" s="21">
        <v>1629</v>
      </c>
      <c r="H38" s="11">
        <f t="shared" si="2"/>
        <v>2.9491502410102064E-4</v>
      </c>
    </row>
    <row r="39" spans="1:8" x14ac:dyDescent="0.55000000000000004">
      <c r="A39" s="12" t="s">
        <v>41</v>
      </c>
      <c r="B39" s="20">
        <v>1344738.9999999998</v>
      </c>
      <c r="C39" s="21">
        <v>850060</v>
      </c>
      <c r="D39" s="11">
        <f t="shared" si="0"/>
        <v>0.63213753747009649</v>
      </c>
      <c r="E39" s="21">
        <v>2970</v>
      </c>
      <c r="F39" s="11">
        <f t="shared" si="1"/>
        <v>2.2086070233703348E-3</v>
      </c>
      <c r="G39" s="21">
        <v>476</v>
      </c>
      <c r="H39" s="11">
        <f t="shared" si="2"/>
        <v>3.5397203472197956E-4</v>
      </c>
    </row>
    <row r="40" spans="1:8" x14ac:dyDescent="0.55000000000000004">
      <c r="A40" s="12" t="s">
        <v>42</v>
      </c>
      <c r="B40" s="20">
        <v>944432</v>
      </c>
      <c r="C40" s="21">
        <v>598466</v>
      </c>
      <c r="D40" s="11">
        <f t="shared" si="0"/>
        <v>0.63367823199552742</v>
      </c>
      <c r="E40" s="21">
        <v>1616</v>
      </c>
      <c r="F40" s="11">
        <f t="shared" si="1"/>
        <v>1.7110813695427516E-3</v>
      </c>
      <c r="G40" s="21">
        <v>227</v>
      </c>
      <c r="H40" s="11">
        <f t="shared" si="2"/>
        <v>2.4035610822166126E-4</v>
      </c>
    </row>
    <row r="41" spans="1:8" x14ac:dyDescent="0.55000000000000004">
      <c r="A41" s="12" t="s">
        <v>43</v>
      </c>
      <c r="B41" s="20">
        <v>556788</v>
      </c>
      <c r="C41" s="21">
        <v>352039</v>
      </c>
      <c r="D41" s="11">
        <f t="shared" si="0"/>
        <v>0.63226757760583918</v>
      </c>
      <c r="E41" s="21">
        <v>915</v>
      </c>
      <c r="F41" s="11">
        <f t="shared" si="1"/>
        <v>1.6433543826375569E-3</v>
      </c>
      <c r="G41" s="21">
        <v>97</v>
      </c>
      <c r="H41" s="11">
        <f t="shared" si="2"/>
        <v>1.7421352471676832E-4</v>
      </c>
    </row>
    <row r="42" spans="1:8" x14ac:dyDescent="0.55000000000000004">
      <c r="A42" s="12" t="s">
        <v>44</v>
      </c>
      <c r="B42" s="20">
        <v>672814.99999999988</v>
      </c>
      <c r="C42" s="21">
        <v>453467</v>
      </c>
      <c r="D42" s="11">
        <f t="shared" si="0"/>
        <v>0.67398467632261483</v>
      </c>
      <c r="E42" s="21">
        <v>1420</v>
      </c>
      <c r="F42" s="11">
        <f t="shared" si="1"/>
        <v>2.1105355855621532E-3</v>
      </c>
      <c r="G42" s="21">
        <v>445</v>
      </c>
      <c r="H42" s="11">
        <f t="shared" si="2"/>
        <v>6.6140023632053403E-4</v>
      </c>
    </row>
    <row r="43" spans="1:8" x14ac:dyDescent="0.55000000000000004">
      <c r="A43" s="12" t="s">
        <v>45</v>
      </c>
      <c r="B43" s="20">
        <v>1893791</v>
      </c>
      <c r="C43" s="21">
        <v>1188902</v>
      </c>
      <c r="D43" s="11">
        <f t="shared" si="0"/>
        <v>0.62778944455856001</v>
      </c>
      <c r="E43" s="21">
        <v>6877</v>
      </c>
      <c r="F43" s="11">
        <f t="shared" si="1"/>
        <v>3.6313405227926419E-3</v>
      </c>
      <c r="G43" s="21">
        <v>1233</v>
      </c>
      <c r="H43" s="11">
        <f t="shared" si="2"/>
        <v>6.5107501302942084E-4</v>
      </c>
    </row>
    <row r="44" spans="1:8" x14ac:dyDescent="0.55000000000000004">
      <c r="A44" s="12" t="s">
        <v>46</v>
      </c>
      <c r="B44" s="20">
        <v>2812432.9999999995</v>
      </c>
      <c r="C44" s="21">
        <v>1729014</v>
      </c>
      <c r="D44" s="11">
        <f t="shared" si="0"/>
        <v>0.61477517864425579</v>
      </c>
      <c r="E44" s="21">
        <v>5386</v>
      </c>
      <c r="F44" s="11">
        <f t="shared" si="1"/>
        <v>1.9150678433939585E-3</v>
      </c>
      <c r="G44" s="21">
        <v>467</v>
      </c>
      <c r="H44" s="11">
        <f t="shared" si="2"/>
        <v>1.6604840008633097E-4</v>
      </c>
    </row>
    <row r="45" spans="1:8" x14ac:dyDescent="0.55000000000000004">
      <c r="A45" s="12" t="s">
        <v>47</v>
      </c>
      <c r="B45" s="20">
        <v>1356110</v>
      </c>
      <c r="C45" s="21">
        <v>909619</v>
      </c>
      <c r="D45" s="11">
        <f t="shared" si="0"/>
        <v>0.67075605961168339</v>
      </c>
      <c r="E45" s="21">
        <v>2741</v>
      </c>
      <c r="F45" s="11">
        <f t="shared" si="1"/>
        <v>2.0212224672039878E-3</v>
      </c>
      <c r="G45" s="21">
        <v>565</v>
      </c>
      <c r="H45" s="11">
        <f t="shared" si="2"/>
        <v>4.1663286901505041E-4</v>
      </c>
    </row>
    <row r="46" spans="1:8" x14ac:dyDescent="0.55000000000000004">
      <c r="A46" s="12" t="s">
        <v>48</v>
      </c>
      <c r="B46" s="20">
        <v>734949</v>
      </c>
      <c r="C46" s="21">
        <v>480299</v>
      </c>
      <c r="D46" s="11">
        <f t="shared" si="0"/>
        <v>0.65351337303676849</v>
      </c>
      <c r="E46" s="21">
        <v>841</v>
      </c>
      <c r="F46" s="11">
        <f t="shared" si="1"/>
        <v>1.1442970872808861E-3</v>
      </c>
      <c r="G46" s="21">
        <v>112</v>
      </c>
      <c r="H46" s="11">
        <f t="shared" si="2"/>
        <v>1.5239152648687188E-4</v>
      </c>
    </row>
    <row r="47" spans="1:8" x14ac:dyDescent="0.55000000000000004">
      <c r="A47" s="12" t="s">
        <v>49</v>
      </c>
      <c r="B47" s="20">
        <v>973896</v>
      </c>
      <c r="C47" s="21">
        <v>614375</v>
      </c>
      <c r="D47" s="11">
        <f t="shared" si="0"/>
        <v>0.63084251295826244</v>
      </c>
      <c r="E47" s="21">
        <v>2905</v>
      </c>
      <c r="F47" s="11">
        <f t="shared" si="1"/>
        <v>2.9828647001322525E-3</v>
      </c>
      <c r="G47" s="21">
        <v>373</v>
      </c>
      <c r="H47" s="11">
        <f t="shared" si="2"/>
        <v>3.8299777388961449E-4</v>
      </c>
    </row>
    <row r="48" spans="1:8" x14ac:dyDescent="0.55000000000000004">
      <c r="A48" s="12" t="s">
        <v>50</v>
      </c>
      <c r="B48" s="20">
        <v>1356219</v>
      </c>
      <c r="C48" s="21">
        <v>889557</v>
      </c>
      <c r="D48" s="11">
        <f t="shared" si="0"/>
        <v>0.65590955443036858</v>
      </c>
      <c r="E48" s="21">
        <v>2548</v>
      </c>
      <c r="F48" s="11">
        <f t="shared" si="1"/>
        <v>1.878752620336391E-3</v>
      </c>
      <c r="G48" s="21">
        <v>155</v>
      </c>
      <c r="H48" s="11">
        <f t="shared" si="2"/>
        <v>1.1428832659032206E-4</v>
      </c>
    </row>
    <row r="49" spans="1:8" x14ac:dyDescent="0.55000000000000004">
      <c r="A49" s="12" t="s">
        <v>51</v>
      </c>
      <c r="B49" s="20">
        <v>701167</v>
      </c>
      <c r="C49" s="21">
        <v>442995</v>
      </c>
      <c r="D49" s="11">
        <f t="shared" si="0"/>
        <v>0.63179670463669857</v>
      </c>
      <c r="E49" s="21">
        <v>1537</v>
      </c>
      <c r="F49" s="11">
        <f t="shared" si="1"/>
        <v>2.1920598088615122E-3</v>
      </c>
      <c r="G49" s="21">
        <v>341</v>
      </c>
      <c r="H49" s="11">
        <f t="shared" si="2"/>
        <v>4.8633207210265172E-4</v>
      </c>
    </row>
    <row r="50" spans="1:8" x14ac:dyDescent="0.55000000000000004">
      <c r="A50" s="12" t="s">
        <v>52</v>
      </c>
      <c r="B50" s="20">
        <v>5124170</v>
      </c>
      <c r="C50" s="21">
        <v>3105336</v>
      </c>
      <c r="D50" s="11">
        <f t="shared" si="0"/>
        <v>0.60601736476346413</v>
      </c>
      <c r="E50" s="21">
        <v>11802</v>
      </c>
      <c r="F50" s="11">
        <f t="shared" si="1"/>
        <v>2.3032022747098554E-3</v>
      </c>
      <c r="G50" s="21">
        <v>1717</v>
      </c>
      <c r="H50" s="11">
        <f t="shared" si="2"/>
        <v>3.3507865664097797E-4</v>
      </c>
    </row>
    <row r="51" spans="1:8" x14ac:dyDescent="0.55000000000000004">
      <c r="A51" s="12" t="s">
        <v>53</v>
      </c>
      <c r="B51" s="20">
        <v>818222</v>
      </c>
      <c r="C51" s="21">
        <v>504611</v>
      </c>
      <c r="D51" s="11">
        <f t="shared" si="0"/>
        <v>0.61671649014570618</v>
      </c>
      <c r="E51" s="21">
        <v>1651</v>
      </c>
      <c r="F51" s="11">
        <f t="shared" si="1"/>
        <v>2.0177897929901665E-3</v>
      </c>
      <c r="G51" s="21">
        <v>414</v>
      </c>
      <c r="H51" s="11">
        <f t="shared" si="2"/>
        <v>5.0597515099813986E-4</v>
      </c>
    </row>
    <row r="52" spans="1:8" x14ac:dyDescent="0.55000000000000004">
      <c r="A52" s="12" t="s">
        <v>54</v>
      </c>
      <c r="B52" s="20">
        <v>1335937.9999999998</v>
      </c>
      <c r="C52" s="21">
        <v>894012</v>
      </c>
      <c r="D52" s="11">
        <f t="shared" si="0"/>
        <v>0.66920171445082044</v>
      </c>
      <c r="E52" s="21">
        <v>3222</v>
      </c>
      <c r="F52" s="11">
        <f t="shared" si="1"/>
        <v>2.4117885710265002E-3</v>
      </c>
      <c r="G52" s="21">
        <v>703</v>
      </c>
      <c r="H52" s="11">
        <f t="shared" si="2"/>
        <v>5.2622202527362804E-4</v>
      </c>
    </row>
    <row r="53" spans="1:8" x14ac:dyDescent="0.55000000000000004">
      <c r="A53" s="12" t="s">
        <v>55</v>
      </c>
      <c r="B53" s="20">
        <v>1758645</v>
      </c>
      <c r="C53" s="21">
        <v>1158576</v>
      </c>
      <c r="D53" s="11">
        <f t="shared" si="0"/>
        <v>0.65878901085779107</v>
      </c>
      <c r="E53" s="21">
        <v>2868</v>
      </c>
      <c r="F53" s="11">
        <f t="shared" si="1"/>
        <v>1.6308009859863702E-3</v>
      </c>
      <c r="G53" s="21">
        <v>503</v>
      </c>
      <c r="H53" s="11">
        <f t="shared" si="2"/>
        <v>2.8601565409733064E-4</v>
      </c>
    </row>
    <row r="54" spans="1:8" x14ac:dyDescent="0.55000000000000004">
      <c r="A54" s="12" t="s">
        <v>56</v>
      </c>
      <c r="B54" s="20">
        <v>1141741</v>
      </c>
      <c r="C54" s="21">
        <v>735003</v>
      </c>
      <c r="D54" s="11">
        <f t="shared" si="0"/>
        <v>0.643756333529233</v>
      </c>
      <c r="E54" s="21">
        <v>3193</v>
      </c>
      <c r="F54" s="11">
        <f t="shared" si="1"/>
        <v>2.7966062355648086E-3</v>
      </c>
      <c r="G54" s="21">
        <v>643</v>
      </c>
      <c r="H54" s="11">
        <f t="shared" si="2"/>
        <v>5.6317501079491755E-4</v>
      </c>
    </row>
    <row r="55" spans="1:8" x14ac:dyDescent="0.55000000000000004">
      <c r="A55" s="12" t="s">
        <v>57</v>
      </c>
      <c r="B55" s="20">
        <v>1087241</v>
      </c>
      <c r="C55" s="21">
        <v>682347</v>
      </c>
      <c r="D55" s="11">
        <f t="shared" si="0"/>
        <v>0.62759498584030593</v>
      </c>
      <c r="E55" s="21">
        <v>1723</v>
      </c>
      <c r="F55" s="11">
        <f t="shared" si="1"/>
        <v>1.5847452404756626E-3</v>
      </c>
      <c r="G55" s="21">
        <v>258</v>
      </c>
      <c r="H55" s="11">
        <f t="shared" si="2"/>
        <v>2.3729789439507891E-4</v>
      </c>
    </row>
    <row r="56" spans="1:8" x14ac:dyDescent="0.55000000000000004">
      <c r="A56" s="12" t="s">
        <v>58</v>
      </c>
      <c r="B56" s="20">
        <v>1617517</v>
      </c>
      <c r="C56" s="21">
        <v>1049184</v>
      </c>
      <c r="D56" s="11">
        <f t="shared" si="0"/>
        <v>0.64863862327258381</v>
      </c>
      <c r="E56" s="21">
        <v>3714</v>
      </c>
      <c r="F56" s="11">
        <f t="shared" si="1"/>
        <v>2.2961118801224346E-3</v>
      </c>
      <c r="G56" s="21">
        <v>664</v>
      </c>
      <c r="H56" s="11">
        <f t="shared" si="2"/>
        <v>4.1050573193357476E-4</v>
      </c>
    </row>
    <row r="57" spans="1:8" x14ac:dyDescent="0.55000000000000004">
      <c r="A57" s="12" t="s">
        <v>59</v>
      </c>
      <c r="B57" s="20">
        <v>1485118</v>
      </c>
      <c r="C57" s="21">
        <v>704831</v>
      </c>
      <c r="D57" s="11">
        <f t="shared" si="0"/>
        <v>0.47459595803161769</v>
      </c>
      <c r="E57" s="21">
        <v>3758</v>
      </c>
      <c r="F57" s="11">
        <f t="shared" si="1"/>
        <v>2.5304386587463082E-3</v>
      </c>
      <c r="G57" s="21">
        <v>468</v>
      </c>
      <c r="H57" s="11">
        <f t="shared" si="2"/>
        <v>3.1512647479863551E-4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63</v>
      </c>
    </row>
    <row r="63" spans="1:8" x14ac:dyDescent="0.55000000000000004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J5" sqref="J5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5.6640625" customWidth="1"/>
    <col min="10" max="10" width="9.5" bestFit="1" customWidth="1"/>
  </cols>
  <sheetData>
    <row r="1" spans="1:8" x14ac:dyDescent="0.55000000000000004">
      <c r="A1" s="74" t="s">
        <v>65</v>
      </c>
      <c r="B1" s="74"/>
      <c r="C1" s="74"/>
      <c r="D1" s="74"/>
      <c r="E1" s="74"/>
      <c r="F1" s="74"/>
      <c r="G1" s="74"/>
      <c r="H1" s="74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89">
        <f>'進捗状況 (都道府県別)'!G3</f>
        <v>44790</v>
      </c>
      <c r="H3" s="89"/>
    </row>
    <row r="4" spans="1:8" x14ac:dyDescent="0.55000000000000004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55000000000000004">
      <c r="A5" s="90" t="s">
        <v>67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44789</v>
      </c>
      <c r="H5" s="94"/>
    </row>
    <row r="6" spans="1:8" ht="23.25" customHeight="1" x14ac:dyDescent="0.55000000000000004">
      <c r="A6" s="90"/>
      <c r="B6" s="75"/>
      <c r="C6" s="77"/>
      <c r="D6" s="78"/>
      <c r="E6" s="83" t="s">
        <v>6</v>
      </c>
      <c r="F6" s="84"/>
      <c r="G6" s="85" t="s">
        <v>7</v>
      </c>
      <c r="H6" s="86"/>
    </row>
    <row r="7" spans="1:8" ht="18.75" customHeight="1" x14ac:dyDescent="0.55000000000000004">
      <c r="A7" s="70"/>
      <c r="B7" s="75"/>
      <c r="C7" s="87" t="s">
        <v>8</v>
      </c>
      <c r="D7" s="8"/>
      <c r="E7" s="87" t="s">
        <v>9</v>
      </c>
      <c r="F7" s="8"/>
      <c r="G7" s="87" t="s">
        <v>9</v>
      </c>
      <c r="H7" s="9"/>
    </row>
    <row r="8" spans="1:8" ht="18.75" customHeight="1" x14ac:dyDescent="0.55000000000000004">
      <c r="A8" s="70"/>
      <c r="B8" s="75"/>
      <c r="C8" s="88"/>
      <c r="D8" s="73" t="s">
        <v>10</v>
      </c>
      <c r="E8" s="88"/>
      <c r="F8" s="71" t="s">
        <v>11</v>
      </c>
      <c r="G8" s="88"/>
      <c r="H8" s="73" t="s">
        <v>11</v>
      </c>
    </row>
    <row r="9" spans="1:8" ht="35.15" customHeight="1" x14ac:dyDescent="0.55000000000000004">
      <c r="A9" s="70"/>
      <c r="B9" s="75"/>
      <c r="C9" s="88"/>
      <c r="D9" s="72"/>
      <c r="E9" s="88"/>
      <c r="F9" s="72"/>
      <c r="G9" s="88"/>
      <c r="H9" s="72"/>
    </row>
    <row r="10" spans="1:8" x14ac:dyDescent="0.55000000000000004">
      <c r="A10" s="10" t="s">
        <v>68</v>
      </c>
      <c r="B10" s="20">
        <v>27549031.999999996</v>
      </c>
      <c r="C10" s="21">
        <f>SUM(C11:C30)</f>
        <v>16844105</v>
      </c>
      <c r="D10" s="11">
        <f>C10/$B10</f>
        <v>0.61142275343830599</v>
      </c>
      <c r="E10" s="21">
        <f>SUM(E11:E30)</f>
        <v>86152</v>
      </c>
      <c r="F10" s="11">
        <f>E10/$B10</f>
        <v>3.1272242160813495E-3</v>
      </c>
      <c r="G10" s="21">
        <f>SUM(G11:G30)</f>
        <v>12840</v>
      </c>
      <c r="H10" s="11">
        <f>G10/$B10</f>
        <v>4.6607808216274176E-4</v>
      </c>
    </row>
    <row r="11" spans="1:8" x14ac:dyDescent="0.55000000000000004">
      <c r="A11" s="12" t="s">
        <v>69</v>
      </c>
      <c r="B11" s="20">
        <v>1961575</v>
      </c>
      <c r="C11" s="21">
        <v>1210632</v>
      </c>
      <c r="D11" s="11">
        <f t="shared" ref="D11:D30" si="0">C11/$B11</f>
        <v>0.61717344480838099</v>
      </c>
      <c r="E11" s="21">
        <v>6162</v>
      </c>
      <c r="F11" s="11">
        <f t="shared" ref="F11:F30" si="1">E11/$B11</f>
        <v>3.141353249302219E-3</v>
      </c>
      <c r="G11" s="21">
        <v>2195</v>
      </c>
      <c r="H11" s="11">
        <f t="shared" ref="H11:H30" si="2">G11/$B11</f>
        <v>1.1189987637485184E-3</v>
      </c>
    </row>
    <row r="12" spans="1:8" x14ac:dyDescent="0.55000000000000004">
      <c r="A12" s="12" t="s">
        <v>70</v>
      </c>
      <c r="B12" s="20">
        <v>1065932</v>
      </c>
      <c r="C12" s="21">
        <v>677187</v>
      </c>
      <c r="D12" s="11">
        <f t="shared" si="0"/>
        <v>0.63530037563371777</v>
      </c>
      <c r="E12" s="21">
        <v>2192</v>
      </c>
      <c r="F12" s="11">
        <f t="shared" si="1"/>
        <v>2.0564163567657226E-3</v>
      </c>
      <c r="G12" s="21">
        <v>40</v>
      </c>
      <c r="H12" s="11">
        <f t="shared" si="2"/>
        <v>3.7525845926381797E-5</v>
      </c>
    </row>
    <row r="13" spans="1:8" x14ac:dyDescent="0.55000000000000004">
      <c r="A13" s="12" t="s">
        <v>71</v>
      </c>
      <c r="B13" s="20">
        <v>1324589</v>
      </c>
      <c r="C13" s="21">
        <v>853808</v>
      </c>
      <c r="D13" s="11">
        <f t="shared" si="0"/>
        <v>0.64458333868090401</v>
      </c>
      <c r="E13" s="21">
        <v>7580</v>
      </c>
      <c r="F13" s="11">
        <f t="shared" si="1"/>
        <v>5.7225297809358226E-3</v>
      </c>
      <c r="G13" s="21">
        <v>674</v>
      </c>
      <c r="H13" s="11">
        <f t="shared" si="2"/>
        <v>5.088370807850586E-4</v>
      </c>
    </row>
    <row r="14" spans="1:8" x14ac:dyDescent="0.55000000000000004">
      <c r="A14" s="12" t="s">
        <v>72</v>
      </c>
      <c r="B14" s="20">
        <v>974726</v>
      </c>
      <c r="C14" s="21">
        <v>637627</v>
      </c>
      <c r="D14" s="11">
        <f t="shared" si="0"/>
        <v>0.65416024605889245</v>
      </c>
      <c r="E14" s="21">
        <v>3475</v>
      </c>
      <c r="F14" s="11">
        <f t="shared" si="1"/>
        <v>3.5651044498659109E-3</v>
      </c>
      <c r="G14" s="21">
        <v>280</v>
      </c>
      <c r="H14" s="11">
        <f t="shared" si="2"/>
        <v>2.8726021466545469E-4</v>
      </c>
    </row>
    <row r="15" spans="1:8" x14ac:dyDescent="0.55000000000000004">
      <c r="A15" s="12" t="s">
        <v>73</v>
      </c>
      <c r="B15" s="20">
        <v>3759920</v>
      </c>
      <c r="C15" s="21">
        <v>2413119</v>
      </c>
      <c r="D15" s="11">
        <f t="shared" si="0"/>
        <v>0.64180062341751953</v>
      </c>
      <c r="E15" s="21">
        <v>11049</v>
      </c>
      <c r="F15" s="11">
        <f t="shared" si="1"/>
        <v>2.9386263537522074E-3</v>
      </c>
      <c r="G15" s="21">
        <v>1377</v>
      </c>
      <c r="H15" s="11">
        <f t="shared" si="2"/>
        <v>3.6623119640843423E-4</v>
      </c>
    </row>
    <row r="16" spans="1:8" x14ac:dyDescent="0.55000000000000004">
      <c r="A16" s="12" t="s">
        <v>74</v>
      </c>
      <c r="B16" s="20">
        <v>1521562.0000000002</v>
      </c>
      <c r="C16" s="21">
        <v>933623</v>
      </c>
      <c r="D16" s="11">
        <f t="shared" si="0"/>
        <v>0.61359510818487839</v>
      </c>
      <c r="E16" s="21">
        <v>5658</v>
      </c>
      <c r="F16" s="11">
        <f t="shared" si="1"/>
        <v>3.7185471245995885E-3</v>
      </c>
      <c r="G16" s="21">
        <v>856</v>
      </c>
      <c r="H16" s="11">
        <f t="shared" si="2"/>
        <v>5.6257976999951359E-4</v>
      </c>
    </row>
    <row r="17" spans="1:8" x14ac:dyDescent="0.55000000000000004">
      <c r="A17" s="12" t="s">
        <v>75</v>
      </c>
      <c r="B17" s="20">
        <v>718601</v>
      </c>
      <c r="C17" s="21">
        <v>465297</v>
      </c>
      <c r="D17" s="11">
        <f t="shared" si="0"/>
        <v>0.6475039695185506</v>
      </c>
      <c r="E17" s="21">
        <v>2009</v>
      </c>
      <c r="F17" s="11">
        <f t="shared" si="1"/>
        <v>2.7957099976203765E-3</v>
      </c>
      <c r="G17" s="21">
        <v>152</v>
      </c>
      <c r="H17" s="11">
        <f t="shared" si="2"/>
        <v>2.1152211032269647E-4</v>
      </c>
    </row>
    <row r="18" spans="1:8" x14ac:dyDescent="0.55000000000000004">
      <c r="A18" s="12" t="s">
        <v>76</v>
      </c>
      <c r="B18" s="20">
        <v>784774</v>
      </c>
      <c r="C18" s="21">
        <v>539824</v>
      </c>
      <c r="D18" s="11">
        <f t="shared" si="0"/>
        <v>0.68787192236236161</v>
      </c>
      <c r="E18" s="21">
        <v>1581</v>
      </c>
      <c r="F18" s="11">
        <f t="shared" si="1"/>
        <v>2.0145927362527302E-3</v>
      </c>
      <c r="G18" s="21">
        <v>290</v>
      </c>
      <c r="H18" s="11">
        <f t="shared" si="2"/>
        <v>3.6953313947709785E-4</v>
      </c>
    </row>
    <row r="19" spans="1:8" x14ac:dyDescent="0.55000000000000004">
      <c r="A19" s="12" t="s">
        <v>77</v>
      </c>
      <c r="B19" s="20">
        <v>694295.99999999988</v>
      </c>
      <c r="C19" s="21">
        <v>457052</v>
      </c>
      <c r="D19" s="11">
        <f t="shared" si="0"/>
        <v>0.65829559726687192</v>
      </c>
      <c r="E19" s="21">
        <v>1860</v>
      </c>
      <c r="F19" s="11">
        <f t="shared" si="1"/>
        <v>2.6789726571952023E-3</v>
      </c>
      <c r="G19" s="21">
        <v>154</v>
      </c>
      <c r="H19" s="11">
        <f t="shared" si="2"/>
        <v>2.2180741355272107E-4</v>
      </c>
    </row>
    <row r="20" spans="1:8" x14ac:dyDescent="0.55000000000000004">
      <c r="A20" s="12" t="s">
        <v>78</v>
      </c>
      <c r="B20" s="20">
        <v>799966</v>
      </c>
      <c r="C20" s="21">
        <v>518588</v>
      </c>
      <c r="D20" s="11">
        <f t="shared" si="0"/>
        <v>0.64826255115842424</v>
      </c>
      <c r="E20" s="21">
        <v>5882</v>
      </c>
      <c r="F20" s="11">
        <f t="shared" si="1"/>
        <v>7.3528124945310179E-3</v>
      </c>
      <c r="G20" s="21">
        <v>219</v>
      </c>
      <c r="H20" s="11">
        <f t="shared" si="2"/>
        <v>2.7376163486948193E-4</v>
      </c>
    </row>
    <row r="21" spans="1:8" x14ac:dyDescent="0.55000000000000004">
      <c r="A21" s="12" t="s">
        <v>79</v>
      </c>
      <c r="B21" s="20">
        <v>2300944</v>
      </c>
      <c r="C21" s="21">
        <v>1365081</v>
      </c>
      <c r="D21" s="11">
        <f t="shared" si="0"/>
        <v>0.59326997962575356</v>
      </c>
      <c r="E21" s="21">
        <v>5843</v>
      </c>
      <c r="F21" s="11">
        <f t="shared" si="1"/>
        <v>2.5393925275886764E-3</v>
      </c>
      <c r="G21" s="21">
        <v>714</v>
      </c>
      <c r="H21" s="11">
        <f t="shared" si="2"/>
        <v>3.1030742164954905E-4</v>
      </c>
    </row>
    <row r="22" spans="1:8" x14ac:dyDescent="0.55000000000000004">
      <c r="A22" s="12" t="s">
        <v>80</v>
      </c>
      <c r="B22" s="20">
        <v>1400720</v>
      </c>
      <c r="C22" s="21">
        <v>823708</v>
      </c>
      <c r="D22" s="11">
        <f t="shared" si="0"/>
        <v>0.58806042606659437</v>
      </c>
      <c r="E22" s="21">
        <v>4532</v>
      </c>
      <c r="F22" s="11">
        <f t="shared" si="1"/>
        <v>3.2354788965674795E-3</v>
      </c>
      <c r="G22" s="21">
        <v>1988</v>
      </c>
      <c r="H22" s="11">
        <f t="shared" si="2"/>
        <v>1.4192700896681707E-3</v>
      </c>
    </row>
    <row r="23" spans="1:8" x14ac:dyDescent="0.55000000000000004">
      <c r="A23" s="12" t="s">
        <v>81</v>
      </c>
      <c r="B23" s="20">
        <v>2739963</v>
      </c>
      <c r="C23" s="21">
        <v>1477671</v>
      </c>
      <c r="D23" s="11">
        <f t="shared" si="0"/>
        <v>0.53930326796383743</v>
      </c>
      <c r="E23" s="21">
        <v>8288</v>
      </c>
      <c r="F23" s="11">
        <f t="shared" si="1"/>
        <v>3.02485836487573E-3</v>
      </c>
      <c r="G23" s="21">
        <v>1355</v>
      </c>
      <c r="H23" s="11">
        <f t="shared" si="2"/>
        <v>4.9453222543516099E-4</v>
      </c>
    </row>
    <row r="24" spans="1:8" x14ac:dyDescent="0.55000000000000004">
      <c r="A24" s="12" t="s">
        <v>82</v>
      </c>
      <c r="B24" s="20">
        <v>831479.00000000012</v>
      </c>
      <c r="C24" s="21">
        <v>486064</v>
      </c>
      <c r="D24" s="11">
        <f t="shared" si="0"/>
        <v>0.58457760208014864</v>
      </c>
      <c r="E24" s="21">
        <v>2560</v>
      </c>
      <c r="F24" s="11">
        <f t="shared" si="1"/>
        <v>3.078851059377326E-3</v>
      </c>
      <c r="G24" s="21">
        <v>596</v>
      </c>
      <c r="H24" s="11">
        <f t="shared" si="2"/>
        <v>7.1679501226128367E-4</v>
      </c>
    </row>
    <row r="25" spans="1:8" x14ac:dyDescent="0.55000000000000004">
      <c r="A25" s="12" t="s">
        <v>83</v>
      </c>
      <c r="B25" s="20">
        <v>1526835</v>
      </c>
      <c r="C25" s="21">
        <v>893795</v>
      </c>
      <c r="D25" s="11">
        <f t="shared" si="0"/>
        <v>0.58539069382087783</v>
      </c>
      <c r="E25" s="21">
        <v>4215</v>
      </c>
      <c r="F25" s="11">
        <f t="shared" si="1"/>
        <v>2.7606126398726778E-3</v>
      </c>
      <c r="G25" s="21">
        <v>706</v>
      </c>
      <c r="H25" s="11">
        <f t="shared" si="2"/>
        <v>4.6239443030844852E-4</v>
      </c>
    </row>
    <row r="26" spans="1:8" x14ac:dyDescent="0.55000000000000004">
      <c r="A26" s="12" t="s">
        <v>84</v>
      </c>
      <c r="B26" s="20">
        <v>708155</v>
      </c>
      <c r="C26" s="21">
        <v>424755</v>
      </c>
      <c r="D26" s="11">
        <f t="shared" si="0"/>
        <v>0.59980512740854752</v>
      </c>
      <c r="E26" s="21">
        <v>2540</v>
      </c>
      <c r="F26" s="11">
        <f t="shared" si="1"/>
        <v>3.5867853789071603E-3</v>
      </c>
      <c r="G26" s="21">
        <v>326</v>
      </c>
      <c r="H26" s="11">
        <f t="shared" si="2"/>
        <v>4.6035119430068276E-4</v>
      </c>
    </row>
    <row r="27" spans="1:8" x14ac:dyDescent="0.55000000000000004">
      <c r="A27" s="12" t="s">
        <v>85</v>
      </c>
      <c r="B27" s="20">
        <v>1194817</v>
      </c>
      <c r="C27" s="21">
        <v>703579</v>
      </c>
      <c r="D27" s="11">
        <f t="shared" si="0"/>
        <v>0.58885921442363143</v>
      </c>
      <c r="E27" s="21">
        <v>2279</v>
      </c>
      <c r="F27" s="11">
        <f t="shared" si="1"/>
        <v>1.9074050670521091E-3</v>
      </c>
      <c r="G27" s="21">
        <v>145</v>
      </c>
      <c r="H27" s="11">
        <f t="shared" si="2"/>
        <v>1.2135749658734349E-4</v>
      </c>
    </row>
    <row r="28" spans="1:8" x14ac:dyDescent="0.55000000000000004">
      <c r="A28" s="12" t="s">
        <v>86</v>
      </c>
      <c r="B28" s="20">
        <v>944709</v>
      </c>
      <c r="C28" s="21">
        <v>595515</v>
      </c>
      <c r="D28" s="11">
        <f t="shared" si="0"/>
        <v>0.63036871671594108</v>
      </c>
      <c r="E28" s="21">
        <v>2085</v>
      </c>
      <c r="F28" s="11">
        <f t="shared" si="1"/>
        <v>2.2070288311003706E-3</v>
      </c>
      <c r="G28" s="21">
        <v>145</v>
      </c>
      <c r="H28" s="11">
        <f t="shared" si="2"/>
        <v>1.5348641751057734E-4</v>
      </c>
    </row>
    <row r="29" spans="1:8" x14ac:dyDescent="0.55000000000000004">
      <c r="A29" s="12" t="s">
        <v>87</v>
      </c>
      <c r="B29" s="20">
        <v>1562767</v>
      </c>
      <c r="C29" s="21">
        <v>908444</v>
      </c>
      <c r="D29" s="11">
        <f t="shared" si="0"/>
        <v>0.58130482663122529</v>
      </c>
      <c r="E29" s="21">
        <v>4858</v>
      </c>
      <c r="F29" s="11">
        <f t="shared" si="1"/>
        <v>3.1085888043451133E-3</v>
      </c>
      <c r="G29" s="21">
        <v>463</v>
      </c>
      <c r="H29" s="11">
        <f t="shared" si="2"/>
        <v>2.962693734894581E-4</v>
      </c>
    </row>
    <row r="30" spans="1:8" x14ac:dyDescent="0.55000000000000004">
      <c r="A30" s="12" t="s">
        <v>88</v>
      </c>
      <c r="B30" s="20">
        <v>732702</v>
      </c>
      <c r="C30" s="21">
        <v>458736</v>
      </c>
      <c r="D30" s="11">
        <f t="shared" si="0"/>
        <v>0.62608809584251168</v>
      </c>
      <c r="E30" s="21">
        <v>1504</v>
      </c>
      <c r="F30" s="11">
        <f t="shared" si="1"/>
        <v>2.0526762585607789E-3</v>
      </c>
      <c r="G30" s="21">
        <v>165</v>
      </c>
      <c r="H30" s="11">
        <f t="shared" si="2"/>
        <v>2.251938714511493E-4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44789</v>
      </c>
      <c r="H34" s="92"/>
    </row>
    <row r="35" spans="1:8" ht="24" customHeight="1" x14ac:dyDescent="0.55000000000000004">
      <c r="A35" s="90"/>
      <c r="B35" s="75"/>
      <c r="C35" s="77"/>
      <c r="D35" s="78"/>
      <c r="E35" s="83" t="s">
        <v>6</v>
      </c>
      <c r="F35" s="84"/>
      <c r="G35" s="85" t="s">
        <v>7</v>
      </c>
      <c r="H35" s="86"/>
    </row>
    <row r="36" spans="1:8" ht="18.75" customHeight="1" x14ac:dyDescent="0.55000000000000004">
      <c r="A36" s="70"/>
      <c r="B36" s="75"/>
      <c r="C36" s="87" t="s">
        <v>8</v>
      </c>
      <c r="D36" s="8"/>
      <c r="E36" s="87" t="s">
        <v>9</v>
      </c>
      <c r="F36" s="8"/>
      <c r="G36" s="87" t="s">
        <v>9</v>
      </c>
      <c r="H36" s="9"/>
    </row>
    <row r="37" spans="1:8" ht="18.75" customHeight="1" x14ac:dyDescent="0.55000000000000004">
      <c r="A37" s="70"/>
      <c r="B37" s="75"/>
      <c r="C37" s="88"/>
      <c r="D37" s="73" t="s">
        <v>10</v>
      </c>
      <c r="E37" s="88"/>
      <c r="F37" s="71" t="s">
        <v>11</v>
      </c>
      <c r="G37" s="88"/>
      <c r="H37" s="73" t="s">
        <v>11</v>
      </c>
    </row>
    <row r="38" spans="1:8" ht="35.15" customHeight="1" x14ac:dyDescent="0.55000000000000004">
      <c r="A38" s="70"/>
      <c r="B38" s="75"/>
      <c r="C38" s="88"/>
      <c r="D38" s="72"/>
      <c r="E38" s="88"/>
      <c r="F38" s="72"/>
      <c r="G38" s="88"/>
      <c r="H38" s="72"/>
    </row>
    <row r="39" spans="1:8" x14ac:dyDescent="0.55000000000000004">
      <c r="A39" s="10" t="s">
        <v>68</v>
      </c>
      <c r="B39" s="20">
        <v>9572763</v>
      </c>
      <c r="C39" s="21">
        <v>5897593</v>
      </c>
      <c r="D39" s="11">
        <f>C39/$B39</f>
        <v>0.6160805401742423</v>
      </c>
      <c r="E39" s="21">
        <v>29863</v>
      </c>
      <c r="F39" s="11">
        <f>E39/$B39</f>
        <v>3.119580000048053E-3</v>
      </c>
      <c r="G39" s="21">
        <v>3527</v>
      </c>
      <c r="H39" s="11">
        <f>G39/$B39</f>
        <v>3.6844117001538638E-4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G2" sqref="G2"/>
    </sheetView>
  </sheetViews>
  <sheetFormatPr defaultRowHeight="18" x14ac:dyDescent="0.55000000000000004"/>
  <cols>
    <col min="1" max="1" width="12.6640625" customWidth="1"/>
    <col min="2" max="2" width="14.08203125" style="27" customWidth="1"/>
    <col min="3" max="4" width="13.9140625" customWidth="1"/>
    <col min="5" max="6" width="14" customWidth="1"/>
    <col min="7" max="8" width="14.08203125" customWidth="1"/>
    <col min="9" max="9" width="12.9140625" customWidth="1"/>
    <col min="10" max="23" width="13.08203125" customWidth="1"/>
    <col min="25" max="25" width="11.58203125" bestFit="1" customWidth="1"/>
  </cols>
  <sheetData>
    <row r="1" spans="1:25" x14ac:dyDescent="0.55000000000000004">
      <c r="A1" s="22" t="s">
        <v>93</v>
      </c>
      <c r="B1" s="23"/>
      <c r="C1" s="24"/>
      <c r="D1" s="24"/>
      <c r="E1" s="24"/>
      <c r="F1" s="24"/>
      <c r="J1" s="25"/>
    </row>
    <row r="2" spans="1:25" x14ac:dyDescent="0.55000000000000004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44790</v>
      </c>
      <c r="V2" s="95"/>
      <c r="W2" s="95"/>
    </row>
    <row r="3" spans="1:25" x14ac:dyDescent="0.55000000000000004">
      <c r="A3" s="97" t="s">
        <v>2</v>
      </c>
      <c r="B3" s="112" t="str">
        <f>_xlfn.CONCAT("接種回数（",TEXT('進捗状況 (都道府県別)'!G3-1,"m月d日"),"まで）")</f>
        <v>接種回数（8月16日まで）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55000000000000004">
      <c r="A4" s="98"/>
      <c r="B4" s="98"/>
      <c r="C4" s="100" t="s">
        <v>94</v>
      </c>
      <c r="D4" s="101"/>
      <c r="E4" s="100" t="s">
        <v>95</v>
      </c>
      <c r="F4" s="101"/>
      <c r="G4" s="106" t="s">
        <v>96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97</v>
      </c>
      <c r="S4" s="107"/>
      <c r="T4" s="107"/>
      <c r="U4" s="107"/>
      <c r="V4" s="107"/>
      <c r="W4" s="108"/>
    </row>
    <row r="5" spans="1:25" x14ac:dyDescent="0.55000000000000004">
      <c r="A5" s="98"/>
      <c r="B5" s="98"/>
      <c r="C5" s="102"/>
      <c r="D5" s="103"/>
      <c r="E5" s="102"/>
      <c r="F5" s="103"/>
      <c r="G5" s="104"/>
      <c r="H5" s="105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59" t="s">
        <v>151</v>
      </c>
      <c r="R5" s="64"/>
      <c r="S5" s="65"/>
      <c r="T5" s="57" t="s">
        <v>106</v>
      </c>
      <c r="U5" s="57" t="s">
        <v>107</v>
      </c>
      <c r="V5" s="57" t="s">
        <v>108</v>
      </c>
      <c r="W5" s="57" t="s">
        <v>150</v>
      </c>
    </row>
    <row r="6" spans="1:25" x14ac:dyDescent="0.55000000000000004">
      <c r="A6" s="99"/>
      <c r="B6" s="99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9" t="s">
        <v>8</v>
      </c>
      <c r="J6" s="110"/>
      <c r="K6" s="110"/>
      <c r="L6" s="110"/>
      <c r="M6" s="110"/>
      <c r="N6" s="110"/>
      <c r="O6" s="110"/>
      <c r="P6" s="110"/>
      <c r="Q6" s="111"/>
      <c r="R6" s="56" t="s">
        <v>8</v>
      </c>
      <c r="S6" s="56" t="s">
        <v>109</v>
      </c>
      <c r="T6" s="60" t="s">
        <v>110</v>
      </c>
      <c r="U6" s="60" t="s">
        <v>110</v>
      </c>
      <c r="V6" s="68" t="s">
        <v>110</v>
      </c>
      <c r="W6" s="60" t="s">
        <v>110</v>
      </c>
      <c r="Y6" s="27" t="s">
        <v>111</v>
      </c>
    </row>
    <row r="7" spans="1:25" x14ac:dyDescent="0.55000000000000004">
      <c r="A7" s="28" t="s">
        <v>12</v>
      </c>
      <c r="B7" s="32">
        <f>C7+E7+G7+R7</f>
        <v>306672603</v>
      </c>
      <c r="C7" s="32">
        <f>SUM(C8:C54)</f>
        <v>104013520</v>
      </c>
      <c r="D7" s="31">
        <f t="shared" ref="D7:D54" si="0">C7/Y7</f>
        <v>0.82129969179602591</v>
      </c>
      <c r="E7" s="32">
        <f>SUM(E8:E54)</f>
        <v>102545871</v>
      </c>
      <c r="F7" s="31">
        <f t="shared" ref="F7:F54" si="1">E7/Y7</f>
        <v>0.80971100917702843</v>
      </c>
      <c r="G7" s="32">
        <f>SUM(G8:G54)</f>
        <v>80776319</v>
      </c>
      <c r="H7" s="31">
        <f>G7/Y7</f>
        <v>0.63781675592862808</v>
      </c>
      <c r="I7" s="32">
        <f>SUM(I8:I54)</f>
        <v>1037191</v>
      </c>
      <c r="J7" s="32">
        <f t="shared" ref="J7" si="2">SUM(J8:J54)</f>
        <v>5299852</v>
      </c>
      <c r="K7" s="32">
        <f t="shared" ref="K7:Q7" si="3">SUM(K8:K54)</f>
        <v>23290217</v>
      </c>
      <c r="L7" s="32">
        <f t="shared" si="3"/>
        <v>25500836</v>
      </c>
      <c r="M7" s="32">
        <f t="shared" si="3"/>
        <v>13749782</v>
      </c>
      <c r="N7" s="32">
        <f t="shared" si="3"/>
        <v>6556264</v>
      </c>
      <c r="O7" s="32">
        <f t="shared" si="3"/>
        <v>2726418</v>
      </c>
      <c r="P7" s="32">
        <f t="shared" ref="P7" si="4">SUM(P8:P54)</f>
        <v>1850394</v>
      </c>
      <c r="Q7" s="32">
        <f t="shared" si="3"/>
        <v>765365</v>
      </c>
      <c r="R7" s="61">
        <f>SUM(R8:R54)</f>
        <v>19336893</v>
      </c>
      <c r="S7" s="62">
        <f>R7/Y7</f>
        <v>0.15268576874614695</v>
      </c>
      <c r="T7" s="61">
        <f>SUM(T8:T54)</f>
        <v>6723</v>
      </c>
      <c r="U7" s="61">
        <f t="shared" ref="U7" si="5">SUM(U8:U54)</f>
        <v>749907</v>
      </c>
      <c r="V7" s="61">
        <f t="shared" ref="V7:W7" si="6">SUM(V8:V54)</f>
        <v>12522378</v>
      </c>
      <c r="W7" s="61">
        <f t="shared" si="6"/>
        <v>6057885</v>
      </c>
      <c r="Y7" s="1">
        <v>126645025</v>
      </c>
    </row>
    <row r="8" spans="1:25" x14ac:dyDescent="0.55000000000000004">
      <c r="A8" s="33" t="s">
        <v>13</v>
      </c>
      <c r="B8" s="32">
        <f>C8+E8+G8+R8</f>
        <v>12842422</v>
      </c>
      <c r="C8" s="34">
        <f>SUM(一般接種!D7+一般接種!G7+一般接種!J7+一般接種!M7+医療従事者等!C5)</f>
        <v>4329530</v>
      </c>
      <c r="D8" s="30">
        <f t="shared" si="0"/>
        <v>0.82836404448549084</v>
      </c>
      <c r="E8" s="34">
        <f>SUM(一般接種!E7+一般接種!H7+一般接種!K7+一般接種!N7+医療従事者等!D5)</f>
        <v>4265197</v>
      </c>
      <c r="F8" s="31">
        <f t="shared" si="1"/>
        <v>0.8160552848571051</v>
      </c>
      <c r="G8" s="29">
        <f>SUM(I8:Q8)</f>
        <v>3445225</v>
      </c>
      <c r="H8" s="31">
        <f t="shared" ref="H8:H54" si="7">G8/Y8</f>
        <v>0.65917097587094331</v>
      </c>
      <c r="I8" s="35">
        <v>42089</v>
      </c>
      <c r="J8" s="35">
        <v>231526</v>
      </c>
      <c r="K8" s="35">
        <v>923611</v>
      </c>
      <c r="L8" s="35">
        <v>1075724</v>
      </c>
      <c r="M8" s="35">
        <v>656226</v>
      </c>
      <c r="N8" s="35">
        <v>306080</v>
      </c>
      <c r="O8" s="35">
        <v>120284</v>
      </c>
      <c r="P8" s="35">
        <v>68045</v>
      </c>
      <c r="Q8" s="35">
        <v>21640</v>
      </c>
      <c r="R8" s="35">
        <f>SUM(T8:W8)</f>
        <v>802470</v>
      </c>
      <c r="S8" s="63">
        <f t="shared" ref="S8:S54" si="8">R8/Y8</f>
        <v>0.15353567125722004</v>
      </c>
      <c r="T8" s="35">
        <v>156</v>
      </c>
      <c r="U8" s="35">
        <v>26118</v>
      </c>
      <c r="V8" s="35">
        <v>521354</v>
      </c>
      <c r="W8" s="35">
        <v>254842</v>
      </c>
      <c r="Y8" s="1">
        <v>5226603</v>
      </c>
    </row>
    <row r="9" spans="1:25" x14ac:dyDescent="0.55000000000000004">
      <c r="A9" s="33" t="s">
        <v>14</v>
      </c>
      <c r="B9" s="32">
        <f>C9+E9+G9+R9</f>
        <v>3246787</v>
      </c>
      <c r="C9" s="34">
        <f>SUM(一般接種!D8+一般接種!G8+一般接種!J8+一般接種!M8+医療従事者等!C6)</f>
        <v>1097315</v>
      </c>
      <c r="D9" s="30">
        <f t="shared" si="0"/>
        <v>0.8711511056949941</v>
      </c>
      <c r="E9" s="34">
        <f>SUM(一般接種!E8+一般接種!H8+一般接種!K8+一般接種!N8+医療従事者等!D6)</f>
        <v>1082945</v>
      </c>
      <c r="F9" s="31">
        <f t="shared" si="1"/>
        <v>0.85974285793675054</v>
      </c>
      <c r="G9" s="29">
        <f t="shared" ref="G9:G54" si="9">SUM(I9:Q9)</f>
        <v>885624</v>
      </c>
      <c r="H9" s="31">
        <f t="shared" si="7"/>
        <v>0.70309102384458744</v>
      </c>
      <c r="I9" s="35">
        <v>10713</v>
      </c>
      <c r="J9" s="35">
        <v>43953</v>
      </c>
      <c r="K9" s="35">
        <v>228388</v>
      </c>
      <c r="L9" s="35">
        <v>263802</v>
      </c>
      <c r="M9" s="35">
        <v>181611</v>
      </c>
      <c r="N9" s="35">
        <v>92252</v>
      </c>
      <c r="O9" s="35">
        <v>41250</v>
      </c>
      <c r="P9" s="35">
        <v>18793</v>
      </c>
      <c r="Q9" s="35">
        <v>4862</v>
      </c>
      <c r="R9" s="35">
        <f t="shared" ref="R9:R54" si="10">SUM(T9:W9)</f>
        <v>180903</v>
      </c>
      <c r="S9" s="63">
        <f t="shared" si="8"/>
        <v>0.14361769270769242</v>
      </c>
      <c r="T9" s="35">
        <v>68</v>
      </c>
      <c r="U9" s="35">
        <v>5662</v>
      </c>
      <c r="V9" s="35">
        <v>118628</v>
      </c>
      <c r="W9" s="35">
        <v>56545</v>
      </c>
      <c r="Y9" s="1">
        <v>1259615</v>
      </c>
    </row>
    <row r="10" spans="1:25" x14ac:dyDescent="0.55000000000000004">
      <c r="A10" s="33" t="s">
        <v>15</v>
      </c>
      <c r="B10" s="32">
        <f t="shared" ref="B10:B54" si="11">C10+E10+G10+R10</f>
        <v>3182735</v>
      </c>
      <c r="C10" s="34">
        <f>SUM(一般接種!D9+一般接種!G9+一般接種!J9+一般接種!M9+医療従事者等!C7)</f>
        <v>1062528</v>
      </c>
      <c r="D10" s="30">
        <f t="shared" si="0"/>
        <v>0.87033746906799758</v>
      </c>
      <c r="E10" s="34">
        <f>SUM(一般接種!E9+一般接種!H9+一般接種!K9+一般接種!N9+医療従事者等!D7)</f>
        <v>1047150</v>
      </c>
      <c r="F10" s="31">
        <f t="shared" si="1"/>
        <v>0.85774104845665589</v>
      </c>
      <c r="G10" s="29">
        <f t="shared" si="9"/>
        <v>873811</v>
      </c>
      <c r="H10" s="31">
        <f t="shared" si="7"/>
        <v>0.71575568284673541</v>
      </c>
      <c r="I10" s="35">
        <v>10460</v>
      </c>
      <c r="J10" s="35">
        <v>47779</v>
      </c>
      <c r="K10" s="35">
        <v>221600</v>
      </c>
      <c r="L10" s="35">
        <v>256758</v>
      </c>
      <c r="M10" s="35">
        <v>168581</v>
      </c>
      <c r="N10" s="35">
        <v>106776</v>
      </c>
      <c r="O10" s="35">
        <v>40140</v>
      </c>
      <c r="P10" s="35">
        <v>16556</v>
      </c>
      <c r="Q10" s="35">
        <v>5161</v>
      </c>
      <c r="R10" s="35">
        <f t="shared" si="10"/>
        <v>199246</v>
      </c>
      <c r="S10" s="63">
        <f t="shared" si="8"/>
        <v>0.16320629608059481</v>
      </c>
      <c r="T10" s="35">
        <v>6</v>
      </c>
      <c r="U10" s="35">
        <v>5442</v>
      </c>
      <c r="V10" s="35">
        <v>130704</v>
      </c>
      <c r="W10" s="35">
        <v>63094</v>
      </c>
      <c r="Y10" s="1">
        <v>1220823</v>
      </c>
    </row>
    <row r="11" spans="1:25" x14ac:dyDescent="0.55000000000000004">
      <c r="A11" s="33" t="s">
        <v>16</v>
      </c>
      <c r="B11" s="32">
        <f t="shared" si="11"/>
        <v>5754973</v>
      </c>
      <c r="C11" s="34">
        <f>SUM(一般接種!D10+一般接種!G10+一般接種!J10+一般接種!M10+医療従事者等!C8)</f>
        <v>1939517</v>
      </c>
      <c r="D11" s="30">
        <f t="shared" si="0"/>
        <v>0.84992390410295582</v>
      </c>
      <c r="E11" s="34">
        <f>SUM(一般接種!E10+一般接種!H10+一般接種!K10+一般接種!N10+医療従事者等!D8)</f>
        <v>1905063</v>
      </c>
      <c r="F11" s="31">
        <f t="shared" si="1"/>
        <v>0.83482567181524536</v>
      </c>
      <c r="G11" s="29">
        <f t="shared" si="9"/>
        <v>1525072</v>
      </c>
      <c r="H11" s="31">
        <f t="shared" si="7"/>
        <v>0.66830821708605959</v>
      </c>
      <c r="I11" s="35">
        <v>18937</v>
      </c>
      <c r="J11" s="35">
        <v>125932</v>
      </c>
      <c r="K11" s="35">
        <v>460547</v>
      </c>
      <c r="L11" s="35">
        <v>394036</v>
      </c>
      <c r="M11" s="35">
        <v>269835</v>
      </c>
      <c r="N11" s="35">
        <v>151201</v>
      </c>
      <c r="O11" s="35">
        <v>60415</v>
      </c>
      <c r="P11" s="35">
        <v>35104</v>
      </c>
      <c r="Q11" s="35">
        <v>9065</v>
      </c>
      <c r="R11" s="35">
        <f t="shared" si="10"/>
        <v>385321</v>
      </c>
      <c r="S11" s="63">
        <f t="shared" si="8"/>
        <v>0.16885313645245442</v>
      </c>
      <c r="T11" s="35">
        <v>26</v>
      </c>
      <c r="U11" s="35">
        <v>24552</v>
      </c>
      <c r="V11" s="35">
        <v>272978</v>
      </c>
      <c r="W11" s="35">
        <v>87765</v>
      </c>
      <c r="Y11" s="1">
        <v>2281989</v>
      </c>
    </row>
    <row r="12" spans="1:25" x14ac:dyDescent="0.55000000000000004">
      <c r="A12" s="33" t="s">
        <v>17</v>
      </c>
      <c r="B12" s="32">
        <f t="shared" si="11"/>
        <v>2529387</v>
      </c>
      <c r="C12" s="34">
        <f>SUM(一般接種!D11+一般接種!G11+一般接種!J11+一般接種!M11+医療従事者等!C9)</f>
        <v>857800</v>
      </c>
      <c r="D12" s="30">
        <f t="shared" si="0"/>
        <v>0.88315720980800749</v>
      </c>
      <c r="E12" s="34">
        <f>SUM(一般接種!E11+一般接種!H11+一般接種!K11+一般接種!N11+医療従事者等!D9)</f>
        <v>847941</v>
      </c>
      <c r="F12" s="31">
        <f t="shared" si="1"/>
        <v>0.87300677039148022</v>
      </c>
      <c r="G12" s="29">
        <f t="shared" si="9"/>
        <v>721183</v>
      </c>
      <c r="H12" s="31">
        <f t="shared" si="7"/>
        <v>0.74250170907084201</v>
      </c>
      <c r="I12" s="35">
        <v>4884</v>
      </c>
      <c r="J12" s="35">
        <v>29801</v>
      </c>
      <c r="K12" s="35">
        <v>127542</v>
      </c>
      <c r="L12" s="35">
        <v>229289</v>
      </c>
      <c r="M12" s="35">
        <v>189300</v>
      </c>
      <c r="N12" s="35">
        <v>89872</v>
      </c>
      <c r="O12" s="35">
        <v>30796</v>
      </c>
      <c r="P12" s="35">
        <v>13995</v>
      </c>
      <c r="Q12" s="35">
        <v>5704</v>
      </c>
      <c r="R12" s="35">
        <f t="shared" si="10"/>
        <v>102463</v>
      </c>
      <c r="S12" s="63">
        <f t="shared" si="8"/>
        <v>0.10549188294306117</v>
      </c>
      <c r="T12" s="35">
        <v>3</v>
      </c>
      <c r="U12" s="35">
        <v>1514</v>
      </c>
      <c r="V12" s="35">
        <v>57845</v>
      </c>
      <c r="W12" s="35">
        <v>43101</v>
      </c>
      <c r="Y12" s="1">
        <v>971288</v>
      </c>
    </row>
    <row r="13" spans="1:25" x14ac:dyDescent="0.55000000000000004">
      <c r="A13" s="33" t="s">
        <v>18</v>
      </c>
      <c r="B13" s="32">
        <f t="shared" si="11"/>
        <v>2795753</v>
      </c>
      <c r="C13" s="34">
        <f>SUM(一般接種!D12+一般接種!G12+一般接種!J12+一般接種!M12+医療従事者等!C10)</f>
        <v>935666</v>
      </c>
      <c r="D13" s="30">
        <f t="shared" si="0"/>
        <v>0.87481230634596219</v>
      </c>
      <c r="E13" s="34">
        <f>SUM(一般接種!E12+一般接種!H12+一般接種!K12+一般接種!N12+医療従事者等!D10)</f>
        <v>926059</v>
      </c>
      <c r="F13" s="31">
        <f t="shared" si="1"/>
        <v>0.86583012485484712</v>
      </c>
      <c r="G13" s="29">
        <f t="shared" si="9"/>
        <v>771812</v>
      </c>
      <c r="H13" s="31">
        <f t="shared" si="7"/>
        <v>0.72161501624029278</v>
      </c>
      <c r="I13" s="35">
        <v>9653</v>
      </c>
      <c r="J13" s="35">
        <v>34730</v>
      </c>
      <c r="K13" s="35">
        <v>192859</v>
      </c>
      <c r="L13" s="35">
        <v>270866</v>
      </c>
      <c r="M13" s="35">
        <v>142491</v>
      </c>
      <c r="N13" s="35">
        <v>77132</v>
      </c>
      <c r="O13" s="35">
        <v>25816</v>
      </c>
      <c r="P13" s="35">
        <v>13433</v>
      </c>
      <c r="Q13" s="35">
        <v>4832</v>
      </c>
      <c r="R13" s="35">
        <f t="shared" si="10"/>
        <v>162216</v>
      </c>
      <c r="S13" s="63">
        <f t="shared" si="8"/>
        <v>0.15166582208418025</v>
      </c>
      <c r="T13" s="35">
        <v>2</v>
      </c>
      <c r="U13" s="35">
        <v>3541</v>
      </c>
      <c r="V13" s="35">
        <v>98826</v>
      </c>
      <c r="W13" s="35">
        <v>59847</v>
      </c>
      <c r="Y13" s="1">
        <v>1069562</v>
      </c>
    </row>
    <row r="14" spans="1:25" x14ac:dyDescent="0.55000000000000004">
      <c r="A14" s="33" t="s">
        <v>19</v>
      </c>
      <c r="B14" s="32">
        <f t="shared" si="11"/>
        <v>4800208</v>
      </c>
      <c r="C14" s="34">
        <f>SUM(一般接種!D13+一般接種!G13+一般接種!J13+一般接種!M13+医療従事者等!C11)</f>
        <v>1600525</v>
      </c>
      <c r="D14" s="30">
        <f t="shared" si="0"/>
        <v>0.85954580386550583</v>
      </c>
      <c r="E14" s="34">
        <f>SUM(一般接種!E13+一般接種!H13+一般接種!K13+一般接種!N13+医療従事者等!D11)</f>
        <v>1581001</v>
      </c>
      <c r="F14" s="31">
        <f t="shared" si="1"/>
        <v>0.84906063663933318</v>
      </c>
      <c r="G14" s="29">
        <f t="shared" si="9"/>
        <v>1309304</v>
      </c>
      <c r="H14" s="31">
        <f t="shared" si="7"/>
        <v>0.70314850388736339</v>
      </c>
      <c r="I14" s="35">
        <v>19123</v>
      </c>
      <c r="J14" s="35">
        <v>75567</v>
      </c>
      <c r="K14" s="35">
        <v>346443</v>
      </c>
      <c r="L14" s="35">
        <v>419573</v>
      </c>
      <c r="M14" s="35">
        <v>237389</v>
      </c>
      <c r="N14" s="35">
        <v>129048</v>
      </c>
      <c r="O14" s="35">
        <v>49740</v>
      </c>
      <c r="P14" s="35">
        <v>23087</v>
      </c>
      <c r="Q14" s="35">
        <v>9334</v>
      </c>
      <c r="R14" s="35">
        <f t="shared" si="10"/>
        <v>309378</v>
      </c>
      <c r="S14" s="63">
        <f t="shared" si="8"/>
        <v>0.16614833364571155</v>
      </c>
      <c r="T14" s="35">
        <v>121</v>
      </c>
      <c r="U14" s="35">
        <v>13041</v>
      </c>
      <c r="V14" s="35">
        <v>196191</v>
      </c>
      <c r="W14" s="35">
        <v>100025</v>
      </c>
      <c r="Y14" s="1">
        <v>1862059</v>
      </c>
    </row>
    <row r="15" spans="1:25" x14ac:dyDescent="0.55000000000000004">
      <c r="A15" s="33" t="s">
        <v>20</v>
      </c>
      <c r="B15" s="32">
        <f t="shared" si="11"/>
        <v>7431283</v>
      </c>
      <c r="C15" s="34">
        <f>SUM(一般接種!D14+一般接種!G14+一般接種!J14+一般接種!M14+医療従事者等!C12)</f>
        <v>2482594</v>
      </c>
      <c r="D15" s="30">
        <f t="shared" si="0"/>
        <v>0.85380725149819015</v>
      </c>
      <c r="E15" s="34">
        <f>SUM(一般接種!E14+一般接種!H14+一般接種!K14+一般接種!N14+医療従事者等!D12)</f>
        <v>2448112</v>
      </c>
      <c r="F15" s="31">
        <f t="shared" si="1"/>
        <v>0.84194829202025678</v>
      </c>
      <c r="G15" s="29">
        <f t="shared" si="9"/>
        <v>1973583</v>
      </c>
      <c r="H15" s="31">
        <f t="shared" si="7"/>
        <v>0.67874951636616887</v>
      </c>
      <c r="I15" s="35">
        <v>21282</v>
      </c>
      <c r="J15" s="35">
        <v>142119</v>
      </c>
      <c r="K15" s="35">
        <v>555632</v>
      </c>
      <c r="L15" s="35">
        <v>593138</v>
      </c>
      <c r="M15" s="35">
        <v>347134</v>
      </c>
      <c r="N15" s="35">
        <v>181486</v>
      </c>
      <c r="O15" s="35">
        <v>71340</v>
      </c>
      <c r="P15" s="35">
        <v>41947</v>
      </c>
      <c r="Q15" s="35">
        <v>19505</v>
      </c>
      <c r="R15" s="35">
        <f t="shared" si="10"/>
        <v>526994</v>
      </c>
      <c r="S15" s="63">
        <f t="shared" si="8"/>
        <v>0.18124240157514165</v>
      </c>
      <c r="T15" s="35">
        <v>90</v>
      </c>
      <c r="U15" s="35">
        <v>26649</v>
      </c>
      <c r="V15" s="35">
        <v>332388</v>
      </c>
      <c r="W15" s="35">
        <v>167867</v>
      </c>
      <c r="Y15" s="1">
        <v>2907675</v>
      </c>
    </row>
    <row r="16" spans="1:25" x14ac:dyDescent="0.55000000000000004">
      <c r="A16" s="36" t="s">
        <v>21</v>
      </c>
      <c r="B16" s="32">
        <f t="shared" si="11"/>
        <v>4893989</v>
      </c>
      <c r="C16" s="34">
        <f>SUM(一般接種!D15+一般接種!G15+一般接種!J15+一般接種!M15+医療従事者等!C13)</f>
        <v>1639023</v>
      </c>
      <c r="D16" s="30">
        <f t="shared" si="0"/>
        <v>0.83820300797636904</v>
      </c>
      <c r="E16" s="34">
        <f>SUM(一般接種!E15+一般接種!H15+一般接種!K15+一般接種!N15+医療従事者等!D13)</f>
        <v>1617238</v>
      </c>
      <c r="F16" s="31">
        <f t="shared" si="1"/>
        <v>0.82706207064433335</v>
      </c>
      <c r="G16" s="29">
        <f t="shared" si="9"/>
        <v>1314063</v>
      </c>
      <c r="H16" s="31">
        <f t="shared" si="7"/>
        <v>0.67201714635514664</v>
      </c>
      <c r="I16" s="35">
        <v>14839</v>
      </c>
      <c r="J16" s="35">
        <v>72333</v>
      </c>
      <c r="K16" s="35">
        <v>367229</v>
      </c>
      <c r="L16" s="35">
        <v>348138</v>
      </c>
      <c r="M16" s="35">
        <v>253828</v>
      </c>
      <c r="N16" s="35">
        <v>148021</v>
      </c>
      <c r="O16" s="35">
        <v>63020</v>
      </c>
      <c r="P16" s="35">
        <v>33251</v>
      </c>
      <c r="Q16" s="35">
        <v>13404</v>
      </c>
      <c r="R16" s="35">
        <f t="shared" si="10"/>
        <v>323665</v>
      </c>
      <c r="S16" s="63">
        <f t="shared" si="8"/>
        <v>0.1655235933703624</v>
      </c>
      <c r="T16" s="35">
        <v>250</v>
      </c>
      <c r="U16" s="35">
        <v>8978</v>
      </c>
      <c r="V16" s="35">
        <v>217571</v>
      </c>
      <c r="W16" s="35">
        <v>96866</v>
      </c>
      <c r="Y16" s="1">
        <v>1955401</v>
      </c>
    </row>
    <row r="17" spans="1:25" x14ac:dyDescent="0.55000000000000004">
      <c r="A17" s="33" t="s">
        <v>22</v>
      </c>
      <c r="B17" s="32">
        <f t="shared" si="11"/>
        <v>4797943</v>
      </c>
      <c r="C17" s="34">
        <f>SUM(一般接種!D16+一般接種!G16+一般接種!J16+一般接種!M16+医療従事者等!C14)</f>
        <v>1617115</v>
      </c>
      <c r="D17" s="30">
        <f t="shared" si="0"/>
        <v>0.8258588295496504</v>
      </c>
      <c r="E17" s="34">
        <f>SUM(一般接種!E16+一般接種!H16+一般接種!K16+一般接種!N16+医療従事者等!D14)</f>
        <v>1591358</v>
      </c>
      <c r="F17" s="31">
        <f t="shared" si="1"/>
        <v>0.81270475833473355</v>
      </c>
      <c r="G17" s="29">
        <f t="shared" si="9"/>
        <v>1288238</v>
      </c>
      <c r="H17" s="31">
        <f t="shared" si="7"/>
        <v>0.65790171191373681</v>
      </c>
      <c r="I17" s="35">
        <v>16378</v>
      </c>
      <c r="J17" s="35">
        <v>72300</v>
      </c>
      <c r="K17" s="35">
        <v>402677</v>
      </c>
      <c r="L17" s="35">
        <v>435682</v>
      </c>
      <c r="M17" s="35">
        <v>217768</v>
      </c>
      <c r="N17" s="35">
        <v>78412</v>
      </c>
      <c r="O17" s="35">
        <v>38074</v>
      </c>
      <c r="P17" s="35">
        <v>17265</v>
      </c>
      <c r="Q17" s="35">
        <v>9682</v>
      </c>
      <c r="R17" s="35">
        <f t="shared" si="10"/>
        <v>301232</v>
      </c>
      <c r="S17" s="63">
        <f t="shared" si="8"/>
        <v>0.15383884692362651</v>
      </c>
      <c r="T17" s="35">
        <v>52</v>
      </c>
      <c r="U17" s="35">
        <v>7077</v>
      </c>
      <c r="V17" s="35">
        <v>194124</v>
      </c>
      <c r="W17" s="35">
        <v>99979</v>
      </c>
      <c r="Y17" s="1">
        <v>1958101</v>
      </c>
    </row>
    <row r="18" spans="1:25" x14ac:dyDescent="0.55000000000000004">
      <c r="A18" s="33" t="s">
        <v>23</v>
      </c>
      <c r="B18" s="32">
        <f t="shared" si="11"/>
        <v>18087696</v>
      </c>
      <c r="C18" s="34">
        <f>SUM(一般接種!D17+一般接種!G17+一般接種!J17+一般接種!M17+医療従事者等!C15)</f>
        <v>6150989</v>
      </c>
      <c r="D18" s="30">
        <f t="shared" si="0"/>
        <v>0.8319118493754023</v>
      </c>
      <c r="E18" s="34">
        <f>SUM(一般接種!E17+一般接種!H17+一般接種!K17+一般接種!N17+医療従事者等!D15)</f>
        <v>6059036</v>
      </c>
      <c r="F18" s="31">
        <f t="shared" si="1"/>
        <v>0.81947534684131929</v>
      </c>
      <c r="G18" s="29">
        <f t="shared" si="9"/>
        <v>4772013</v>
      </c>
      <c r="H18" s="31">
        <f t="shared" si="7"/>
        <v>0.64540745562599144</v>
      </c>
      <c r="I18" s="35">
        <v>50478</v>
      </c>
      <c r="J18" s="35">
        <v>272450</v>
      </c>
      <c r="K18" s="35">
        <v>1319387</v>
      </c>
      <c r="L18" s="35">
        <v>1419248</v>
      </c>
      <c r="M18" s="35">
        <v>838745</v>
      </c>
      <c r="N18" s="35">
        <v>478393</v>
      </c>
      <c r="O18" s="35">
        <v>202658</v>
      </c>
      <c r="P18" s="35">
        <v>129621</v>
      </c>
      <c r="Q18" s="35">
        <v>61033</v>
      </c>
      <c r="R18" s="35">
        <f t="shared" si="10"/>
        <v>1105658</v>
      </c>
      <c r="S18" s="63">
        <f t="shared" si="8"/>
        <v>0.14953855250866299</v>
      </c>
      <c r="T18" s="35">
        <v>223</v>
      </c>
      <c r="U18" s="35">
        <v>44913</v>
      </c>
      <c r="V18" s="35">
        <v>696712</v>
      </c>
      <c r="W18" s="35">
        <v>363810</v>
      </c>
      <c r="Y18" s="1">
        <v>7393799</v>
      </c>
    </row>
    <row r="19" spans="1:25" x14ac:dyDescent="0.55000000000000004">
      <c r="A19" s="33" t="s">
        <v>24</v>
      </c>
      <c r="B19" s="32">
        <f t="shared" si="11"/>
        <v>15568361</v>
      </c>
      <c r="C19" s="34">
        <f>SUM(一般接種!D18+一般接種!G18+一般接種!J18+一般接種!M18+医療従事者等!C16)</f>
        <v>5252581</v>
      </c>
      <c r="D19" s="30">
        <f t="shared" si="0"/>
        <v>0.83072445330396283</v>
      </c>
      <c r="E19" s="34">
        <f>SUM(一般接種!E18+一般接種!H18+一般接種!K18+一般接種!N18+医療従事者等!D16)</f>
        <v>5183946</v>
      </c>
      <c r="F19" s="31">
        <f t="shared" si="1"/>
        <v>0.81986945214310158</v>
      </c>
      <c r="G19" s="29">
        <f t="shared" si="9"/>
        <v>4154757</v>
      </c>
      <c r="H19" s="31">
        <f t="shared" si="7"/>
        <v>0.65709757497044075</v>
      </c>
      <c r="I19" s="35">
        <v>43336</v>
      </c>
      <c r="J19" s="35">
        <v>214767</v>
      </c>
      <c r="K19" s="35">
        <v>1090317</v>
      </c>
      <c r="L19" s="35">
        <v>1326176</v>
      </c>
      <c r="M19" s="35">
        <v>756139</v>
      </c>
      <c r="N19" s="35">
        <v>394666</v>
      </c>
      <c r="O19" s="35">
        <v>169648</v>
      </c>
      <c r="P19" s="35">
        <v>114517</v>
      </c>
      <c r="Q19" s="35">
        <v>45191</v>
      </c>
      <c r="R19" s="35">
        <f t="shared" si="10"/>
        <v>977077</v>
      </c>
      <c r="S19" s="63">
        <f t="shared" si="8"/>
        <v>0.15453007895754031</v>
      </c>
      <c r="T19" s="35">
        <v>250</v>
      </c>
      <c r="U19" s="35">
        <v>35311</v>
      </c>
      <c r="V19" s="35">
        <v>632597</v>
      </c>
      <c r="W19" s="35">
        <v>308919</v>
      </c>
      <c r="Y19" s="1">
        <v>6322892</v>
      </c>
    </row>
    <row r="20" spans="1:25" x14ac:dyDescent="0.55000000000000004">
      <c r="A20" s="33" t="s">
        <v>25</v>
      </c>
      <c r="B20" s="32">
        <f t="shared" si="11"/>
        <v>33390826</v>
      </c>
      <c r="C20" s="34">
        <f>SUM(一般接種!D19+一般接種!G19+一般接種!J19+一般接種!M19+医療従事者等!C17)</f>
        <v>11333201</v>
      </c>
      <c r="D20" s="30">
        <f t="shared" si="0"/>
        <v>0.81867598465658076</v>
      </c>
      <c r="E20" s="34">
        <f>SUM(一般接種!E19+一般接種!H19+一般接種!K19+一般接種!N19+医療従事者等!D17)</f>
        <v>11179704</v>
      </c>
      <c r="F20" s="31">
        <f t="shared" si="1"/>
        <v>0.80758782804338469</v>
      </c>
      <c r="G20" s="29">
        <f t="shared" si="9"/>
        <v>8657416</v>
      </c>
      <c r="H20" s="31">
        <f t="shared" si="7"/>
        <v>0.62538541126921132</v>
      </c>
      <c r="I20" s="35">
        <v>104516</v>
      </c>
      <c r="J20" s="35">
        <v>614484</v>
      </c>
      <c r="K20" s="35">
        <v>2642178</v>
      </c>
      <c r="L20" s="35">
        <v>2943873</v>
      </c>
      <c r="M20" s="35">
        <v>1269713</v>
      </c>
      <c r="N20" s="35">
        <v>518731</v>
      </c>
      <c r="O20" s="35">
        <v>236567</v>
      </c>
      <c r="P20" s="35">
        <v>229744</v>
      </c>
      <c r="Q20" s="35">
        <v>97610</v>
      </c>
      <c r="R20" s="35">
        <f t="shared" si="10"/>
        <v>2220505</v>
      </c>
      <c r="S20" s="63">
        <f t="shared" si="8"/>
        <v>0.16040253034512147</v>
      </c>
      <c r="T20" s="35">
        <v>1361</v>
      </c>
      <c r="U20" s="35">
        <v>144072</v>
      </c>
      <c r="V20" s="35">
        <v>1495271</v>
      </c>
      <c r="W20" s="35">
        <v>579801</v>
      </c>
      <c r="Y20" s="1">
        <v>13843329</v>
      </c>
    </row>
    <row r="21" spans="1:25" x14ac:dyDescent="0.55000000000000004">
      <c r="A21" s="33" t="s">
        <v>26</v>
      </c>
      <c r="B21" s="32">
        <f t="shared" si="11"/>
        <v>22494623</v>
      </c>
      <c r="C21" s="34">
        <f>SUM(一般接種!D20+一般接種!G20+一般接種!J20+一般接種!M20+医療従事者等!C18)</f>
        <v>7634412</v>
      </c>
      <c r="D21" s="30">
        <f t="shared" si="0"/>
        <v>0.82800883190679253</v>
      </c>
      <c r="E21" s="34">
        <f>SUM(一般接種!E20+一般接種!H20+一般接種!K20+一般接種!N20+医療従事者等!D18)</f>
        <v>7537667</v>
      </c>
      <c r="F21" s="31">
        <f t="shared" si="1"/>
        <v>0.81751611623427933</v>
      </c>
      <c r="G21" s="29">
        <f t="shared" si="9"/>
        <v>5888648</v>
      </c>
      <c r="H21" s="31">
        <f t="shared" si="7"/>
        <v>0.63866772607900513</v>
      </c>
      <c r="I21" s="35">
        <v>51812</v>
      </c>
      <c r="J21" s="35">
        <v>307634</v>
      </c>
      <c r="K21" s="35">
        <v>1460607</v>
      </c>
      <c r="L21" s="35">
        <v>2064733</v>
      </c>
      <c r="M21" s="35">
        <v>1102699</v>
      </c>
      <c r="N21" s="35">
        <v>478013</v>
      </c>
      <c r="O21" s="35">
        <v>191482</v>
      </c>
      <c r="P21" s="35">
        <v>161976</v>
      </c>
      <c r="Q21" s="35">
        <v>69692</v>
      </c>
      <c r="R21" s="35">
        <f t="shared" si="10"/>
        <v>1433896</v>
      </c>
      <c r="S21" s="63">
        <f t="shared" si="8"/>
        <v>0.15551669886768257</v>
      </c>
      <c r="T21" s="35">
        <v>675</v>
      </c>
      <c r="U21" s="35">
        <v>47380</v>
      </c>
      <c r="V21" s="35">
        <v>886177</v>
      </c>
      <c r="W21" s="35">
        <v>499664</v>
      </c>
      <c r="Y21" s="1">
        <v>9220206</v>
      </c>
    </row>
    <row r="22" spans="1:25" x14ac:dyDescent="0.55000000000000004">
      <c r="A22" s="33" t="s">
        <v>27</v>
      </c>
      <c r="B22" s="32">
        <f t="shared" si="11"/>
        <v>5684090</v>
      </c>
      <c r="C22" s="34">
        <f>SUM(一般接種!D21+一般接種!G21+一般接種!J21+一般接種!M21+医療従事者等!C19)</f>
        <v>1909171</v>
      </c>
      <c r="D22" s="30">
        <f t="shared" si="0"/>
        <v>0.86263935867672403</v>
      </c>
      <c r="E22" s="34">
        <f>SUM(一般接種!E21+一般接種!H21+一般接種!K21+一般接種!N21+医療従事者等!D19)</f>
        <v>1877015</v>
      </c>
      <c r="F22" s="31">
        <f t="shared" si="1"/>
        <v>0.84810999948490273</v>
      </c>
      <c r="G22" s="29">
        <f t="shared" si="9"/>
        <v>1588349</v>
      </c>
      <c r="H22" s="31">
        <f t="shared" si="7"/>
        <v>0.71767922449839006</v>
      </c>
      <c r="I22" s="35">
        <v>16824</v>
      </c>
      <c r="J22" s="35">
        <v>65130</v>
      </c>
      <c r="K22" s="35">
        <v>344163</v>
      </c>
      <c r="L22" s="35">
        <v>568124</v>
      </c>
      <c r="M22" s="35">
        <v>356773</v>
      </c>
      <c r="N22" s="35">
        <v>150102</v>
      </c>
      <c r="O22" s="35">
        <v>50181</v>
      </c>
      <c r="P22" s="35">
        <v>28221</v>
      </c>
      <c r="Q22" s="35">
        <v>8831</v>
      </c>
      <c r="R22" s="35">
        <f t="shared" si="10"/>
        <v>309555</v>
      </c>
      <c r="S22" s="63">
        <f t="shared" si="8"/>
        <v>0.13986925564822286</v>
      </c>
      <c r="T22" s="35">
        <v>9</v>
      </c>
      <c r="U22" s="35">
        <v>6115</v>
      </c>
      <c r="V22" s="35">
        <v>187697</v>
      </c>
      <c r="W22" s="35">
        <v>115734</v>
      </c>
      <c r="Y22" s="1">
        <v>2213174</v>
      </c>
    </row>
    <row r="23" spans="1:25" x14ac:dyDescent="0.55000000000000004">
      <c r="A23" s="33" t="s">
        <v>28</v>
      </c>
      <c r="B23" s="32">
        <f t="shared" si="11"/>
        <v>2691842</v>
      </c>
      <c r="C23" s="34">
        <f>SUM(一般接種!D22+一般接種!G22+一般接種!J22+一般接種!M22+医療従事者等!C20)</f>
        <v>899093</v>
      </c>
      <c r="D23" s="30">
        <f t="shared" si="0"/>
        <v>0.85818012091547557</v>
      </c>
      <c r="E23" s="34">
        <f>SUM(一般接種!E22+一般接種!H22+一般接種!K22+一般接種!N22+医療従事者等!D20)</f>
        <v>890868</v>
      </c>
      <c r="F23" s="31">
        <f t="shared" si="1"/>
        <v>0.8503293963580274</v>
      </c>
      <c r="G23" s="29">
        <f t="shared" si="9"/>
        <v>712879</v>
      </c>
      <c r="H23" s="31">
        <f t="shared" si="7"/>
        <v>0.68043971693484806</v>
      </c>
      <c r="I23" s="35">
        <v>10208</v>
      </c>
      <c r="J23" s="35">
        <v>39308</v>
      </c>
      <c r="K23" s="35">
        <v>213069</v>
      </c>
      <c r="L23" s="35">
        <v>219714</v>
      </c>
      <c r="M23" s="35">
        <v>127815</v>
      </c>
      <c r="N23" s="35">
        <v>63098</v>
      </c>
      <c r="O23" s="35">
        <v>20059</v>
      </c>
      <c r="P23" s="35">
        <v>13680</v>
      </c>
      <c r="Q23" s="35">
        <v>5928</v>
      </c>
      <c r="R23" s="35">
        <f t="shared" si="10"/>
        <v>189002</v>
      </c>
      <c r="S23" s="63">
        <f t="shared" si="8"/>
        <v>0.1804015371193711</v>
      </c>
      <c r="T23" s="35">
        <v>103</v>
      </c>
      <c r="U23" s="35">
        <v>3742</v>
      </c>
      <c r="V23" s="35">
        <v>124651</v>
      </c>
      <c r="W23" s="35">
        <v>60506</v>
      </c>
      <c r="Y23" s="1">
        <v>1047674</v>
      </c>
    </row>
    <row r="24" spans="1:25" x14ac:dyDescent="0.55000000000000004">
      <c r="A24" s="33" t="s">
        <v>29</v>
      </c>
      <c r="B24" s="32">
        <f t="shared" si="11"/>
        <v>2767226</v>
      </c>
      <c r="C24" s="34">
        <f>SUM(一般接種!D23+一般接種!G23+一般接種!J23+一般接種!M23+医療従事者等!C21)</f>
        <v>940240</v>
      </c>
      <c r="D24" s="30">
        <f t="shared" si="0"/>
        <v>0.83011964797785032</v>
      </c>
      <c r="E24" s="34">
        <f>SUM(一般接種!E23+一般接種!H23+一般接種!K23+一般接種!N23+医療従事者等!D21)</f>
        <v>928811</v>
      </c>
      <c r="F24" s="31">
        <f t="shared" si="1"/>
        <v>0.82002920568998883</v>
      </c>
      <c r="G24" s="29">
        <f t="shared" si="9"/>
        <v>733106</v>
      </c>
      <c r="H24" s="31">
        <f t="shared" si="7"/>
        <v>0.64724505940020627</v>
      </c>
      <c r="I24" s="35">
        <v>9330</v>
      </c>
      <c r="J24" s="35">
        <v>55467</v>
      </c>
      <c r="K24" s="35">
        <v>204797</v>
      </c>
      <c r="L24" s="35">
        <v>216948</v>
      </c>
      <c r="M24" s="35">
        <v>131527</v>
      </c>
      <c r="N24" s="35">
        <v>67775</v>
      </c>
      <c r="O24" s="35">
        <v>26874</v>
      </c>
      <c r="P24" s="35">
        <v>13867</v>
      </c>
      <c r="Q24" s="35">
        <v>6521</v>
      </c>
      <c r="R24" s="35">
        <f t="shared" si="10"/>
        <v>165069</v>
      </c>
      <c r="S24" s="63">
        <f t="shared" si="8"/>
        <v>0.14573621646819512</v>
      </c>
      <c r="T24" s="35">
        <v>38</v>
      </c>
      <c r="U24" s="35">
        <v>6863</v>
      </c>
      <c r="V24" s="35">
        <v>103250</v>
      </c>
      <c r="W24" s="35">
        <v>54918</v>
      </c>
      <c r="Y24" s="1">
        <v>1132656</v>
      </c>
    </row>
    <row r="25" spans="1:25" x14ac:dyDescent="0.55000000000000004">
      <c r="A25" s="33" t="s">
        <v>30</v>
      </c>
      <c r="B25" s="32">
        <f t="shared" si="11"/>
        <v>1907691</v>
      </c>
      <c r="C25" s="34">
        <f>SUM(一般接種!D24+一般接種!G24+一般接種!J24+一般接種!M24+医療従事者等!C22)</f>
        <v>649558</v>
      </c>
      <c r="D25" s="30">
        <f t="shared" si="0"/>
        <v>0.83859057066834675</v>
      </c>
      <c r="E25" s="34">
        <f>SUM(一般接種!E24+一般接種!H24+一般接種!K24+一般接種!N24+医療従事者等!D22)</f>
        <v>642670</v>
      </c>
      <c r="F25" s="31">
        <f t="shared" si="1"/>
        <v>0.82969804397979297</v>
      </c>
      <c r="G25" s="29">
        <f t="shared" si="9"/>
        <v>512640</v>
      </c>
      <c r="H25" s="31">
        <f t="shared" si="7"/>
        <v>0.66182707340594871</v>
      </c>
      <c r="I25" s="35">
        <v>7672</v>
      </c>
      <c r="J25" s="35">
        <v>32409</v>
      </c>
      <c r="K25" s="35">
        <v>143799</v>
      </c>
      <c r="L25" s="35">
        <v>172163</v>
      </c>
      <c r="M25" s="35">
        <v>92076</v>
      </c>
      <c r="N25" s="35">
        <v>34593</v>
      </c>
      <c r="O25" s="35">
        <v>15964</v>
      </c>
      <c r="P25" s="35">
        <v>10526</v>
      </c>
      <c r="Q25" s="35">
        <v>3438</v>
      </c>
      <c r="R25" s="35">
        <f t="shared" si="10"/>
        <v>102823</v>
      </c>
      <c r="S25" s="63">
        <f t="shared" si="8"/>
        <v>0.1327462647643958</v>
      </c>
      <c r="T25" s="35">
        <v>145</v>
      </c>
      <c r="U25" s="35">
        <v>3801</v>
      </c>
      <c r="V25" s="35">
        <v>68536</v>
      </c>
      <c r="W25" s="35">
        <v>30341</v>
      </c>
      <c r="Y25" s="1">
        <v>774583</v>
      </c>
    </row>
    <row r="26" spans="1:25" x14ac:dyDescent="0.55000000000000004">
      <c r="A26" s="33" t="s">
        <v>31</v>
      </c>
      <c r="B26" s="32">
        <f t="shared" si="11"/>
        <v>2037246</v>
      </c>
      <c r="C26" s="34">
        <f>SUM(一般接種!D25+一般接種!G25+一般接種!J25+一般接種!M25+医療従事者等!C23)</f>
        <v>683706</v>
      </c>
      <c r="D26" s="30">
        <f t="shared" si="0"/>
        <v>0.83277527201682833</v>
      </c>
      <c r="E26" s="34">
        <f>SUM(一般接種!E25+一般接種!H25+一般接種!K25+一般接種!N25+医療従事者等!D23)</f>
        <v>675097</v>
      </c>
      <c r="F26" s="31">
        <f t="shared" si="1"/>
        <v>0.82228924100818879</v>
      </c>
      <c r="G26" s="29">
        <f t="shared" si="9"/>
        <v>540133</v>
      </c>
      <c r="H26" s="31">
        <f t="shared" si="7"/>
        <v>0.6578988717376556</v>
      </c>
      <c r="I26" s="35">
        <v>6473</v>
      </c>
      <c r="J26" s="35">
        <v>38006</v>
      </c>
      <c r="K26" s="35">
        <v>169210</v>
      </c>
      <c r="L26" s="35">
        <v>165227</v>
      </c>
      <c r="M26" s="35">
        <v>96448</v>
      </c>
      <c r="N26" s="35">
        <v>34678</v>
      </c>
      <c r="O26" s="35">
        <v>12454</v>
      </c>
      <c r="P26" s="35">
        <v>12923</v>
      </c>
      <c r="Q26" s="35">
        <v>4714</v>
      </c>
      <c r="R26" s="35">
        <f t="shared" si="10"/>
        <v>138310</v>
      </c>
      <c r="S26" s="63">
        <f t="shared" si="8"/>
        <v>0.1684659018242454</v>
      </c>
      <c r="T26" s="35">
        <v>117</v>
      </c>
      <c r="U26" s="35">
        <v>6392</v>
      </c>
      <c r="V26" s="35">
        <v>89068</v>
      </c>
      <c r="W26" s="35">
        <v>42733</v>
      </c>
      <c r="Y26" s="1">
        <v>820997</v>
      </c>
    </row>
    <row r="27" spans="1:25" x14ac:dyDescent="0.55000000000000004">
      <c r="A27" s="33" t="s">
        <v>32</v>
      </c>
      <c r="B27" s="32">
        <f t="shared" si="11"/>
        <v>5249586</v>
      </c>
      <c r="C27" s="34">
        <f>SUM(一般接種!D26+一般接種!G26+一般接種!J26+一般接種!M26+医療従事者等!C24)</f>
        <v>1736216</v>
      </c>
      <c r="D27" s="30">
        <f t="shared" si="0"/>
        <v>0.83804845885360935</v>
      </c>
      <c r="E27" s="34">
        <f>SUM(一般接種!E26+一般接種!H26+一般接種!K26+一般接種!N26+医療従事者等!D24)</f>
        <v>1713178</v>
      </c>
      <c r="F27" s="31">
        <f t="shared" si="1"/>
        <v>0.82692832150026763</v>
      </c>
      <c r="G27" s="29">
        <f t="shared" si="9"/>
        <v>1420310</v>
      </c>
      <c r="H27" s="31">
        <f t="shared" si="7"/>
        <v>0.68556481831429372</v>
      </c>
      <c r="I27" s="35">
        <v>14355</v>
      </c>
      <c r="J27" s="35">
        <v>69381</v>
      </c>
      <c r="K27" s="35">
        <v>457722</v>
      </c>
      <c r="L27" s="35">
        <v>433094</v>
      </c>
      <c r="M27" s="35">
        <v>235674</v>
      </c>
      <c r="N27" s="35">
        <v>123293</v>
      </c>
      <c r="O27" s="35">
        <v>48258</v>
      </c>
      <c r="P27" s="35">
        <v>27606</v>
      </c>
      <c r="Q27" s="35">
        <v>10927</v>
      </c>
      <c r="R27" s="35">
        <f t="shared" si="10"/>
        <v>379882</v>
      </c>
      <c r="S27" s="63">
        <f t="shared" si="8"/>
        <v>0.1833640080763147</v>
      </c>
      <c r="T27" s="35">
        <v>12</v>
      </c>
      <c r="U27" s="35">
        <v>6515</v>
      </c>
      <c r="V27" s="35">
        <v>255231</v>
      </c>
      <c r="W27" s="35">
        <v>118124</v>
      </c>
      <c r="Y27" s="1">
        <v>2071737</v>
      </c>
    </row>
    <row r="28" spans="1:25" x14ac:dyDescent="0.55000000000000004">
      <c r="A28" s="33" t="s">
        <v>33</v>
      </c>
      <c r="B28" s="32">
        <f t="shared" si="11"/>
        <v>5054584</v>
      </c>
      <c r="C28" s="34">
        <f>SUM(一般接種!D27+一般接種!G27+一般接種!J27+一般接種!M27+医療従事者等!C25)</f>
        <v>1672207</v>
      </c>
      <c r="D28" s="30">
        <f t="shared" si="0"/>
        <v>0.82914243468956372</v>
      </c>
      <c r="E28" s="34">
        <f>SUM(一般接種!E27+一般接種!H27+一般接種!K27+一般接種!N27+医療従事者等!D25)</f>
        <v>1658180</v>
      </c>
      <c r="F28" s="31">
        <f t="shared" si="1"/>
        <v>0.82218732630203128</v>
      </c>
      <c r="G28" s="29">
        <f t="shared" si="9"/>
        <v>1332958</v>
      </c>
      <c r="H28" s="31">
        <f t="shared" si="7"/>
        <v>0.66093016083471212</v>
      </c>
      <c r="I28" s="35">
        <v>15500</v>
      </c>
      <c r="J28" s="35">
        <v>85349</v>
      </c>
      <c r="K28" s="35">
        <v>466875</v>
      </c>
      <c r="L28" s="35">
        <v>403612</v>
      </c>
      <c r="M28" s="35">
        <v>192442</v>
      </c>
      <c r="N28" s="35">
        <v>97866</v>
      </c>
      <c r="O28" s="35">
        <v>38010</v>
      </c>
      <c r="P28" s="35">
        <v>22326</v>
      </c>
      <c r="Q28" s="35">
        <v>10978</v>
      </c>
      <c r="R28" s="35">
        <f t="shared" si="10"/>
        <v>391239</v>
      </c>
      <c r="S28" s="63">
        <f t="shared" si="8"/>
        <v>0.19399084982033338</v>
      </c>
      <c r="T28" s="35">
        <v>42</v>
      </c>
      <c r="U28" s="35">
        <v>9409</v>
      </c>
      <c r="V28" s="35">
        <v>256364</v>
      </c>
      <c r="W28" s="35">
        <v>125424</v>
      </c>
      <c r="Y28" s="1">
        <v>2016791</v>
      </c>
    </row>
    <row r="29" spans="1:25" x14ac:dyDescent="0.55000000000000004">
      <c r="A29" s="33" t="s">
        <v>34</v>
      </c>
      <c r="B29" s="32">
        <f t="shared" si="11"/>
        <v>9237090</v>
      </c>
      <c r="C29" s="34">
        <f>SUM(一般接種!D28+一般接種!G28+一般接種!J28+一般接種!M28+医療従事者等!C26)</f>
        <v>3147430</v>
      </c>
      <c r="D29" s="30">
        <f t="shared" si="0"/>
        <v>0.85382745655488224</v>
      </c>
      <c r="E29" s="34">
        <f>SUM(一般接種!E28+一般接種!H28+一般接種!K28+一般接種!N28+医療従事者等!D26)</f>
        <v>3111001</v>
      </c>
      <c r="F29" s="31">
        <f t="shared" si="1"/>
        <v>0.84394508254979306</v>
      </c>
      <c r="G29" s="29">
        <f t="shared" si="9"/>
        <v>2429959</v>
      </c>
      <c r="H29" s="31">
        <f t="shared" si="7"/>
        <v>0.65919360001736182</v>
      </c>
      <c r="I29" s="35">
        <v>23581</v>
      </c>
      <c r="J29" s="35">
        <v>115984</v>
      </c>
      <c r="K29" s="35">
        <v>657674</v>
      </c>
      <c r="L29" s="35">
        <v>757089</v>
      </c>
      <c r="M29" s="35">
        <v>453831</v>
      </c>
      <c r="N29" s="35">
        <v>251927</v>
      </c>
      <c r="O29" s="35">
        <v>88057</v>
      </c>
      <c r="P29" s="35">
        <v>52964</v>
      </c>
      <c r="Q29" s="35">
        <v>28852</v>
      </c>
      <c r="R29" s="35">
        <f t="shared" si="10"/>
        <v>548700</v>
      </c>
      <c r="S29" s="63">
        <f t="shared" si="8"/>
        <v>0.14885005398425505</v>
      </c>
      <c r="T29" s="35">
        <v>26</v>
      </c>
      <c r="U29" s="35">
        <v>12152</v>
      </c>
      <c r="V29" s="35">
        <v>351562</v>
      </c>
      <c r="W29" s="35">
        <v>184960</v>
      </c>
      <c r="Y29" s="1">
        <v>3686260</v>
      </c>
    </row>
    <row r="30" spans="1:25" x14ac:dyDescent="0.55000000000000004">
      <c r="A30" s="33" t="s">
        <v>35</v>
      </c>
      <c r="B30" s="32">
        <f t="shared" si="11"/>
        <v>17589728</v>
      </c>
      <c r="C30" s="34">
        <f>SUM(一般接種!D29+一般接種!G29+一般接種!J29+一般接種!M29+医療従事者等!C27)</f>
        <v>6027223</v>
      </c>
      <c r="D30" s="30">
        <f t="shared" si="0"/>
        <v>0.79737807657880178</v>
      </c>
      <c r="E30" s="34">
        <f>SUM(一般接種!E29+一般接種!H29+一般接種!K29+一般接種!N29+医療従事者等!D27)</f>
        <v>5918466</v>
      </c>
      <c r="F30" s="31">
        <f t="shared" si="1"/>
        <v>0.78298994999472138</v>
      </c>
      <c r="G30" s="29">
        <f t="shared" si="9"/>
        <v>4577686</v>
      </c>
      <c r="H30" s="31">
        <f t="shared" si="7"/>
        <v>0.60560998951950318</v>
      </c>
      <c r="I30" s="35">
        <v>43216</v>
      </c>
      <c r="J30" s="35">
        <v>375547</v>
      </c>
      <c r="K30" s="35">
        <v>1356246</v>
      </c>
      <c r="L30" s="35">
        <v>1362103</v>
      </c>
      <c r="M30" s="35">
        <v>761311</v>
      </c>
      <c r="N30" s="35">
        <v>370472</v>
      </c>
      <c r="O30" s="35">
        <v>150488</v>
      </c>
      <c r="P30" s="35">
        <v>108712</v>
      </c>
      <c r="Q30" s="35">
        <v>49591</v>
      </c>
      <c r="R30" s="35">
        <f t="shared" si="10"/>
        <v>1066353</v>
      </c>
      <c r="S30" s="63">
        <f t="shared" si="8"/>
        <v>0.14107433955804108</v>
      </c>
      <c r="T30" s="35">
        <v>68</v>
      </c>
      <c r="U30" s="35">
        <v>45130</v>
      </c>
      <c r="V30" s="35">
        <v>685458</v>
      </c>
      <c r="W30" s="35">
        <v>335697</v>
      </c>
      <c r="Y30" s="1">
        <v>7558802</v>
      </c>
    </row>
    <row r="31" spans="1:25" x14ac:dyDescent="0.55000000000000004">
      <c r="A31" s="33" t="s">
        <v>36</v>
      </c>
      <c r="B31" s="32">
        <f t="shared" si="11"/>
        <v>4341854</v>
      </c>
      <c r="C31" s="34">
        <f>SUM(一般接種!D30+一般接種!G30+一般接種!J30+一般接種!M30+医療従事者等!C28)</f>
        <v>1483322</v>
      </c>
      <c r="D31" s="30">
        <f t="shared" si="0"/>
        <v>0.8238128534670105</v>
      </c>
      <c r="E31" s="34">
        <f>SUM(一般接種!E30+一般接種!H30+一般接種!K30+一般接種!N30+医療従事者等!D28)</f>
        <v>1467114</v>
      </c>
      <c r="F31" s="31">
        <f t="shared" si="1"/>
        <v>0.81481119453591311</v>
      </c>
      <c r="G31" s="29">
        <f t="shared" si="9"/>
        <v>1153983</v>
      </c>
      <c r="H31" s="31">
        <f t="shared" si="7"/>
        <v>0.64090334268784599</v>
      </c>
      <c r="I31" s="35">
        <v>16830</v>
      </c>
      <c r="J31" s="35">
        <v>67559</v>
      </c>
      <c r="K31" s="35">
        <v>347277</v>
      </c>
      <c r="L31" s="35">
        <v>354056</v>
      </c>
      <c r="M31" s="35">
        <v>197061</v>
      </c>
      <c r="N31" s="35">
        <v>98796</v>
      </c>
      <c r="O31" s="35">
        <v>40814</v>
      </c>
      <c r="P31" s="35">
        <v>24356</v>
      </c>
      <c r="Q31" s="35">
        <v>7234</v>
      </c>
      <c r="R31" s="35">
        <f t="shared" si="10"/>
        <v>237435</v>
      </c>
      <c r="S31" s="63">
        <f t="shared" si="8"/>
        <v>0.13186752765949647</v>
      </c>
      <c r="T31" s="35">
        <v>82</v>
      </c>
      <c r="U31" s="35">
        <v>5476</v>
      </c>
      <c r="V31" s="35">
        <v>160520</v>
      </c>
      <c r="W31" s="35">
        <v>71357</v>
      </c>
      <c r="Y31" s="1">
        <v>1800557</v>
      </c>
    </row>
    <row r="32" spans="1:25" x14ac:dyDescent="0.55000000000000004">
      <c r="A32" s="33" t="s">
        <v>37</v>
      </c>
      <c r="B32" s="32">
        <f t="shared" si="11"/>
        <v>3397591</v>
      </c>
      <c r="C32" s="34">
        <f>SUM(一般接種!D31+一般接種!G31+一般接種!J31+一般接種!M31+医療従事者等!C29)</f>
        <v>1160170</v>
      </c>
      <c r="D32" s="30">
        <f t="shared" si="0"/>
        <v>0.81768736921562146</v>
      </c>
      <c r="E32" s="34">
        <f>SUM(一般接種!E31+一般接種!H31+一般接種!K31+一般接種!N31+医療従事者等!D29)</f>
        <v>1147660</v>
      </c>
      <c r="F32" s="31">
        <f t="shared" si="1"/>
        <v>0.80887032603325382</v>
      </c>
      <c r="G32" s="29">
        <f t="shared" si="9"/>
        <v>887440</v>
      </c>
      <c r="H32" s="31">
        <f t="shared" si="7"/>
        <v>0.62546737024462895</v>
      </c>
      <c r="I32" s="35">
        <v>8755</v>
      </c>
      <c r="J32" s="35">
        <v>53125</v>
      </c>
      <c r="K32" s="35">
        <v>238928</v>
      </c>
      <c r="L32" s="35">
        <v>286139</v>
      </c>
      <c r="M32" s="35">
        <v>161311</v>
      </c>
      <c r="N32" s="35">
        <v>83261</v>
      </c>
      <c r="O32" s="35">
        <v>25220</v>
      </c>
      <c r="P32" s="35">
        <v>21504</v>
      </c>
      <c r="Q32" s="35">
        <v>9197</v>
      </c>
      <c r="R32" s="35">
        <f t="shared" si="10"/>
        <v>202321</v>
      </c>
      <c r="S32" s="63">
        <f t="shared" si="8"/>
        <v>0.14259576288567516</v>
      </c>
      <c r="T32" s="35">
        <v>9</v>
      </c>
      <c r="U32" s="35">
        <v>6971</v>
      </c>
      <c r="V32" s="35">
        <v>132378</v>
      </c>
      <c r="W32" s="35">
        <v>62963</v>
      </c>
      <c r="Y32" s="1">
        <v>1418843</v>
      </c>
    </row>
    <row r="33" spans="1:25" x14ac:dyDescent="0.55000000000000004">
      <c r="A33" s="33" t="s">
        <v>38</v>
      </c>
      <c r="B33" s="32">
        <f t="shared" si="11"/>
        <v>5935373</v>
      </c>
      <c r="C33" s="34">
        <f>SUM(一般接種!D32+一般接種!G32+一般接種!J32+一般接種!M32+医療従事者等!C30)</f>
        <v>2034143</v>
      </c>
      <c r="D33" s="30">
        <f t="shared" si="0"/>
        <v>0.80383688553677435</v>
      </c>
      <c r="E33" s="34">
        <f>SUM(一般接種!E32+一般接種!H32+一般接種!K32+一般接種!N32+医療従事者等!D30)</f>
        <v>2001866</v>
      </c>
      <c r="F33" s="31">
        <f t="shared" si="1"/>
        <v>0.79108191051561283</v>
      </c>
      <c r="G33" s="29">
        <f t="shared" si="9"/>
        <v>1533726</v>
      </c>
      <c r="H33" s="31">
        <f t="shared" si="7"/>
        <v>0.60608596893471833</v>
      </c>
      <c r="I33" s="35">
        <v>26180</v>
      </c>
      <c r="J33" s="35">
        <v>97516</v>
      </c>
      <c r="K33" s="35">
        <v>451631</v>
      </c>
      <c r="L33" s="35">
        <v>475792</v>
      </c>
      <c r="M33" s="35">
        <v>252817</v>
      </c>
      <c r="N33" s="35">
        <v>125934</v>
      </c>
      <c r="O33" s="35">
        <v>50993</v>
      </c>
      <c r="P33" s="35">
        <v>36641</v>
      </c>
      <c r="Q33" s="35">
        <v>16222</v>
      </c>
      <c r="R33" s="35">
        <f t="shared" si="10"/>
        <v>365638</v>
      </c>
      <c r="S33" s="63">
        <f t="shared" si="8"/>
        <v>0.14448999463356071</v>
      </c>
      <c r="T33" s="35">
        <v>15</v>
      </c>
      <c r="U33" s="35">
        <v>8053</v>
      </c>
      <c r="V33" s="35">
        <v>239040</v>
      </c>
      <c r="W33" s="35">
        <v>118530</v>
      </c>
      <c r="Y33" s="1">
        <v>2530542</v>
      </c>
    </row>
    <row r="34" spans="1:25" x14ac:dyDescent="0.55000000000000004">
      <c r="A34" s="33" t="s">
        <v>39</v>
      </c>
      <c r="B34" s="32">
        <f t="shared" si="11"/>
        <v>19977390</v>
      </c>
      <c r="C34" s="34">
        <f>SUM(一般接種!D33+一般接種!G33+一般接種!J33+一般接種!M33+医療従事者等!C31)</f>
        <v>6915408</v>
      </c>
      <c r="D34" s="30">
        <f t="shared" si="0"/>
        <v>0.78232924875595489</v>
      </c>
      <c r="E34" s="34">
        <f>SUM(一般接種!E33+一般接種!H33+一般接種!K33+一般接種!N33+医療従事者等!D31)</f>
        <v>6824409</v>
      </c>
      <c r="F34" s="31">
        <f t="shared" si="1"/>
        <v>0.77203467476877397</v>
      </c>
      <c r="G34" s="29">
        <f t="shared" si="9"/>
        <v>5064385</v>
      </c>
      <c r="H34" s="31">
        <f t="shared" si="7"/>
        <v>0.57292592316475421</v>
      </c>
      <c r="I34" s="35">
        <v>65624</v>
      </c>
      <c r="J34" s="35">
        <v>375826</v>
      </c>
      <c r="K34" s="35">
        <v>1530197</v>
      </c>
      <c r="L34" s="35">
        <v>1561880</v>
      </c>
      <c r="M34" s="35">
        <v>774748</v>
      </c>
      <c r="N34" s="35">
        <v>370068</v>
      </c>
      <c r="O34" s="35">
        <v>198077</v>
      </c>
      <c r="P34" s="35">
        <v>137040</v>
      </c>
      <c r="Q34" s="35">
        <v>50925</v>
      </c>
      <c r="R34" s="35">
        <f t="shared" si="10"/>
        <v>1173188</v>
      </c>
      <c r="S34" s="63">
        <f t="shared" si="8"/>
        <v>0.132720916349332</v>
      </c>
      <c r="T34" s="35">
        <v>443</v>
      </c>
      <c r="U34" s="35">
        <v>49037</v>
      </c>
      <c r="V34" s="35">
        <v>781128</v>
      </c>
      <c r="W34" s="35">
        <v>342580</v>
      </c>
      <c r="Y34" s="1">
        <v>8839511</v>
      </c>
    </row>
    <row r="35" spans="1:25" x14ac:dyDescent="0.55000000000000004">
      <c r="A35" s="33" t="s">
        <v>40</v>
      </c>
      <c r="B35" s="32">
        <f t="shared" si="11"/>
        <v>13004719</v>
      </c>
      <c r="C35" s="34">
        <f>SUM(一般接種!D34+一般接種!G34+一般接種!J34+一般接種!M34+医療従事者等!C32)</f>
        <v>4441840</v>
      </c>
      <c r="D35" s="30">
        <f t="shared" si="0"/>
        <v>0.80415306976849443</v>
      </c>
      <c r="E35" s="34">
        <f>SUM(一般接種!E34+一般接種!H34+一般接種!K34+一般接種!N34+医療従事者等!D32)</f>
        <v>4388605</v>
      </c>
      <c r="F35" s="31">
        <f t="shared" si="1"/>
        <v>0.79451537713005504</v>
      </c>
      <c r="G35" s="29">
        <f t="shared" si="9"/>
        <v>3365323</v>
      </c>
      <c r="H35" s="31">
        <f t="shared" si="7"/>
        <v>0.60925986105139285</v>
      </c>
      <c r="I35" s="35">
        <v>45711</v>
      </c>
      <c r="J35" s="35">
        <v>244091</v>
      </c>
      <c r="K35" s="35">
        <v>1010704</v>
      </c>
      <c r="L35" s="35">
        <v>1038135</v>
      </c>
      <c r="M35" s="35">
        <v>545047</v>
      </c>
      <c r="N35" s="35">
        <v>253444</v>
      </c>
      <c r="O35" s="35">
        <v>115766</v>
      </c>
      <c r="P35" s="35">
        <v>80449</v>
      </c>
      <c r="Q35" s="35">
        <v>31976</v>
      </c>
      <c r="R35" s="35">
        <f t="shared" si="10"/>
        <v>808951</v>
      </c>
      <c r="S35" s="63">
        <f t="shared" si="8"/>
        <v>0.14645291814705017</v>
      </c>
      <c r="T35" s="35">
        <v>102</v>
      </c>
      <c r="U35" s="35">
        <v>26530</v>
      </c>
      <c r="V35" s="35">
        <v>529795</v>
      </c>
      <c r="W35" s="35">
        <v>252524</v>
      </c>
      <c r="Y35" s="1">
        <v>5523625</v>
      </c>
    </row>
    <row r="36" spans="1:25" x14ac:dyDescent="0.55000000000000004">
      <c r="A36" s="33" t="s">
        <v>41</v>
      </c>
      <c r="B36" s="32">
        <f t="shared" si="11"/>
        <v>3248719</v>
      </c>
      <c r="C36" s="34">
        <f>SUM(一般接種!D35+一般接種!G35+一般接種!J35+一般接種!M35+医療従事者等!C33)</f>
        <v>1096045</v>
      </c>
      <c r="D36" s="30">
        <f t="shared" si="0"/>
        <v>0.81506151007742023</v>
      </c>
      <c r="E36" s="34">
        <f>SUM(一般接種!E35+一般接種!H35+一般接種!K35+一般接種!N35+医療従事者等!D33)</f>
        <v>1084471</v>
      </c>
      <c r="F36" s="31">
        <f t="shared" si="1"/>
        <v>0.80645463543483165</v>
      </c>
      <c r="G36" s="29">
        <f t="shared" si="9"/>
        <v>850060</v>
      </c>
      <c r="H36" s="31">
        <f t="shared" si="7"/>
        <v>0.63213753747009638</v>
      </c>
      <c r="I36" s="35">
        <v>7595</v>
      </c>
      <c r="J36" s="35">
        <v>54573</v>
      </c>
      <c r="K36" s="35">
        <v>307937</v>
      </c>
      <c r="L36" s="35">
        <v>254466</v>
      </c>
      <c r="M36" s="35">
        <v>131774</v>
      </c>
      <c r="N36" s="35">
        <v>53841</v>
      </c>
      <c r="O36" s="35">
        <v>20316</v>
      </c>
      <c r="P36" s="35">
        <v>14370</v>
      </c>
      <c r="Q36" s="35">
        <v>5188</v>
      </c>
      <c r="R36" s="35">
        <f t="shared" si="10"/>
        <v>218143</v>
      </c>
      <c r="S36" s="63">
        <f t="shared" si="8"/>
        <v>0.16221958313100163</v>
      </c>
      <c r="T36" s="35">
        <v>64</v>
      </c>
      <c r="U36" s="35">
        <v>5723</v>
      </c>
      <c r="V36" s="35">
        <v>155369</v>
      </c>
      <c r="W36" s="35">
        <v>56987</v>
      </c>
      <c r="Y36" s="1">
        <v>1344739</v>
      </c>
    </row>
    <row r="37" spans="1:25" x14ac:dyDescent="0.55000000000000004">
      <c r="A37" s="33" t="s">
        <v>42</v>
      </c>
      <c r="B37" s="32">
        <f t="shared" si="11"/>
        <v>2236361</v>
      </c>
      <c r="C37" s="34">
        <f>SUM(一般接種!D36+一般接種!G36+一般接種!J36+一般接種!M36+医療従事者等!C34)</f>
        <v>751025</v>
      </c>
      <c r="D37" s="30">
        <f t="shared" si="0"/>
        <v>0.79521341928270117</v>
      </c>
      <c r="E37" s="34">
        <f>SUM(一般接種!E36+一般接種!H36+一般接種!K36+一般接種!N36+医療従事者等!D34)</f>
        <v>741791</v>
      </c>
      <c r="F37" s="31">
        <f t="shared" si="1"/>
        <v>0.78543611398173718</v>
      </c>
      <c r="G37" s="29">
        <f t="shared" si="9"/>
        <v>598466</v>
      </c>
      <c r="H37" s="31">
        <f t="shared" si="7"/>
        <v>0.63367823199552742</v>
      </c>
      <c r="I37" s="35">
        <v>7690</v>
      </c>
      <c r="J37" s="35">
        <v>44847</v>
      </c>
      <c r="K37" s="35">
        <v>212613</v>
      </c>
      <c r="L37" s="35">
        <v>197539</v>
      </c>
      <c r="M37" s="35">
        <v>83787</v>
      </c>
      <c r="N37" s="35">
        <v>29894</v>
      </c>
      <c r="O37" s="35">
        <v>10763</v>
      </c>
      <c r="P37" s="35">
        <v>8337</v>
      </c>
      <c r="Q37" s="35">
        <v>2996</v>
      </c>
      <c r="R37" s="35">
        <f t="shared" si="10"/>
        <v>145079</v>
      </c>
      <c r="S37" s="63">
        <f t="shared" si="8"/>
        <v>0.15361508292815151</v>
      </c>
      <c r="T37" s="35">
        <v>2</v>
      </c>
      <c r="U37" s="35">
        <v>3025</v>
      </c>
      <c r="V37" s="35">
        <v>90866</v>
      </c>
      <c r="W37" s="35">
        <v>51186</v>
      </c>
      <c r="Y37" s="1">
        <v>944432</v>
      </c>
    </row>
    <row r="38" spans="1:25" x14ac:dyDescent="0.55000000000000004">
      <c r="A38" s="33" t="s">
        <v>43</v>
      </c>
      <c r="B38" s="32">
        <f t="shared" si="11"/>
        <v>1327320</v>
      </c>
      <c r="C38" s="34">
        <f>SUM(一般接種!D37+一般接種!G37+一般接種!J37+一般接種!M37+医療従事者等!C35)</f>
        <v>445321</v>
      </c>
      <c r="D38" s="30">
        <f t="shared" si="0"/>
        <v>0.79980351588037102</v>
      </c>
      <c r="E38" s="34">
        <f>SUM(一般接種!E37+一般接種!H37+一般接種!K37+一般接種!N37+医療従事者等!D35)</f>
        <v>439611</v>
      </c>
      <c r="F38" s="31">
        <f t="shared" si="1"/>
        <v>0.78954826612642515</v>
      </c>
      <c r="G38" s="29">
        <f t="shared" si="9"/>
        <v>352039</v>
      </c>
      <c r="H38" s="31">
        <f t="shared" si="7"/>
        <v>0.63226757760583918</v>
      </c>
      <c r="I38" s="35">
        <v>4917</v>
      </c>
      <c r="J38" s="35">
        <v>23221</v>
      </c>
      <c r="K38" s="35">
        <v>108408</v>
      </c>
      <c r="L38" s="35">
        <v>110738</v>
      </c>
      <c r="M38" s="35">
        <v>59686</v>
      </c>
      <c r="N38" s="35">
        <v>25051</v>
      </c>
      <c r="O38" s="35">
        <v>9445</v>
      </c>
      <c r="P38" s="35">
        <v>7465</v>
      </c>
      <c r="Q38" s="35">
        <v>3108</v>
      </c>
      <c r="R38" s="35">
        <f t="shared" si="10"/>
        <v>90349</v>
      </c>
      <c r="S38" s="63">
        <f t="shared" si="8"/>
        <v>0.16226822417149794</v>
      </c>
      <c r="T38" s="35">
        <v>17</v>
      </c>
      <c r="U38" s="35">
        <v>2691</v>
      </c>
      <c r="V38" s="35">
        <v>57592</v>
      </c>
      <c r="W38" s="35">
        <v>30049</v>
      </c>
      <c r="Y38" s="1">
        <v>556788</v>
      </c>
    </row>
    <row r="39" spans="1:25" x14ac:dyDescent="0.55000000000000004">
      <c r="A39" s="33" t="s">
        <v>44</v>
      </c>
      <c r="B39" s="32">
        <f t="shared" si="11"/>
        <v>1663060</v>
      </c>
      <c r="C39" s="34">
        <f>SUM(一般接種!D38+一般接種!G38+一般接種!J38+一般接種!M38+医療従事者等!C36)</f>
        <v>566370</v>
      </c>
      <c r="D39" s="30">
        <f t="shared" si="0"/>
        <v>0.8417915771794624</v>
      </c>
      <c r="E39" s="34">
        <f>SUM(一般接種!E38+一般接種!H38+一般接種!K38+一般接種!N38+医療従事者等!D36)</f>
        <v>557300</v>
      </c>
      <c r="F39" s="31">
        <f t="shared" si="1"/>
        <v>0.82831090269985064</v>
      </c>
      <c r="G39" s="29">
        <f t="shared" si="9"/>
        <v>453467</v>
      </c>
      <c r="H39" s="31">
        <f t="shared" si="7"/>
        <v>0.67398467632261472</v>
      </c>
      <c r="I39" s="35">
        <v>4901</v>
      </c>
      <c r="J39" s="35">
        <v>30272</v>
      </c>
      <c r="K39" s="35">
        <v>111467</v>
      </c>
      <c r="L39" s="35">
        <v>142708</v>
      </c>
      <c r="M39" s="35">
        <v>82677</v>
      </c>
      <c r="N39" s="35">
        <v>45577</v>
      </c>
      <c r="O39" s="35">
        <v>20784</v>
      </c>
      <c r="P39" s="35">
        <v>11277</v>
      </c>
      <c r="Q39" s="35">
        <v>3804</v>
      </c>
      <c r="R39" s="35">
        <f t="shared" si="10"/>
        <v>85923</v>
      </c>
      <c r="S39" s="63">
        <f t="shared" si="8"/>
        <v>0.12770672473116682</v>
      </c>
      <c r="T39" s="35">
        <v>25</v>
      </c>
      <c r="U39" s="35">
        <v>2148</v>
      </c>
      <c r="V39" s="35">
        <v>47398</v>
      </c>
      <c r="W39" s="35">
        <v>36352</v>
      </c>
      <c r="Y39" s="1">
        <v>672815</v>
      </c>
    </row>
    <row r="40" spans="1:25" x14ac:dyDescent="0.55000000000000004">
      <c r="A40" s="33" t="s">
        <v>45</v>
      </c>
      <c r="B40" s="32">
        <f t="shared" si="11"/>
        <v>4456770</v>
      </c>
      <c r="C40" s="34">
        <f>SUM(一般接種!D39+一般接種!G39+一般接種!J39+一般接種!M39+医療従事者等!C37)</f>
        <v>1519505</v>
      </c>
      <c r="D40" s="30">
        <f t="shared" si="0"/>
        <v>0.80236150662876737</v>
      </c>
      <c r="E40" s="34">
        <f>SUM(一般接種!E39+一般接種!H39+一般接種!K39+一般接種!N39+医療従事者等!D37)</f>
        <v>1488960</v>
      </c>
      <c r="F40" s="31">
        <f t="shared" si="1"/>
        <v>0.78623248288749925</v>
      </c>
      <c r="G40" s="29">
        <f t="shared" si="9"/>
        <v>1188902</v>
      </c>
      <c r="H40" s="31">
        <f t="shared" si="7"/>
        <v>0.62778944455856001</v>
      </c>
      <c r="I40" s="35">
        <v>21859</v>
      </c>
      <c r="J40" s="35">
        <v>138150</v>
      </c>
      <c r="K40" s="35">
        <v>363065</v>
      </c>
      <c r="L40" s="35">
        <v>318402</v>
      </c>
      <c r="M40" s="35">
        <v>163969</v>
      </c>
      <c r="N40" s="35">
        <v>92101</v>
      </c>
      <c r="O40" s="35">
        <v>51048</v>
      </c>
      <c r="P40" s="35">
        <v>29527</v>
      </c>
      <c r="Q40" s="35">
        <v>10781</v>
      </c>
      <c r="R40" s="35">
        <f t="shared" si="10"/>
        <v>259403</v>
      </c>
      <c r="S40" s="63">
        <f t="shared" si="8"/>
        <v>0.13697551630565358</v>
      </c>
      <c r="T40" s="35">
        <v>251</v>
      </c>
      <c r="U40" s="35">
        <v>7500</v>
      </c>
      <c r="V40" s="35">
        <v>161497</v>
      </c>
      <c r="W40" s="35">
        <v>90155</v>
      </c>
      <c r="Y40" s="1">
        <v>1893791</v>
      </c>
    </row>
    <row r="41" spans="1:25" x14ac:dyDescent="0.55000000000000004">
      <c r="A41" s="33" t="s">
        <v>46</v>
      </c>
      <c r="B41" s="32">
        <f t="shared" si="11"/>
        <v>6624631</v>
      </c>
      <c r="C41" s="34">
        <f>SUM(一般接種!D40+一般接種!G40+一般接種!J40+一般接種!M40+医療従事者等!C38)</f>
        <v>2249838</v>
      </c>
      <c r="D41" s="30">
        <f t="shared" si="0"/>
        <v>0.79996145685959452</v>
      </c>
      <c r="E41" s="34">
        <f>SUM(一般接種!E40+一般接種!H40+一般接種!K40+一般接種!N40+医療従事者等!D38)</f>
        <v>2221222</v>
      </c>
      <c r="F41" s="31">
        <f t="shared" si="1"/>
        <v>0.78978663669498972</v>
      </c>
      <c r="G41" s="29">
        <f t="shared" si="9"/>
        <v>1729014</v>
      </c>
      <c r="H41" s="31">
        <f t="shared" si="7"/>
        <v>0.61477517864425568</v>
      </c>
      <c r="I41" s="35">
        <v>22433</v>
      </c>
      <c r="J41" s="35">
        <v>121941</v>
      </c>
      <c r="K41" s="35">
        <v>546300</v>
      </c>
      <c r="L41" s="35">
        <v>532938</v>
      </c>
      <c r="M41" s="35">
        <v>293180</v>
      </c>
      <c r="N41" s="35">
        <v>116708</v>
      </c>
      <c r="O41" s="35">
        <v>46046</v>
      </c>
      <c r="P41" s="35">
        <v>32819</v>
      </c>
      <c r="Q41" s="35">
        <v>16649</v>
      </c>
      <c r="R41" s="35">
        <f t="shared" si="10"/>
        <v>424557</v>
      </c>
      <c r="S41" s="63">
        <f t="shared" si="8"/>
        <v>0.15095719613587238</v>
      </c>
      <c r="T41" s="35">
        <v>56</v>
      </c>
      <c r="U41" s="35">
        <v>15682</v>
      </c>
      <c r="V41" s="35">
        <v>271637</v>
      </c>
      <c r="W41" s="35">
        <v>137182</v>
      </c>
      <c r="Y41" s="1">
        <v>2812433</v>
      </c>
    </row>
    <row r="42" spans="1:25" x14ac:dyDescent="0.55000000000000004">
      <c r="A42" s="33" t="s">
        <v>47</v>
      </c>
      <c r="B42" s="32">
        <f t="shared" si="11"/>
        <v>3385982</v>
      </c>
      <c r="C42" s="34">
        <f>SUM(一般接種!D41+一般接種!G41+一般接種!J41+一般接種!M41+医療従事者等!C39)</f>
        <v>1125002</v>
      </c>
      <c r="D42" s="30">
        <f t="shared" si="0"/>
        <v>0.82958019629676061</v>
      </c>
      <c r="E42" s="34">
        <f>SUM(一般接種!E41+一般接種!H41+一般接種!K41+一般接種!N41+医療従事者等!D39)</f>
        <v>1101418</v>
      </c>
      <c r="F42" s="31">
        <f t="shared" si="1"/>
        <v>0.8121892766810952</v>
      </c>
      <c r="G42" s="29">
        <f t="shared" si="9"/>
        <v>909619</v>
      </c>
      <c r="H42" s="31">
        <f t="shared" si="7"/>
        <v>0.67075605961168339</v>
      </c>
      <c r="I42" s="35">
        <v>44796</v>
      </c>
      <c r="J42" s="35">
        <v>46971</v>
      </c>
      <c r="K42" s="35">
        <v>287533</v>
      </c>
      <c r="L42" s="35">
        <v>310264</v>
      </c>
      <c r="M42" s="35">
        <v>133847</v>
      </c>
      <c r="N42" s="35">
        <v>42107</v>
      </c>
      <c r="O42" s="35">
        <v>18923</v>
      </c>
      <c r="P42" s="35">
        <v>17345</v>
      </c>
      <c r="Q42" s="35">
        <v>7833</v>
      </c>
      <c r="R42" s="35">
        <f t="shared" si="10"/>
        <v>249943</v>
      </c>
      <c r="S42" s="63">
        <f t="shared" si="8"/>
        <v>0.1843087950092544</v>
      </c>
      <c r="T42" s="35">
        <v>398</v>
      </c>
      <c r="U42" s="35">
        <v>9135</v>
      </c>
      <c r="V42" s="35">
        <v>142054</v>
      </c>
      <c r="W42" s="35">
        <v>98356</v>
      </c>
      <c r="Y42" s="1">
        <v>1356110</v>
      </c>
    </row>
    <row r="43" spans="1:25" x14ac:dyDescent="0.55000000000000004">
      <c r="A43" s="33" t="s">
        <v>48</v>
      </c>
      <c r="B43" s="32">
        <f t="shared" si="11"/>
        <v>1783191</v>
      </c>
      <c r="C43" s="34">
        <f>SUM(一般接種!D42+一般接種!G42+一般接種!J42+一般接種!M42+医療従事者等!C40)</f>
        <v>600629</v>
      </c>
      <c r="D43" s="30">
        <f t="shared" si="0"/>
        <v>0.81723901930610154</v>
      </c>
      <c r="E43" s="34">
        <f>SUM(一般接種!E42+一般接種!H42+一般接種!K42+一般接種!N42+医療従事者等!D40)</f>
        <v>592914</v>
      </c>
      <c r="F43" s="31">
        <f t="shared" si="1"/>
        <v>0.80674169228068882</v>
      </c>
      <c r="G43" s="29">
        <f t="shared" si="9"/>
        <v>480299</v>
      </c>
      <c r="H43" s="31">
        <f t="shared" si="7"/>
        <v>0.65351337303676849</v>
      </c>
      <c r="I43" s="35">
        <v>7952</v>
      </c>
      <c r="J43" s="35">
        <v>39888</v>
      </c>
      <c r="K43" s="35">
        <v>153297</v>
      </c>
      <c r="L43" s="35">
        <v>160722</v>
      </c>
      <c r="M43" s="35">
        <v>67396</v>
      </c>
      <c r="N43" s="35">
        <v>29078</v>
      </c>
      <c r="O43" s="35">
        <v>11858</v>
      </c>
      <c r="P43" s="35">
        <v>7693</v>
      </c>
      <c r="Q43" s="35">
        <v>2415</v>
      </c>
      <c r="R43" s="35">
        <f t="shared" si="10"/>
        <v>109349</v>
      </c>
      <c r="S43" s="63">
        <f t="shared" si="8"/>
        <v>0.1487844734804728</v>
      </c>
      <c r="T43" s="35">
        <v>10</v>
      </c>
      <c r="U43" s="35">
        <v>3462</v>
      </c>
      <c r="V43" s="35">
        <v>72928</v>
      </c>
      <c r="W43" s="35">
        <v>32949</v>
      </c>
      <c r="Y43" s="1">
        <v>734949</v>
      </c>
    </row>
    <row r="44" spans="1:25" x14ac:dyDescent="0.55000000000000004">
      <c r="A44" s="33" t="s">
        <v>49</v>
      </c>
      <c r="B44" s="32">
        <f t="shared" si="11"/>
        <v>2311804</v>
      </c>
      <c r="C44" s="34">
        <f>SUM(一般接種!D43+一般接種!G43+一般接種!J43+一般接種!M43+医療従事者等!C41)</f>
        <v>781747</v>
      </c>
      <c r="D44" s="30">
        <f t="shared" si="0"/>
        <v>0.80270069904794761</v>
      </c>
      <c r="E44" s="34">
        <f>SUM(一般接種!E43+一般接種!H43+一般接種!K43+一般接種!N43+医療従事者等!D41)</f>
        <v>773024</v>
      </c>
      <c r="F44" s="31">
        <f t="shared" si="1"/>
        <v>0.79374389051808403</v>
      </c>
      <c r="G44" s="29">
        <f t="shared" si="9"/>
        <v>614375</v>
      </c>
      <c r="H44" s="31">
        <f t="shared" si="7"/>
        <v>0.63084251295826244</v>
      </c>
      <c r="I44" s="35">
        <v>9403</v>
      </c>
      <c r="J44" s="35">
        <v>48515</v>
      </c>
      <c r="K44" s="35">
        <v>170743</v>
      </c>
      <c r="L44" s="35">
        <v>187156</v>
      </c>
      <c r="M44" s="35">
        <v>114048</v>
      </c>
      <c r="N44" s="35">
        <v>52802</v>
      </c>
      <c r="O44" s="35">
        <v>16685</v>
      </c>
      <c r="P44" s="35">
        <v>10414</v>
      </c>
      <c r="Q44" s="35">
        <v>4609</v>
      </c>
      <c r="R44" s="35">
        <f t="shared" si="10"/>
        <v>142658</v>
      </c>
      <c r="S44" s="63">
        <f t="shared" si="8"/>
        <v>0.14648175985936895</v>
      </c>
      <c r="T44" s="35">
        <v>148</v>
      </c>
      <c r="U44" s="35">
        <v>7873</v>
      </c>
      <c r="V44" s="35">
        <v>97529</v>
      </c>
      <c r="W44" s="35">
        <v>37108</v>
      </c>
      <c r="Y44" s="1">
        <v>973896</v>
      </c>
    </row>
    <row r="45" spans="1:25" x14ac:dyDescent="0.55000000000000004">
      <c r="A45" s="33" t="s">
        <v>50</v>
      </c>
      <c r="B45" s="32">
        <f t="shared" si="11"/>
        <v>3365733</v>
      </c>
      <c r="C45" s="34">
        <f>SUM(一般接種!D44+一般接種!G44+一般接種!J44+一般接種!M44+医療従事者等!C42)</f>
        <v>1117009</v>
      </c>
      <c r="D45" s="30">
        <f t="shared" si="0"/>
        <v>0.82361993158921976</v>
      </c>
      <c r="E45" s="34">
        <f>SUM(一般接種!E44+一般接種!H44+一般接種!K44+一般接種!N44+医療従事者等!D42)</f>
        <v>1105081</v>
      </c>
      <c r="F45" s="31">
        <f t="shared" si="1"/>
        <v>0.81482489185006257</v>
      </c>
      <c r="G45" s="29">
        <f t="shared" si="9"/>
        <v>889557</v>
      </c>
      <c r="H45" s="31">
        <f t="shared" si="7"/>
        <v>0.65590955443036858</v>
      </c>
      <c r="I45" s="35">
        <v>12489</v>
      </c>
      <c r="J45" s="35">
        <v>59384</v>
      </c>
      <c r="K45" s="35">
        <v>280268</v>
      </c>
      <c r="L45" s="35">
        <v>272728</v>
      </c>
      <c r="M45" s="35">
        <v>142553</v>
      </c>
      <c r="N45" s="35">
        <v>71778</v>
      </c>
      <c r="O45" s="35">
        <v>28024</v>
      </c>
      <c r="P45" s="35">
        <v>15604</v>
      </c>
      <c r="Q45" s="35">
        <v>6729</v>
      </c>
      <c r="R45" s="35">
        <f t="shared" si="10"/>
        <v>254086</v>
      </c>
      <c r="S45" s="63">
        <f t="shared" si="8"/>
        <v>0.18734879838728111</v>
      </c>
      <c r="T45" s="35">
        <v>212</v>
      </c>
      <c r="U45" s="35">
        <v>5960</v>
      </c>
      <c r="V45" s="35">
        <v>165500</v>
      </c>
      <c r="W45" s="35">
        <v>82414</v>
      </c>
      <c r="Y45" s="1">
        <v>1356219</v>
      </c>
    </row>
    <row r="46" spans="1:25" x14ac:dyDescent="0.55000000000000004">
      <c r="A46" s="33" t="s">
        <v>51</v>
      </c>
      <c r="B46" s="32">
        <f t="shared" si="11"/>
        <v>1688478</v>
      </c>
      <c r="C46" s="34">
        <f>SUM(一般接種!D45+一般接種!G45+一般接種!J45+一般接種!M45+医療従事者等!C43)</f>
        <v>567127</v>
      </c>
      <c r="D46" s="30">
        <f t="shared" si="0"/>
        <v>0.80883298843214246</v>
      </c>
      <c r="E46" s="34">
        <f>SUM(一般接種!E45+一般接種!H45+一般接種!K45+一般接種!N45+医療従事者等!D43)</f>
        <v>559580</v>
      </c>
      <c r="F46" s="31">
        <f t="shared" si="1"/>
        <v>0.79806950412669164</v>
      </c>
      <c r="G46" s="29">
        <f t="shared" si="9"/>
        <v>442995</v>
      </c>
      <c r="H46" s="31">
        <f t="shared" si="7"/>
        <v>0.63179670463669857</v>
      </c>
      <c r="I46" s="35">
        <v>10605</v>
      </c>
      <c r="J46" s="35">
        <v>33564</v>
      </c>
      <c r="K46" s="35">
        <v>141036</v>
      </c>
      <c r="L46" s="35">
        <v>125465</v>
      </c>
      <c r="M46" s="35">
        <v>73395</v>
      </c>
      <c r="N46" s="35">
        <v>36093</v>
      </c>
      <c r="O46" s="35">
        <v>13286</v>
      </c>
      <c r="P46" s="35">
        <v>6299</v>
      </c>
      <c r="Q46" s="35">
        <v>3252</v>
      </c>
      <c r="R46" s="35">
        <f t="shared" si="10"/>
        <v>118776</v>
      </c>
      <c r="S46" s="63">
        <f t="shared" si="8"/>
        <v>0.16939759001778465</v>
      </c>
      <c r="T46" s="35">
        <v>167</v>
      </c>
      <c r="U46" s="35">
        <v>5508</v>
      </c>
      <c r="V46" s="35">
        <v>73628</v>
      </c>
      <c r="W46" s="35">
        <v>39473</v>
      </c>
      <c r="Y46" s="1">
        <v>701167</v>
      </c>
    </row>
    <row r="47" spans="1:25" x14ac:dyDescent="0.55000000000000004">
      <c r="A47" s="33" t="s">
        <v>52</v>
      </c>
      <c r="B47" s="32">
        <f t="shared" si="11"/>
        <v>12075592</v>
      </c>
      <c r="C47" s="34">
        <f>SUM(一般接種!D46+一般接種!G46+一般接種!J46+一般接種!M46+医療従事者等!C44)</f>
        <v>4144609</v>
      </c>
      <c r="D47" s="30">
        <f t="shared" si="0"/>
        <v>0.80883518696686485</v>
      </c>
      <c r="E47" s="34">
        <f>SUM(一般接種!E46+一般接種!H46+一般接種!K46+一般接種!N46+医療従事者等!D44)</f>
        <v>4061372</v>
      </c>
      <c r="F47" s="31">
        <f t="shared" si="1"/>
        <v>0.79259119037814907</v>
      </c>
      <c r="G47" s="29">
        <f t="shared" si="9"/>
        <v>3105336</v>
      </c>
      <c r="H47" s="31">
        <f t="shared" si="7"/>
        <v>0.60601736476346413</v>
      </c>
      <c r="I47" s="35">
        <v>44067</v>
      </c>
      <c r="J47" s="35">
        <v>230850</v>
      </c>
      <c r="K47" s="35">
        <v>930660</v>
      </c>
      <c r="L47" s="35">
        <v>1025123</v>
      </c>
      <c r="M47" s="35">
        <v>491461</v>
      </c>
      <c r="N47" s="35">
        <v>193683</v>
      </c>
      <c r="O47" s="35">
        <v>85664</v>
      </c>
      <c r="P47" s="35">
        <v>72329</v>
      </c>
      <c r="Q47" s="35">
        <v>31499</v>
      </c>
      <c r="R47" s="35">
        <f t="shared" si="10"/>
        <v>764275</v>
      </c>
      <c r="S47" s="63">
        <f t="shared" si="8"/>
        <v>0.14915098445211614</v>
      </c>
      <c r="T47" s="35">
        <v>87</v>
      </c>
      <c r="U47" s="35">
        <v>39735</v>
      </c>
      <c r="V47" s="35">
        <v>491068</v>
      </c>
      <c r="W47" s="35">
        <v>233385</v>
      </c>
      <c r="Y47" s="1">
        <v>5124170</v>
      </c>
    </row>
    <row r="48" spans="1:25" x14ac:dyDescent="0.55000000000000004">
      <c r="A48" s="33" t="s">
        <v>53</v>
      </c>
      <c r="B48" s="32">
        <f t="shared" si="11"/>
        <v>1953818</v>
      </c>
      <c r="C48" s="34">
        <f>SUM(一般接種!D47+一般接種!G47+一般接種!J47+一般接種!M47+医療従事者等!C45)</f>
        <v>659669</v>
      </c>
      <c r="D48" s="30">
        <f t="shared" si="0"/>
        <v>0.80622251662751676</v>
      </c>
      <c r="E48" s="34">
        <f>SUM(一般接種!E47+一般接種!H47+一般接種!K47+一般接種!N47+医療従事者等!D45)</f>
        <v>651536</v>
      </c>
      <c r="F48" s="31">
        <f t="shared" si="1"/>
        <v>0.79628267145102427</v>
      </c>
      <c r="G48" s="29">
        <f t="shared" si="9"/>
        <v>504611</v>
      </c>
      <c r="H48" s="31">
        <f t="shared" si="7"/>
        <v>0.61671649014570618</v>
      </c>
      <c r="I48" s="35">
        <v>8415</v>
      </c>
      <c r="J48" s="35">
        <v>56662</v>
      </c>
      <c r="K48" s="35">
        <v>165949</v>
      </c>
      <c r="L48" s="35">
        <v>147275</v>
      </c>
      <c r="M48" s="35">
        <v>63354</v>
      </c>
      <c r="N48" s="35">
        <v>32395</v>
      </c>
      <c r="O48" s="35">
        <v>15357</v>
      </c>
      <c r="P48" s="35">
        <v>10160</v>
      </c>
      <c r="Q48" s="35">
        <v>5044</v>
      </c>
      <c r="R48" s="35">
        <f t="shared" si="10"/>
        <v>138002</v>
      </c>
      <c r="S48" s="63">
        <f t="shared" si="8"/>
        <v>0.16866082799044757</v>
      </c>
      <c r="T48" s="35">
        <v>42</v>
      </c>
      <c r="U48" s="35">
        <v>6128</v>
      </c>
      <c r="V48" s="35">
        <v>83415</v>
      </c>
      <c r="W48" s="35">
        <v>48417</v>
      </c>
      <c r="Y48" s="1">
        <v>818222</v>
      </c>
    </row>
    <row r="49" spans="1:25" x14ac:dyDescent="0.55000000000000004">
      <c r="A49" s="33" t="s">
        <v>54</v>
      </c>
      <c r="B49" s="32">
        <f t="shared" si="11"/>
        <v>3295885</v>
      </c>
      <c r="C49" s="34">
        <f>SUM(一般接種!D48+一般接種!G48+一般接種!J48+一般接種!M48+医療従事者等!C46)</f>
        <v>1104181</v>
      </c>
      <c r="D49" s="30">
        <f t="shared" si="0"/>
        <v>0.82652114095115192</v>
      </c>
      <c r="E49" s="34">
        <f>SUM(一般接種!E48+一般接種!H48+一般接種!K48+一般接種!N48+医療従事者等!D46)</f>
        <v>1087836</v>
      </c>
      <c r="F49" s="31">
        <f t="shared" si="1"/>
        <v>0.81428629172910716</v>
      </c>
      <c r="G49" s="29">
        <f t="shared" si="9"/>
        <v>894012</v>
      </c>
      <c r="H49" s="31">
        <f t="shared" si="7"/>
        <v>0.66920171445082033</v>
      </c>
      <c r="I49" s="35">
        <v>14898</v>
      </c>
      <c r="J49" s="35">
        <v>65994</v>
      </c>
      <c r="K49" s="35">
        <v>278167</v>
      </c>
      <c r="L49" s="35">
        <v>302523</v>
      </c>
      <c r="M49" s="35">
        <v>132799</v>
      </c>
      <c r="N49" s="35">
        <v>52022</v>
      </c>
      <c r="O49" s="35">
        <v>25024</v>
      </c>
      <c r="P49" s="35">
        <v>16726</v>
      </c>
      <c r="Q49" s="35">
        <v>5859</v>
      </c>
      <c r="R49" s="35">
        <f t="shared" si="10"/>
        <v>209856</v>
      </c>
      <c r="S49" s="63">
        <f t="shared" si="8"/>
        <v>0.15708513419035913</v>
      </c>
      <c r="T49" s="35">
        <v>84</v>
      </c>
      <c r="U49" s="35">
        <v>6597</v>
      </c>
      <c r="V49" s="35">
        <v>142611</v>
      </c>
      <c r="W49" s="35">
        <v>60564</v>
      </c>
      <c r="Y49" s="1">
        <v>1335938</v>
      </c>
    </row>
    <row r="50" spans="1:25" x14ac:dyDescent="0.55000000000000004">
      <c r="A50" s="33" t="s">
        <v>55</v>
      </c>
      <c r="B50" s="32">
        <f t="shared" si="11"/>
        <v>4341846</v>
      </c>
      <c r="C50" s="34">
        <f>SUM(一般接種!D49+一般接種!G49+一般接種!J49+一般接種!M49+医療従事者等!C47)</f>
        <v>1464259</v>
      </c>
      <c r="D50" s="30">
        <f t="shared" si="0"/>
        <v>0.8326063531866863</v>
      </c>
      <c r="E50" s="34">
        <f>SUM(一般接種!E49+一般接種!H49+一般接種!K49+一般接種!N49+医療従事者等!D47)</f>
        <v>1447212</v>
      </c>
      <c r="F50" s="31">
        <f t="shared" si="1"/>
        <v>0.82291309502486287</v>
      </c>
      <c r="G50" s="29">
        <f t="shared" si="9"/>
        <v>1158576</v>
      </c>
      <c r="H50" s="31">
        <f t="shared" si="7"/>
        <v>0.65878901085779107</v>
      </c>
      <c r="I50" s="35">
        <v>21306</v>
      </c>
      <c r="J50" s="35">
        <v>78162</v>
      </c>
      <c r="K50" s="35">
        <v>344439</v>
      </c>
      <c r="L50" s="35">
        <v>429638</v>
      </c>
      <c r="M50" s="35">
        <v>176711</v>
      </c>
      <c r="N50" s="35">
        <v>66026</v>
      </c>
      <c r="O50" s="35">
        <v>22320</v>
      </c>
      <c r="P50" s="35">
        <v>15034</v>
      </c>
      <c r="Q50" s="35">
        <v>4940</v>
      </c>
      <c r="R50" s="35">
        <f t="shared" si="10"/>
        <v>271799</v>
      </c>
      <c r="S50" s="63">
        <f t="shared" si="8"/>
        <v>0.15455023611928501</v>
      </c>
      <c r="T50" s="35">
        <v>151</v>
      </c>
      <c r="U50" s="35">
        <v>10922</v>
      </c>
      <c r="V50" s="35">
        <v>180861</v>
      </c>
      <c r="W50" s="35">
        <v>79865</v>
      </c>
      <c r="Y50" s="1">
        <v>1758645</v>
      </c>
    </row>
    <row r="51" spans="1:25" x14ac:dyDescent="0.55000000000000004">
      <c r="A51" s="33" t="s">
        <v>56</v>
      </c>
      <c r="B51" s="32">
        <f t="shared" si="11"/>
        <v>2754699</v>
      </c>
      <c r="C51" s="34">
        <f>SUM(一般接種!D50+一般接種!G50+一般接種!J50+一般接種!M50+医療従事者等!C48)</f>
        <v>928323</v>
      </c>
      <c r="D51" s="30">
        <f t="shared" si="0"/>
        <v>0.81307669602825861</v>
      </c>
      <c r="E51" s="34">
        <f>SUM(一般接種!E50+一般接種!H50+一般接種!K50+一般接種!N50+医療従事者等!D48)</f>
        <v>912564</v>
      </c>
      <c r="F51" s="31">
        <f t="shared" si="1"/>
        <v>0.79927409105918068</v>
      </c>
      <c r="G51" s="29">
        <f t="shared" si="9"/>
        <v>735003</v>
      </c>
      <c r="H51" s="31">
        <f t="shared" si="7"/>
        <v>0.643756333529233</v>
      </c>
      <c r="I51" s="35">
        <v>19512</v>
      </c>
      <c r="J51" s="35">
        <v>50902</v>
      </c>
      <c r="K51" s="35">
        <v>216600</v>
      </c>
      <c r="L51" s="35">
        <v>219010</v>
      </c>
      <c r="M51" s="35">
        <v>116387</v>
      </c>
      <c r="N51" s="35">
        <v>63438</v>
      </c>
      <c r="O51" s="35">
        <v>24935</v>
      </c>
      <c r="P51" s="35">
        <v>17606</v>
      </c>
      <c r="Q51" s="35">
        <v>6613</v>
      </c>
      <c r="R51" s="35">
        <f t="shared" si="10"/>
        <v>178809</v>
      </c>
      <c r="S51" s="63">
        <f t="shared" si="8"/>
        <v>0.15661082504701154</v>
      </c>
      <c r="T51" s="35">
        <v>244</v>
      </c>
      <c r="U51" s="35">
        <v>8435</v>
      </c>
      <c r="V51" s="35">
        <v>111952</v>
      </c>
      <c r="W51" s="35">
        <v>58178</v>
      </c>
      <c r="Y51" s="1">
        <v>1141741</v>
      </c>
    </row>
    <row r="52" spans="1:25" x14ac:dyDescent="0.55000000000000004">
      <c r="A52" s="33" t="s">
        <v>57</v>
      </c>
      <c r="B52" s="32">
        <f t="shared" si="11"/>
        <v>2576907</v>
      </c>
      <c r="C52" s="34">
        <f>SUM(一般接種!D51+一般接種!G51+一般接種!J51+一般接種!M51+医療従事者等!C49)</f>
        <v>873645</v>
      </c>
      <c r="D52" s="30">
        <f t="shared" si="0"/>
        <v>0.80354309670073143</v>
      </c>
      <c r="E52" s="34">
        <f>SUM(一般接種!E51+一般接種!H51+一般接種!K51+一般接種!N51+医療従事者等!D49)</f>
        <v>861077</v>
      </c>
      <c r="F52" s="31">
        <f t="shared" si="1"/>
        <v>0.79198356206213705</v>
      </c>
      <c r="G52" s="29">
        <f t="shared" si="9"/>
        <v>682347</v>
      </c>
      <c r="H52" s="31">
        <f t="shared" si="7"/>
        <v>0.62759498584030593</v>
      </c>
      <c r="I52" s="35">
        <v>10944</v>
      </c>
      <c r="J52" s="35">
        <v>46246</v>
      </c>
      <c r="K52" s="35">
        <v>186606</v>
      </c>
      <c r="L52" s="35">
        <v>215473</v>
      </c>
      <c r="M52" s="35">
        <v>122029</v>
      </c>
      <c r="N52" s="35">
        <v>56968</v>
      </c>
      <c r="O52" s="35">
        <v>24039</v>
      </c>
      <c r="P52" s="35">
        <v>13709</v>
      </c>
      <c r="Q52" s="35">
        <v>6333</v>
      </c>
      <c r="R52" s="35">
        <f t="shared" si="10"/>
        <v>159838</v>
      </c>
      <c r="S52" s="63">
        <f t="shared" si="8"/>
        <v>0.1470124838927156</v>
      </c>
      <c r="T52" s="35">
        <v>156</v>
      </c>
      <c r="U52" s="35">
        <v>5652</v>
      </c>
      <c r="V52" s="35">
        <v>92310</v>
      </c>
      <c r="W52" s="35">
        <v>61720</v>
      </c>
      <c r="Y52" s="1">
        <v>1087241</v>
      </c>
    </row>
    <row r="53" spans="1:25" x14ac:dyDescent="0.55000000000000004">
      <c r="A53" s="33" t="s">
        <v>58</v>
      </c>
      <c r="B53" s="32">
        <f t="shared" si="11"/>
        <v>3933362</v>
      </c>
      <c r="C53" s="34">
        <f>SUM(一般接種!D52+一般接種!G52+一般接種!J52+一般接種!M52+医療従事者等!C50)</f>
        <v>1325126</v>
      </c>
      <c r="D53" s="30">
        <f t="shared" si="0"/>
        <v>0.81923466646718401</v>
      </c>
      <c r="E53" s="34">
        <f>SUM(一般接種!E52+一般接種!H52+一般接種!K52+一般接種!N52+医療従事者等!D50)</f>
        <v>1301198</v>
      </c>
      <c r="F53" s="31">
        <f t="shared" si="1"/>
        <v>0.80444162256099938</v>
      </c>
      <c r="G53" s="29">
        <f t="shared" si="9"/>
        <v>1049184</v>
      </c>
      <c r="H53" s="31">
        <f t="shared" si="7"/>
        <v>0.64863862327258381</v>
      </c>
      <c r="I53" s="35">
        <v>17323</v>
      </c>
      <c r="J53" s="35">
        <v>70737</v>
      </c>
      <c r="K53" s="35">
        <v>342455</v>
      </c>
      <c r="L53" s="35">
        <v>302138</v>
      </c>
      <c r="M53" s="35">
        <v>172175</v>
      </c>
      <c r="N53" s="35">
        <v>82511</v>
      </c>
      <c r="O53" s="35">
        <v>34293</v>
      </c>
      <c r="P53" s="35">
        <v>19348</v>
      </c>
      <c r="Q53" s="35">
        <v>8204</v>
      </c>
      <c r="R53" s="35">
        <f t="shared" si="10"/>
        <v>257854</v>
      </c>
      <c r="S53" s="63">
        <f t="shared" si="8"/>
        <v>0.15941347138855419</v>
      </c>
      <c r="T53" s="35">
        <v>101</v>
      </c>
      <c r="U53" s="35">
        <v>6468</v>
      </c>
      <c r="V53" s="35">
        <v>168997</v>
      </c>
      <c r="W53" s="35">
        <v>82288</v>
      </c>
      <c r="Y53" s="1">
        <v>1617517</v>
      </c>
    </row>
    <row r="54" spans="1:25" x14ac:dyDescent="0.55000000000000004">
      <c r="A54" s="33" t="s">
        <v>59</v>
      </c>
      <c r="B54" s="32">
        <f t="shared" si="11"/>
        <v>2955449</v>
      </c>
      <c r="C54" s="34">
        <f>SUM(一般接種!D53+一般接種!G53+一般接種!J53+一般接種!M53+医療従事者等!C51)</f>
        <v>1061567</v>
      </c>
      <c r="D54" s="37">
        <f t="shared" si="0"/>
        <v>0.71480313348838276</v>
      </c>
      <c r="E54" s="34">
        <f>SUM(一般接種!E53+一般接種!H53+一般接種!K53+一般接種!N53+医療従事者等!D51)</f>
        <v>1040347</v>
      </c>
      <c r="F54" s="31">
        <f t="shared" si="1"/>
        <v>0.70051470657550441</v>
      </c>
      <c r="G54" s="29">
        <f t="shared" si="9"/>
        <v>704831</v>
      </c>
      <c r="H54" s="31">
        <f t="shared" si="7"/>
        <v>0.47459595803161769</v>
      </c>
      <c r="I54" s="35">
        <v>17327</v>
      </c>
      <c r="J54" s="35">
        <v>58900</v>
      </c>
      <c r="K54" s="35">
        <v>211365</v>
      </c>
      <c r="L54" s="35">
        <v>191418</v>
      </c>
      <c r="M54" s="35">
        <v>118214</v>
      </c>
      <c r="N54" s="35">
        <v>58801</v>
      </c>
      <c r="O54" s="35">
        <v>25163</v>
      </c>
      <c r="P54" s="35">
        <v>16183</v>
      </c>
      <c r="Q54" s="35">
        <v>7460</v>
      </c>
      <c r="R54" s="35">
        <f t="shared" si="10"/>
        <v>148704</v>
      </c>
      <c r="S54" s="63">
        <f t="shared" si="8"/>
        <v>0.10012941732576132</v>
      </c>
      <c r="T54" s="35">
        <v>14</v>
      </c>
      <c r="U54" s="35">
        <v>6827</v>
      </c>
      <c r="V54" s="35">
        <v>99122</v>
      </c>
      <c r="W54" s="35">
        <v>42741</v>
      </c>
      <c r="Y54" s="1">
        <v>1485118</v>
      </c>
    </row>
    <row r="55" spans="1:25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55000000000000004">
      <c r="A56" s="96" t="s">
        <v>112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55000000000000004">
      <c r="A60" s="96" t="s">
        <v>116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I1" sqref="I1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4140625" bestFit="1" customWidth="1"/>
    <col min="9" max="9" width="8.6640625" bestFit="1" customWidth="1"/>
    <col min="10" max="11" width="9" bestFit="1" customWidth="1"/>
    <col min="12" max="13" width="9" customWidth="1"/>
    <col min="14" max="14" width="8.58203125" bestFit="1" customWidth="1"/>
    <col min="15" max="15" width="1.6640625" customWidth="1"/>
    <col min="16" max="16" width="12.58203125" customWidth="1"/>
    <col min="18" max="18" width="12.1640625" customWidth="1"/>
    <col min="19" max="19" width="9.16406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21"/>
      <c r="U2" s="121"/>
      <c r="V2" s="136">
        <f>'進捗状況 (都道府県別)'!G3</f>
        <v>44790</v>
      </c>
      <c r="W2" s="136"/>
    </row>
    <row r="3" spans="1:23" ht="37.5" customHeight="1" x14ac:dyDescent="0.55000000000000004">
      <c r="A3" s="122" t="s">
        <v>2</v>
      </c>
      <c r="B3" s="135" t="str">
        <f>_xlfn.CONCAT("接種回数
（",TEXT('進捗状況 (都道府県別)'!G3-1,"m月d日"),"まで）")</f>
        <v>接種回数
（8月16日まで）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P3" s="118" t="str">
        <f>_xlfn.CONCAT("接種回数
（",TEXT('進捗状況 (都道府県別)'!G3-1,"m月d日"),"まで）","※4")</f>
        <v>接種回数
（8月16日まで）※4</v>
      </c>
      <c r="Q3" s="119"/>
      <c r="R3" s="119"/>
      <c r="S3" s="119"/>
      <c r="T3" s="119"/>
      <c r="U3" s="119"/>
      <c r="V3" s="119"/>
      <c r="W3" s="120"/>
    </row>
    <row r="4" spans="1:23" ht="18.75" customHeight="1" x14ac:dyDescent="0.55000000000000004">
      <c r="A4" s="123"/>
      <c r="B4" s="125" t="s">
        <v>12</v>
      </c>
      <c r="C4" s="126" t="s">
        <v>119</v>
      </c>
      <c r="D4" s="126"/>
      <c r="E4" s="126"/>
      <c r="F4" s="127" t="s">
        <v>148</v>
      </c>
      <c r="G4" s="128"/>
      <c r="H4" s="129"/>
      <c r="I4" s="127" t="s">
        <v>120</v>
      </c>
      <c r="J4" s="128"/>
      <c r="K4" s="129"/>
      <c r="L4" s="132" t="s">
        <v>121</v>
      </c>
      <c r="M4" s="133"/>
      <c r="N4" s="134"/>
      <c r="P4" s="99" t="s">
        <v>122</v>
      </c>
      <c r="Q4" s="99"/>
      <c r="R4" s="130" t="s">
        <v>149</v>
      </c>
      <c r="S4" s="130"/>
      <c r="T4" s="131" t="s">
        <v>120</v>
      </c>
      <c r="U4" s="131"/>
      <c r="V4" s="117" t="s">
        <v>123</v>
      </c>
      <c r="W4" s="117"/>
    </row>
    <row r="5" spans="1:23" ht="36" x14ac:dyDescent="0.55000000000000004">
      <c r="A5" s="124"/>
      <c r="B5" s="125"/>
      <c r="C5" s="38" t="s">
        <v>124</v>
      </c>
      <c r="D5" s="38" t="s">
        <v>94</v>
      </c>
      <c r="E5" s="38" t="s">
        <v>95</v>
      </c>
      <c r="F5" s="38" t="s">
        <v>124</v>
      </c>
      <c r="G5" s="38" t="s">
        <v>94</v>
      </c>
      <c r="H5" s="38" t="s">
        <v>95</v>
      </c>
      <c r="I5" s="38" t="s">
        <v>124</v>
      </c>
      <c r="J5" s="38" t="s">
        <v>94</v>
      </c>
      <c r="K5" s="38" t="s">
        <v>95</v>
      </c>
      <c r="L5" s="66" t="s">
        <v>124</v>
      </c>
      <c r="M5" s="66" t="s">
        <v>94</v>
      </c>
      <c r="N5" s="66" t="s">
        <v>95</v>
      </c>
      <c r="P5" s="39" t="s">
        <v>125</v>
      </c>
      <c r="Q5" s="39" t="s">
        <v>126</v>
      </c>
      <c r="R5" s="39" t="s">
        <v>127</v>
      </c>
      <c r="S5" s="39" t="s">
        <v>128</v>
      </c>
      <c r="T5" s="39" t="s">
        <v>127</v>
      </c>
      <c r="U5" s="39" t="s">
        <v>126</v>
      </c>
      <c r="V5" s="39" t="s">
        <v>129</v>
      </c>
      <c r="W5" s="39" t="s">
        <v>126</v>
      </c>
    </row>
    <row r="6" spans="1:23" x14ac:dyDescent="0.55000000000000004">
      <c r="A6" s="28" t="s">
        <v>130</v>
      </c>
      <c r="B6" s="40">
        <f>SUM(B7:B53)</f>
        <v>194265276</v>
      </c>
      <c r="C6" s="40">
        <f>SUM(C7:C53)</f>
        <v>161756779</v>
      </c>
      <c r="D6" s="40">
        <f>SUM(D7:D53)</f>
        <v>81172387</v>
      </c>
      <c r="E6" s="41">
        <f>SUM(E7:E53)</f>
        <v>80584392</v>
      </c>
      <c r="F6" s="41">
        <f t="shared" ref="F6:T6" si="0">SUM(F7:F53)</f>
        <v>32356626</v>
      </c>
      <c r="G6" s="41">
        <f>SUM(G7:G53)</f>
        <v>16228844</v>
      </c>
      <c r="H6" s="41">
        <f t="shared" ref="H6:N6" si="1">SUM(H7:H53)</f>
        <v>16127782</v>
      </c>
      <c r="I6" s="41">
        <f>SUM(I7:I53)</f>
        <v>117617</v>
      </c>
      <c r="J6" s="41">
        <f t="shared" si="1"/>
        <v>58693</v>
      </c>
      <c r="K6" s="41">
        <f t="shared" si="1"/>
        <v>58924</v>
      </c>
      <c r="L6" s="67">
        <f>SUM(L7:L53)</f>
        <v>34254</v>
      </c>
      <c r="M6" s="67">
        <f t="shared" si="1"/>
        <v>21432</v>
      </c>
      <c r="N6" s="67">
        <f t="shared" si="1"/>
        <v>12822</v>
      </c>
      <c r="O6" s="42"/>
      <c r="P6" s="41">
        <f>SUM(P7:P53)</f>
        <v>177126180</v>
      </c>
      <c r="Q6" s="43">
        <f>C6/P6</f>
        <v>0.91322908335741226</v>
      </c>
      <c r="R6" s="41">
        <f t="shared" si="0"/>
        <v>34262000</v>
      </c>
      <c r="S6" s="44">
        <f>F6/R6</f>
        <v>0.94438812678769479</v>
      </c>
      <c r="T6" s="41">
        <f t="shared" si="0"/>
        <v>205240</v>
      </c>
      <c r="U6" s="44">
        <f>I6/T6</f>
        <v>0.57307055154940556</v>
      </c>
      <c r="V6" s="41">
        <f t="shared" ref="V6" si="2">SUM(V7:V53)</f>
        <v>426440</v>
      </c>
      <c r="W6" s="44">
        <f>L6/V6</f>
        <v>8.0325485414126249E-2</v>
      </c>
    </row>
    <row r="7" spans="1:23" x14ac:dyDescent="0.55000000000000004">
      <c r="A7" s="45" t="s">
        <v>13</v>
      </c>
      <c r="B7" s="40">
        <v>7972717</v>
      </c>
      <c r="C7" s="40">
        <v>6472327</v>
      </c>
      <c r="D7" s="40">
        <v>3247945</v>
      </c>
      <c r="E7" s="41">
        <v>3224382</v>
      </c>
      <c r="F7" s="46">
        <v>1498250</v>
      </c>
      <c r="G7" s="41">
        <v>751131</v>
      </c>
      <c r="H7" s="41">
        <v>747119</v>
      </c>
      <c r="I7" s="41">
        <v>873</v>
      </c>
      <c r="J7" s="41">
        <v>429</v>
      </c>
      <c r="K7" s="41">
        <v>444</v>
      </c>
      <c r="L7" s="67">
        <v>1267</v>
      </c>
      <c r="M7" s="67">
        <v>904</v>
      </c>
      <c r="N7" s="67">
        <v>363</v>
      </c>
      <c r="O7" s="42"/>
      <c r="P7" s="41">
        <v>7433760</v>
      </c>
      <c r="Q7" s="43">
        <v>0.87066666128580961</v>
      </c>
      <c r="R7" s="47">
        <v>1518500</v>
      </c>
      <c r="S7" s="43">
        <v>0.98666447151794534</v>
      </c>
      <c r="T7" s="41">
        <v>900</v>
      </c>
      <c r="U7" s="44">
        <v>0.97</v>
      </c>
      <c r="V7" s="41">
        <v>10080</v>
      </c>
      <c r="W7" s="44">
        <v>0.12569444444444444</v>
      </c>
    </row>
    <row r="8" spans="1:23" x14ac:dyDescent="0.55000000000000004">
      <c r="A8" s="45" t="s">
        <v>14</v>
      </c>
      <c r="B8" s="40">
        <v>2052625</v>
      </c>
      <c r="C8" s="40">
        <v>1861325</v>
      </c>
      <c r="D8" s="40">
        <v>933477</v>
      </c>
      <c r="E8" s="41">
        <v>927848</v>
      </c>
      <c r="F8" s="46">
        <v>188593</v>
      </c>
      <c r="G8" s="41">
        <v>94751</v>
      </c>
      <c r="H8" s="41">
        <v>93842</v>
      </c>
      <c r="I8" s="41">
        <v>2422</v>
      </c>
      <c r="J8" s="41">
        <v>1216</v>
      </c>
      <c r="K8" s="41">
        <v>1206</v>
      </c>
      <c r="L8" s="67">
        <v>285</v>
      </c>
      <c r="M8" s="67">
        <v>199</v>
      </c>
      <c r="N8" s="67">
        <v>86</v>
      </c>
      <c r="O8" s="42"/>
      <c r="P8" s="41">
        <v>1921955</v>
      </c>
      <c r="Q8" s="43">
        <v>0.96845399606130211</v>
      </c>
      <c r="R8" s="47">
        <v>186500</v>
      </c>
      <c r="S8" s="43">
        <v>1.0112225201072387</v>
      </c>
      <c r="T8" s="41">
        <v>3900</v>
      </c>
      <c r="U8" s="44">
        <v>0.62102564102564106</v>
      </c>
      <c r="V8" s="41">
        <v>1450</v>
      </c>
      <c r="W8" s="44">
        <v>0.19655172413793104</v>
      </c>
    </row>
    <row r="9" spans="1:23" x14ac:dyDescent="0.55000000000000004">
      <c r="A9" s="45" t="s">
        <v>15</v>
      </c>
      <c r="B9" s="40">
        <v>1973338</v>
      </c>
      <c r="C9" s="40">
        <v>1728341</v>
      </c>
      <c r="D9" s="40">
        <v>867109</v>
      </c>
      <c r="E9" s="41">
        <v>861232</v>
      </c>
      <c r="F9" s="46">
        <v>244817</v>
      </c>
      <c r="G9" s="41">
        <v>122875</v>
      </c>
      <c r="H9" s="41">
        <v>121942</v>
      </c>
      <c r="I9" s="41">
        <v>99</v>
      </c>
      <c r="J9" s="41">
        <v>50</v>
      </c>
      <c r="K9" s="41">
        <v>49</v>
      </c>
      <c r="L9" s="67">
        <v>81</v>
      </c>
      <c r="M9" s="67">
        <v>56</v>
      </c>
      <c r="N9" s="67">
        <v>25</v>
      </c>
      <c r="O9" s="42"/>
      <c r="P9" s="41">
        <v>1879585</v>
      </c>
      <c r="Q9" s="43">
        <v>0.91953330123404897</v>
      </c>
      <c r="R9" s="47">
        <v>227500</v>
      </c>
      <c r="S9" s="43">
        <v>1.0761186813186814</v>
      </c>
      <c r="T9" s="41">
        <v>360</v>
      </c>
      <c r="U9" s="44">
        <v>0.27500000000000002</v>
      </c>
      <c r="V9" s="41">
        <v>1040</v>
      </c>
      <c r="W9" s="44">
        <v>7.7884615384615385E-2</v>
      </c>
    </row>
    <row r="10" spans="1:23" x14ac:dyDescent="0.55000000000000004">
      <c r="A10" s="45" t="s">
        <v>16</v>
      </c>
      <c r="B10" s="40">
        <v>3565322</v>
      </c>
      <c r="C10" s="40">
        <v>2822936</v>
      </c>
      <c r="D10" s="40">
        <v>1416383</v>
      </c>
      <c r="E10" s="41">
        <v>1406553</v>
      </c>
      <c r="F10" s="46">
        <v>741744</v>
      </c>
      <c r="G10" s="41">
        <v>371769</v>
      </c>
      <c r="H10" s="41">
        <v>369975</v>
      </c>
      <c r="I10" s="41">
        <v>56</v>
      </c>
      <c r="J10" s="41">
        <v>21</v>
      </c>
      <c r="K10" s="41">
        <v>35</v>
      </c>
      <c r="L10" s="67">
        <v>586</v>
      </c>
      <c r="M10" s="67">
        <v>332</v>
      </c>
      <c r="N10" s="67">
        <v>254</v>
      </c>
      <c r="O10" s="42"/>
      <c r="P10" s="41">
        <v>3171035</v>
      </c>
      <c r="Q10" s="43">
        <v>0.89022543112895314</v>
      </c>
      <c r="R10" s="47">
        <v>854400</v>
      </c>
      <c r="S10" s="43">
        <v>0.8681460674157303</v>
      </c>
      <c r="T10" s="41">
        <v>340</v>
      </c>
      <c r="U10" s="44">
        <v>0.16470588235294117</v>
      </c>
      <c r="V10" s="41">
        <v>12240</v>
      </c>
      <c r="W10" s="44">
        <v>4.7875816993464056E-2</v>
      </c>
    </row>
    <row r="11" spans="1:23" x14ac:dyDescent="0.55000000000000004">
      <c r="A11" s="45" t="s">
        <v>17</v>
      </c>
      <c r="B11" s="40">
        <v>1595773</v>
      </c>
      <c r="C11" s="40">
        <v>1499338</v>
      </c>
      <c r="D11" s="40">
        <v>751446</v>
      </c>
      <c r="E11" s="41">
        <v>747892</v>
      </c>
      <c r="F11" s="46">
        <v>96214</v>
      </c>
      <c r="G11" s="41">
        <v>48407</v>
      </c>
      <c r="H11" s="41">
        <v>47807</v>
      </c>
      <c r="I11" s="41">
        <v>67</v>
      </c>
      <c r="J11" s="41">
        <v>34</v>
      </c>
      <c r="K11" s="41">
        <v>33</v>
      </c>
      <c r="L11" s="67">
        <v>154</v>
      </c>
      <c r="M11" s="67">
        <v>130</v>
      </c>
      <c r="N11" s="67">
        <v>24</v>
      </c>
      <c r="O11" s="42"/>
      <c r="P11" s="41">
        <v>1523455</v>
      </c>
      <c r="Q11" s="43">
        <v>0.98416953569353871</v>
      </c>
      <c r="R11" s="47">
        <v>87900</v>
      </c>
      <c r="S11" s="43">
        <v>1.0945847554038681</v>
      </c>
      <c r="T11" s="41">
        <v>140</v>
      </c>
      <c r="U11" s="44">
        <v>0.47857142857142859</v>
      </c>
      <c r="V11" s="41">
        <v>1280</v>
      </c>
      <c r="W11" s="44">
        <v>0.1203125</v>
      </c>
    </row>
    <row r="12" spans="1:23" x14ac:dyDescent="0.55000000000000004">
      <c r="A12" s="45" t="s">
        <v>18</v>
      </c>
      <c r="B12" s="40">
        <v>1747167</v>
      </c>
      <c r="C12" s="40">
        <v>1668796</v>
      </c>
      <c r="D12" s="40">
        <v>836916</v>
      </c>
      <c r="E12" s="41">
        <v>831880</v>
      </c>
      <c r="F12" s="46">
        <v>78019</v>
      </c>
      <c r="G12" s="41">
        <v>39064</v>
      </c>
      <c r="H12" s="41">
        <v>38955</v>
      </c>
      <c r="I12" s="41">
        <v>161</v>
      </c>
      <c r="J12" s="41">
        <v>80</v>
      </c>
      <c r="K12" s="41">
        <v>81</v>
      </c>
      <c r="L12" s="67">
        <v>191</v>
      </c>
      <c r="M12" s="67">
        <v>95</v>
      </c>
      <c r="N12" s="67">
        <v>96</v>
      </c>
      <c r="O12" s="42"/>
      <c r="P12" s="41">
        <v>1736595</v>
      </c>
      <c r="Q12" s="43">
        <v>0.96095865760295296</v>
      </c>
      <c r="R12" s="47">
        <v>61700</v>
      </c>
      <c r="S12" s="43">
        <v>1.2644894651539709</v>
      </c>
      <c r="T12" s="41">
        <v>340</v>
      </c>
      <c r="U12" s="44">
        <v>0.47352941176470587</v>
      </c>
      <c r="V12" s="41">
        <v>570</v>
      </c>
      <c r="W12" s="44">
        <v>0.3350877192982456</v>
      </c>
    </row>
    <row r="13" spans="1:23" x14ac:dyDescent="0.55000000000000004">
      <c r="A13" s="45" t="s">
        <v>19</v>
      </c>
      <c r="B13" s="40">
        <v>2979403</v>
      </c>
      <c r="C13" s="40">
        <v>2770514</v>
      </c>
      <c r="D13" s="40">
        <v>1390303</v>
      </c>
      <c r="E13" s="41">
        <v>1380211</v>
      </c>
      <c r="F13" s="46">
        <v>208202</v>
      </c>
      <c r="G13" s="41">
        <v>104589</v>
      </c>
      <c r="H13" s="41">
        <v>103613</v>
      </c>
      <c r="I13" s="41">
        <v>253</v>
      </c>
      <c r="J13" s="41">
        <v>126</v>
      </c>
      <c r="K13" s="41">
        <v>127</v>
      </c>
      <c r="L13" s="67">
        <v>434</v>
      </c>
      <c r="M13" s="67">
        <v>293</v>
      </c>
      <c r="N13" s="67">
        <v>141</v>
      </c>
      <c r="O13" s="42"/>
      <c r="P13" s="41">
        <v>2910040</v>
      </c>
      <c r="Q13" s="43">
        <v>0.95205358001951867</v>
      </c>
      <c r="R13" s="47">
        <v>178600</v>
      </c>
      <c r="S13" s="43">
        <v>1.1657446808510639</v>
      </c>
      <c r="T13" s="41">
        <v>660</v>
      </c>
      <c r="U13" s="44">
        <v>0.38333333333333336</v>
      </c>
      <c r="V13" s="41">
        <v>11240</v>
      </c>
      <c r="W13" s="44">
        <v>3.8612099644128116E-2</v>
      </c>
    </row>
    <row r="14" spans="1:23" x14ac:dyDescent="0.55000000000000004">
      <c r="A14" s="45" t="s">
        <v>20</v>
      </c>
      <c r="B14" s="40">
        <v>4658333</v>
      </c>
      <c r="C14" s="40">
        <v>3785831</v>
      </c>
      <c r="D14" s="40">
        <v>1899759</v>
      </c>
      <c r="E14" s="41">
        <v>1886072</v>
      </c>
      <c r="F14" s="46">
        <v>871297</v>
      </c>
      <c r="G14" s="41">
        <v>437029</v>
      </c>
      <c r="H14" s="41">
        <v>434268</v>
      </c>
      <c r="I14" s="41">
        <v>370</v>
      </c>
      <c r="J14" s="41">
        <v>176</v>
      </c>
      <c r="K14" s="41">
        <v>194</v>
      </c>
      <c r="L14" s="67">
        <v>835</v>
      </c>
      <c r="M14" s="67">
        <v>440</v>
      </c>
      <c r="N14" s="67">
        <v>395</v>
      </c>
      <c r="O14" s="42"/>
      <c r="P14" s="41">
        <v>4064675</v>
      </c>
      <c r="Q14" s="43">
        <v>0.93139820526856387</v>
      </c>
      <c r="R14" s="47">
        <v>892500</v>
      </c>
      <c r="S14" s="43">
        <v>0.97624313725490197</v>
      </c>
      <c r="T14" s="41">
        <v>960</v>
      </c>
      <c r="U14" s="44">
        <v>0.38541666666666669</v>
      </c>
      <c r="V14" s="41">
        <v>6290</v>
      </c>
      <c r="W14" s="44">
        <v>0.13275039745627981</v>
      </c>
    </row>
    <row r="15" spans="1:23" x14ac:dyDescent="0.55000000000000004">
      <c r="A15" s="48" t="s">
        <v>21</v>
      </c>
      <c r="B15" s="40">
        <v>3095525</v>
      </c>
      <c r="C15" s="40">
        <v>2711478</v>
      </c>
      <c r="D15" s="40">
        <v>1360633</v>
      </c>
      <c r="E15" s="41">
        <v>1350845</v>
      </c>
      <c r="F15" s="46">
        <v>382562</v>
      </c>
      <c r="G15" s="41">
        <v>192375</v>
      </c>
      <c r="H15" s="41">
        <v>190187</v>
      </c>
      <c r="I15" s="41">
        <v>831</v>
      </c>
      <c r="J15" s="41">
        <v>413</v>
      </c>
      <c r="K15" s="41">
        <v>418</v>
      </c>
      <c r="L15" s="67">
        <v>654</v>
      </c>
      <c r="M15" s="67">
        <v>432</v>
      </c>
      <c r="N15" s="67">
        <v>222</v>
      </c>
      <c r="O15" s="42"/>
      <c r="P15" s="41">
        <v>2869350</v>
      </c>
      <c r="Q15" s="43">
        <v>0.94497987349051182</v>
      </c>
      <c r="R15" s="47">
        <v>375900</v>
      </c>
      <c r="S15" s="43">
        <v>1.0177227986166533</v>
      </c>
      <c r="T15" s="41">
        <v>1320</v>
      </c>
      <c r="U15" s="44">
        <v>0.62954545454545452</v>
      </c>
      <c r="V15" s="41">
        <v>4610</v>
      </c>
      <c r="W15" s="44">
        <v>0.14186550976138829</v>
      </c>
    </row>
    <row r="16" spans="1:23" x14ac:dyDescent="0.55000000000000004">
      <c r="A16" s="45" t="s">
        <v>22</v>
      </c>
      <c r="B16" s="40">
        <v>3014870</v>
      </c>
      <c r="C16" s="40">
        <v>2163170</v>
      </c>
      <c r="D16" s="40">
        <v>1085926</v>
      </c>
      <c r="E16" s="41">
        <v>1077244</v>
      </c>
      <c r="F16" s="46">
        <v>851170</v>
      </c>
      <c r="G16" s="41">
        <v>426814</v>
      </c>
      <c r="H16" s="41">
        <v>424356</v>
      </c>
      <c r="I16" s="41">
        <v>230</v>
      </c>
      <c r="J16" s="41">
        <v>97</v>
      </c>
      <c r="K16" s="41">
        <v>133</v>
      </c>
      <c r="L16" s="67">
        <v>300</v>
      </c>
      <c r="M16" s="67">
        <v>173</v>
      </c>
      <c r="N16" s="67">
        <v>127</v>
      </c>
      <c r="O16" s="42"/>
      <c r="P16" s="41">
        <v>2506095</v>
      </c>
      <c r="Q16" s="43">
        <v>0.86316360712582718</v>
      </c>
      <c r="R16" s="47">
        <v>887500</v>
      </c>
      <c r="S16" s="43">
        <v>0.95906478873239431</v>
      </c>
      <c r="T16" s="41">
        <v>440</v>
      </c>
      <c r="U16" s="44">
        <v>0.52272727272727271</v>
      </c>
      <c r="V16" s="41">
        <v>1390</v>
      </c>
      <c r="W16" s="44">
        <v>0.21582733812949639</v>
      </c>
    </row>
    <row r="17" spans="1:23" x14ac:dyDescent="0.55000000000000004">
      <c r="A17" s="45" t="s">
        <v>23</v>
      </c>
      <c r="B17" s="40">
        <v>11615840</v>
      </c>
      <c r="C17" s="40">
        <v>9915028</v>
      </c>
      <c r="D17" s="40">
        <v>4982509</v>
      </c>
      <c r="E17" s="41">
        <v>4932519</v>
      </c>
      <c r="F17" s="46">
        <v>1680770</v>
      </c>
      <c r="G17" s="41">
        <v>841681</v>
      </c>
      <c r="H17" s="41">
        <v>839089</v>
      </c>
      <c r="I17" s="41">
        <v>18100</v>
      </c>
      <c r="J17" s="41">
        <v>9064</v>
      </c>
      <c r="K17" s="41">
        <v>9036</v>
      </c>
      <c r="L17" s="67">
        <v>1942</v>
      </c>
      <c r="M17" s="67">
        <v>1106</v>
      </c>
      <c r="N17" s="67">
        <v>836</v>
      </c>
      <c r="O17" s="42"/>
      <c r="P17" s="41">
        <v>10836010</v>
      </c>
      <c r="Q17" s="43">
        <v>0.91500727666364279</v>
      </c>
      <c r="R17" s="47">
        <v>659400</v>
      </c>
      <c r="S17" s="43">
        <v>2.5489384288747345</v>
      </c>
      <c r="T17" s="41">
        <v>37920</v>
      </c>
      <c r="U17" s="44">
        <v>0.47732067510548526</v>
      </c>
      <c r="V17" s="41">
        <v>20470</v>
      </c>
      <c r="W17" s="44">
        <v>9.4870542256961413E-2</v>
      </c>
    </row>
    <row r="18" spans="1:23" x14ac:dyDescent="0.55000000000000004">
      <c r="A18" s="45" t="s">
        <v>24</v>
      </c>
      <c r="B18" s="40">
        <v>9926147</v>
      </c>
      <c r="C18" s="40">
        <v>8216593</v>
      </c>
      <c r="D18" s="40">
        <v>4125114</v>
      </c>
      <c r="E18" s="41">
        <v>4091479</v>
      </c>
      <c r="F18" s="46">
        <v>1707228</v>
      </c>
      <c r="G18" s="41">
        <v>855403</v>
      </c>
      <c r="H18" s="41">
        <v>851825</v>
      </c>
      <c r="I18" s="41">
        <v>827</v>
      </c>
      <c r="J18" s="41">
        <v>373</v>
      </c>
      <c r="K18" s="41">
        <v>454</v>
      </c>
      <c r="L18" s="67">
        <v>1499</v>
      </c>
      <c r="M18" s="67">
        <v>930</v>
      </c>
      <c r="N18" s="67">
        <v>569</v>
      </c>
      <c r="O18" s="42"/>
      <c r="P18" s="41">
        <v>8816645</v>
      </c>
      <c r="Q18" s="43">
        <v>0.93194100476995501</v>
      </c>
      <c r="R18" s="47">
        <v>643300</v>
      </c>
      <c r="S18" s="43">
        <v>2.6538597854811132</v>
      </c>
      <c r="T18" s="41">
        <v>4860</v>
      </c>
      <c r="U18" s="44">
        <v>0.17016460905349795</v>
      </c>
      <c r="V18" s="41">
        <v>14550</v>
      </c>
      <c r="W18" s="44">
        <v>0.10302405498281787</v>
      </c>
    </row>
    <row r="19" spans="1:23" x14ac:dyDescent="0.55000000000000004">
      <c r="A19" s="45" t="s">
        <v>25</v>
      </c>
      <c r="B19" s="40">
        <v>21356476</v>
      </c>
      <c r="C19" s="40">
        <v>15968630</v>
      </c>
      <c r="D19" s="40">
        <v>8019537</v>
      </c>
      <c r="E19" s="41">
        <v>7949093</v>
      </c>
      <c r="F19" s="46">
        <v>5368233</v>
      </c>
      <c r="G19" s="41">
        <v>2692772</v>
      </c>
      <c r="H19" s="41">
        <v>2675461</v>
      </c>
      <c r="I19" s="41">
        <v>13671</v>
      </c>
      <c r="J19" s="41">
        <v>6787</v>
      </c>
      <c r="K19" s="41">
        <v>6884</v>
      </c>
      <c r="L19" s="67">
        <v>5942</v>
      </c>
      <c r="M19" s="67">
        <v>3621</v>
      </c>
      <c r="N19" s="67">
        <v>2321</v>
      </c>
      <c r="O19" s="42"/>
      <c r="P19" s="41">
        <v>17678890</v>
      </c>
      <c r="Q19" s="43">
        <v>0.90325976348062575</v>
      </c>
      <c r="R19" s="47">
        <v>10135750</v>
      </c>
      <c r="S19" s="43">
        <v>0.52963352489948945</v>
      </c>
      <c r="T19" s="41">
        <v>43840</v>
      </c>
      <c r="U19" s="44">
        <v>0.31183850364963506</v>
      </c>
      <c r="V19" s="41">
        <v>50750</v>
      </c>
      <c r="W19" s="44">
        <v>0.11708374384236453</v>
      </c>
    </row>
    <row r="20" spans="1:23" x14ac:dyDescent="0.55000000000000004">
      <c r="A20" s="45" t="s">
        <v>26</v>
      </c>
      <c r="B20" s="40">
        <v>14427618</v>
      </c>
      <c r="C20" s="40">
        <v>11078309</v>
      </c>
      <c r="D20" s="40">
        <v>5559852</v>
      </c>
      <c r="E20" s="41">
        <v>5518457</v>
      </c>
      <c r="F20" s="46">
        <v>3339958</v>
      </c>
      <c r="G20" s="41">
        <v>1673241</v>
      </c>
      <c r="H20" s="41">
        <v>1666717</v>
      </c>
      <c r="I20" s="41">
        <v>6122</v>
      </c>
      <c r="J20" s="41">
        <v>3057</v>
      </c>
      <c r="K20" s="41">
        <v>3065</v>
      </c>
      <c r="L20" s="67">
        <v>3229</v>
      </c>
      <c r="M20" s="67">
        <v>1856</v>
      </c>
      <c r="N20" s="67">
        <v>1373</v>
      </c>
      <c r="O20" s="42"/>
      <c r="P20" s="41">
        <v>11882835</v>
      </c>
      <c r="Q20" s="43">
        <v>0.93229511307697199</v>
      </c>
      <c r="R20" s="47">
        <v>1939900</v>
      </c>
      <c r="S20" s="43">
        <v>1.7217165833290375</v>
      </c>
      <c r="T20" s="41">
        <v>11740</v>
      </c>
      <c r="U20" s="44">
        <v>0.52146507666098807</v>
      </c>
      <c r="V20" s="41">
        <v>25060</v>
      </c>
      <c r="W20" s="44">
        <v>0.12885075818036712</v>
      </c>
    </row>
    <row r="21" spans="1:23" x14ac:dyDescent="0.55000000000000004">
      <c r="A21" s="45" t="s">
        <v>27</v>
      </c>
      <c r="B21" s="40">
        <v>3566809</v>
      </c>
      <c r="C21" s="40">
        <v>2994196</v>
      </c>
      <c r="D21" s="40">
        <v>1501214</v>
      </c>
      <c r="E21" s="41">
        <v>1492982</v>
      </c>
      <c r="F21" s="46">
        <v>571719</v>
      </c>
      <c r="G21" s="41">
        <v>286765</v>
      </c>
      <c r="H21" s="41">
        <v>284954</v>
      </c>
      <c r="I21" s="41">
        <v>77</v>
      </c>
      <c r="J21" s="41">
        <v>35</v>
      </c>
      <c r="K21" s="41">
        <v>42</v>
      </c>
      <c r="L21" s="67">
        <v>817</v>
      </c>
      <c r="M21" s="67">
        <v>492</v>
      </c>
      <c r="N21" s="67">
        <v>325</v>
      </c>
      <c r="O21" s="42"/>
      <c r="P21" s="41">
        <v>3293905</v>
      </c>
      <c r="Q21" s="43">
        <v>0.90901103705176678</v>
      </c>
      <c r="R21" s="47">
        <v>584800</v>
      </c>
      <c r="S21" s="43">
        <v>0.97763166894664844</v>
      </c>
      <c r="T21" s="41">
        <v>440</v>
      </c>
      <c r="U21" s="44">
        <v>0.17499999999999999</v>
      </c>
      <c r="V21" s="41">
        <v>4280</v>
      </c>
      <c r="W21" s="44">
        <v>0.19088785046728973</v>
      </c>
    </row>
    <row r="22" spans="1:23" x14ac:dyDescent="0.55000000000000004">
      <c r="A22" s="45" t="s">
        <v>28</v>
      </c>
      <c r="B22" s="40">
        <v>1681594</v>
      </c>
      <c r="C22" s="40">
        <v>1495062</v>
      </c>
      <c r="D22" s="40">
        <v>749539</v>
      </c>
      <c r="E22" s="41">
        <v>745523</v>
      </c>
      <c r="F22" s="46">
        <v>186228</v>
      </c>
      <c r="G22" s="41">
        <v>93348</v>
      </c>
      <c r="H22" s="41">
        <v>92880</v>
      </c>
      <c r="I22" s="41">
        <v>217</v>
      </c>
      <c r="J22" s="41">
        <v>107</v>
      </c>
      <c r="K22" s="41">
        <v>110</v>
      </c>
      <c r="L22" s="67">
        <v>87</v>
      </c>
      <c r="M22" s="67">
        <v>46</v>
      </c>
      <c r="N22" s="67">
        <v>41</v>
      </c>
      <c r="O22" s="42"/>
      <c r="P22" s="41">
        <v>1611720</v>
      </c>
      <c r="Q22" s="43">
        <v>0.92761894125530486</v>
      </c>
      <c r="R22" s="47">
        <v>176600</v>
      </c>
      <c r="S22" s="43">
        <v>1.0545186862967157</v>
      </c>
      <c r="T22" s="41">
        <v>540</v>
      </c>
      <c r="U22" s="44">
        <v>0.40185185185185185</v>
      </c>
      <c r="V22" s="41">
        <v>820</v>
      </c>
      <c r="W22" s="44">
        <v>0.10609756097560975</v>
      </c>
    </row>
    <row r="23" spans="1:23" x14ac:dyDescent="0.55000000000000004">
      <c r="A23" s="45" t="s">
        <v>29</v>
      </c>
      <c r="B23" s="40">
        <v>1741208</v>
      </c>
      <c r="C23" s="40">
        <v>1534088</v>
      </c>
      <c r="D23" s="40">
        <v>769246</v>
      </c>
      <c r="E23" s="41">
        <v>764842</v>
      </c>
      <c r="F23" s="46">
        <v>205778</v>
      </c>
      <c r="G23" s="41">
        <v>103253</v>
      </c>
      <c r="H23" s="41">
        <v>102525</v>
      </c>
      <c r="I23" s="41">
        <v>1010</v>
      </c>
      <c r="J23" s="41">
        <v>504</v>
      </c>
      <c r="K23" s="41">
        <v>506</v>
      </c>
      <c r="L23" s="67">
        <v>332</v>
      </c>
      <c r="M23" s="67">
        <v>241</v>
      </c>
      <c r="N23" s="67">
        <v>91</v>
      </c>
      <c r="O23" s="42"/>
      <c r="P23" s="41">
        <v>1620330</v>
      </c>
      <c r="Q23" s="43">
        <v>0.94677503965241649</v>
      </c>
      <c r="R23" s="47">
        <v>220900</v>
      </c>
      <c r="S23" s="43">
        <v>0.93154368492530559</v>
      </c>
      <c r="T23" s="41">
        <v>1280</v>
      </c>
      <c r="U23" s="44">
        <v>0.7890625</v>
      </c>
      <c r="V23" s="41">
        <v>6840</v>
      </c>
      <c r="W23" s="44">
        <v>4.8538011695906436E-2</v>
      </c>
    </row>
    <row r="24" spans="1:23" x14ac:dyDescent="0.55000000000000004">
      <c r="A24" s="45" t="s">
        <v>30</v>
      </c>
      <c r="B24" s="40">
        <v>1197832</v>
      </c>
      <c r="C24" s="40">
        <v>1054383</v>
      </c>
      <c r="D24" s="40">
        <v>528985</v>
      </c>
      <c r="E24" s="41">
        <v>525398</v>
      </c>
      <c r="F24" s="46">
        <v>142937</v>
      </c>
      <c r="G24" s="41">
        <v>71698</v>
      </c>
      <c r="H24" s="41">
        <v>71239</v>
      </c>
      <c r="I24" s="41">
        <v>63</v>
      </c>
      <c r="J24" s="41">
        <v>21</v>
      </c>
      <c r="K24" s="41">
        <v>42</v>
      </c>
      <c r="L24" s="67">
        <v>449</v>
      </c>
      <c r="M24" s="67">
        <v>289</v>
      </c>
      <c r="N24" s="67">
        <v>160</v>
      </c>
      <c r="O24" s="42"/>
      <c r="P24" s="41">
        <v>1125370</v>
      </c>
      <c r="Q24" s="43">
        <v>0.93692119036405808</v>
      </c>
      <c r="R24" s="47">
        <v>145200</v>
      </c>
      <c r="S24" s="43">
        <v>0.98441460055096419</v>
      </c>
      <c r="T24" s="41">
        <v>240</v>
      </c>
      <c r="U24" s="44">
        <v>0.26250000000000001</v>
      </c>
      <c r="V24" s="41">
        <v>8330</v>
      </c>
      <c r="W24" s="44">
        <v>5.3901560624249702E-2</v>
      </c>
    </row>
    <row r="25" spans="1:23" x14ac:dyDescent="0.55000000000000004">
      <c r="A25" s="45" t="s">
        <v>31</v>
      </c>
      <c r="B25" s="40">
        <v>1278133</v>
      </c>
      <c r="C25" s="40">
        <v>1127562</v>
      </c>
      <c r="D25" s="40">
        <v>565509</v>
      </c>
      <c r="E25" s="41">
        <v>562053</v>
      </c>
      <c r="F25" s="46">
        <v>150314</v>
      </c>
      <c r="G25" s="41">
        <v>75427</v>
      </c>
      <c r="H25" s="41">
        <v>74887</v>
      </c>
      <c r="I25" s="41">
        <v>32</v>
      </c>
      <c r="J25" s="41">
        <v>12</v>
      </c>
      <c r="K25" s="41">
        <v>20</v>
      </c>
      <c r="L25" s="67">
        <v>225</v>
      </c>
      <c r="M25" s="67">
        <v>169</v>
      </c>
      <c r="N25" s="67">
        <v>56</v>
      </c>
      <c r="O25" s="42"/>
      <c r="P25" s="41">
        <v>1271190</v>
      </c>
      <c r="Q25" s="43">
        <v>0.88701295636372213</v>
      </c>
      <c r="R25" s="47">
        <v>139400</v>
      </c>
      <c r="S25" s="43">
        <v>1.0782926829268293</v>
      </c>
      <c r="T25" s="41">
        <v>480</v>
      </c>
      <c r="U25" s="44">
        <v>6.6666666666666666E-2</v>
      </c>
      <c r="V25" s="41">
        <v>4680</v>
      </c>
      <c r="W25" s="44">
        <v>4.807692307692308E-2</v>
      </c>
    </row>
    <row r="26" spans="1:23" x14ac:dyDescent="0.55000000000000004">
      <c r="A26" s="45" t="s">
        <v>32</v>
      </c>
      <c r="B26" s="40">
        <v>3252985</v>
      </c>
      <c r="C26" s="40">
        <v>2961193</v>
      </c>
      <c r="D26" s="40">
        <v>1484954</v>
      </c>
      <c r="E26" s="41">
        <v>1476239</v>
      </c>
      <c r="F26" s="46">
        <v>290622</v>
      </c>
      <c r="G26" s="41">
        <v>145822</v>
      </c>
      <c r="H26" s="41">
        <v>144800</v>
      </c>
      <c r="I26" s="41">
        <v>122</v>
      </c>
      <c r="J26" s="41">
        <v>55</v>
      </c>
      <c r="K26" s="41">
        <v>67</v>
      </c>
      <c r="L26" s="67">
        <v>1048</v>
      </c>
      <c r="M26" s="67">
        <v>582</v>
      </c>
      <c r="N26" s="67">
        <v>466</v>
      </c>
      <c r="O26" s="42"/>
      <c r="P26" s="41">
        <v>3174370</v>
      </c>
      <c r="Q26" s="43">
        <v>0.93284431241474686</v>
      </c>
      <c r="R26" s="47">
        <v>268100</v>
      </c>
      <c r="S26" s="43">
        <v>1.084005967922417</v>
      </c>
      <c r="T26" s="41">
        <v>140</v>
      </c>
      <c r="U26" s="44">
        <v>0.87142857142857144</v>
      </c>
      <c r="V26" s="41">
        <v>16310</v>
      </c>
      <c r="W26" s="44">
        <v>6.4255058246474553E-2</v>
      </c>
    </row>
    <row r="27" spans="1:23" x14ac:dyDescent="0.55000000000000004">
      <c r="A27" s="45" t="s">
        <v>33</v>
      </c>
      <c r="B27" s="40">
        <v>3128260</v>
      </c>
      <c r="C27" s="40">
        <v>2786795</v>
      </c>
      <c r="D27" s="40">
        <v>1396233</v>
      </c>
      <c r="E27" s="41">
        <v>1390562</v>
      </c>
      <c r="F27" s="46">
        <v>339080</v>
      </c>
      <c r="G27" s="41">
        <v>170683</v>
      </c>
      <c r="H27" s="41">
        <v>168397</v>
      </c>
      <c r="I27" s="41">
        <v>2139</v>
      </c>
      <c r="J27" s="41">
        <v>1065</v>
      </c>
      <c r="K27" s="41">
        <v>1074</v>
      </c>
      <c r="L27" s="67">
        <v>246</v>
      </c>
      <c r="M27" s="67">
        <v>150</v>
      </c>
      <c r="N27" s="67">
        <v>96</v>
      </c>
      <c r="O27" s="42"/>
      <c r="P27" s="41">
        <v>3040725</v>
      </c>
      <c r="Q27" s="43">
        <v>0.91649031069892872</v>
      </c>
      <c r="R27" s="47">
        <v>279600</v>
      </c>
      <c r="S27" s="43">
        <v>1.2127324749642345</v>
      </c>
      <c r="T27" s="41">
        <v>2780</v>
      </c>
      <c r="U27" s="44">
        <v>0.76942446043165469</v>
      </c>
      <c r="V27" s="41">
        <v>3010</v>
      </c>
      <c r="W27" s="44">
        <v>8.1727574750830562E-2</v>
      </c>
    </row>
    <row r="28" spans="1:23" x14ac:dyDescent="0.55000000000000004">
      <c r="A28" s="45" t="s">
        <v>34</v>
      </c>
      <c r="B28" s="40">
        <v>5947403</v>
      </c>
      <c r="C28" s="40">
        <v>5162587</v>
      </c>
      <c r="D28" s="40">
        <v>2590143</v>
      </c>
      <c r="E28" s="41">
        <v>2572444</v>
      </c>
      <c r="F28" s="46">
        <v>782935</v>
      </c>
      <c r="G28" s="41">
        <v>392430</v>
      </c>
      <c r="H28" s="41">
        <v>390505</v>
      </c>
      <c r="I28" s="41">
        <v>203</v>
      </c>
      <c r="J28" s="41">
        <v>90</v>
      </c>
      <c r="K28" s="41">
        <v>113</v>
      </c>
      <c r="L28" s="67">
        <v>1678</v>
      </c>
      <c r="M28" s="67">
        <v>1083</v>
      </c>
      <c r="N28" s="67">
        <v>595</v>
      </c>
      <c r="O28" s="42"/>
      <c r="P28" s="41">
        <v>5396620</v>
      </c>
      <c r="Q28" s="43">
        <v>0.95663341128335888</v>
      </c>
      <c r="R28" s="47">
        <v>752600</v>
      </c>
      <c r="S28" s="43">
        <v>1.0403069359553547</v>
      </c>
      <c r="T28" s="41">
        <v>1260</v>
      </c>
      <c r="U28" s="44">
        <v>0.16111111111111112</v>
      </c>
      <c r="V28" s="41">
        <v>58230</v>
      </c>
      <c r="W28" s="44">
        <v>2.8816761119697751E-2</v>
      </c>
    </row>
    <row r="29" spans="1:23" x14ac:dyDescent="0.55000000000000004">
      <c r="A29" s="45" t="s">
        <v>35</v>
      </c>
      <c r="B29" s="40">
        <v>11262087</v>
      </c>
      <c r="C29" s="40">
        <v>8825369</v>
      </c>
      <c r="D29" s="40">
        <v>4427122</v>
      </c>
      <c r="E29" s="41">
        <v>4398247</v>
      </c>
      <c r="F29" s="46">
        <v>2434905</v>
      </c>
      <c r="G29" s="41">
        <v>1221319</v>
      </c>
      <c r="H29" s="41">
        <v>1213586</v>
      </c>
      <c r="I29" s="41">
        <v>749</v>
      </c>
      <c r="J29" s="41">
        <v>330</v>
      </c>
      <c r="K29" s="41">
        <v>419</v>
      </c>
      <c r="L29" s="67">
        <v>1064</v>
      </c>
      <c r="M29" s="67">
        <v>717</v>
      </c>
      <c r="N29" s="67">
        <v>347</v>
      </c>
      <c r="O29" s="42"/>
      <c r="P29" s="41">
        <v>10122810</v>
      </c>
      <c r="Q29" s="43">
        <v>0.87182995630659865</v>
      </c>
      <c r="R29" s="47">
        <v>2709900</v>
      </c>
      <c r="S29" s="43">
        <v>0.89852208568581871</v>
      </c>
      <c r="T29" s="41">
        <v>1740</v>
      </c>
      <c r="U29" s="44">
        <v>0.43045977011494252</v>
      </c>
      <c r="V29" s="41">
        <v>10230</v>
      </c>
      <c r="W29" s="44">
        <v>0.10400782013685239</v>
      </c>
    </row>
    <row r="30" spans="1:23" x14ac:dyDescent="0.55000000000000004">
      <c r="A30" s="45" t="s">
        <v>36</v>
      </c>
      <c r="B30" s="40">
        <v>2779708</v>
      </c>
      <c r="C30" s="40">
        <v>2507612</v>
      </c>
      <c r="D30" s="40">
        <v>1257241</v>
      </c>
      <c r="E30" s="41">
        <v>1250371</v>
      </c>
      <c r="F30" s="46">
        <v>271298</v>
      </c>
      <c r="G30" s="41">
        <v>136270</v>
      </c>
      <c r="H30" s="41">
        <v>135028</v>
      </c>
      <c r="I30" s="41">
        <v>469</v>
      </c>
      <c r="J30" s="41">
        <v>233</v>
      </c>
      <c r="K30" s="41">
        <v>236</v>
      </c>
      <c r="L30" s="67">
        <v>329</v>
      </c>
      <c r="M30" s="67">
        <v>195</v>
      </c>
      <c r="N30" s="67">
        <v>134</v>
      </c>
      <c r="O30" s="42"/>
      <c r="P30" s="41">
        <v>2668985</v>
      </c>
      <c r="Q30" s="43">
        <v>0.93953768942125937</v>
      </c>
      <c r="R30" s="47">
        <v>239550</v>
      </c>
      <c r="S30" s="43">
        <v>1.1325318305155501</v>
      </c>
      <c r="T30" s="41">
        <v>980</v>
      </c>
      <c r="U30" s="44">
        <v>0.47857142857142859</v>
      </c>
      <c r="V30" s="41">
        <v>4020</v>
      </c>
      <c r="W30" s="44">
        <v>8.1840796019900491E-2</v>
      </c>
    </row>
    <row r="31" spans="1:23" x14ac:dyDescent="0.55000000000000004">
      <c r="A31" s="45" t="s">
        <v>37</v>
      </c>
      <c r="B31" s="40">
        <v>2186676</v>
      </c>
      <c r="C31" s="40">
        <v>1817476</v>
      </c>
      <c r="D31" s="40">
        <v>912065</v>
      </c>
      <c r="E31" s="41">
        <v>905411</v>
      </c>
      <c r="F31" s="46">
        <v>368908</v>
      </c>
      <c r="G31" s="41">
        <v>184827</v>
      </c>
      <c r="H31" s="41">
        <v>184081</v>
      </c>
      <c r="I31" s="41">
        <v>94</v>
      </c>
      <c r="J31" s="41">
        <v>41</v>
      </c>
      <c r="K31" s="41">
        <v>53</v>
      </c>
      <c r="L31" s="67">
        <v>198</v>
      </c>
      <c r="M31" s="67">
        <v>111</v>
      </c>
      <c r="N31" s="67">
        <v>87</v>
      </c>
      <c r="O31" s="42"/>
      <c r="P31" s="41">
        <v>1916090</v>
      </c>
      <c r="Q31" s="43">
        <v>0.9485337327578558</v>
      </c>
      <c r="R31" s="47">
        <v>348300</v>
      </c>
      <c r="S31" s="43">
        <v>1.0591673844387022</v>
      </c>
      <c r="T31" s="41">
        <v>240</v>
      </c>
      <c r="U31" s="44">
        <v>0.39166666666666666</v>
      </c>
      <c r="V31" s="41">
        <v>1820</v>
      </c>
      <c r="W31" s="44">
        <v>0.10879120879120879</v>
      </c>
    </row>
    <row r="32" spans="1:23" x14ac:dyDescent="0.55000000000000004">
      <c r="A32" s="45" t="s">
        <v>38</v>
      </c>
      <c r="B32" s="40">
        <v>3773195</v>
      </c>
      <c r="C32" s="40">
        <v>3119136</v>
      </c>
      <c r="D32" s="40">
        <v>1564161</v>
      </c>
      <c r="E32" s="41">
        <v>1554975</v>
      </c>
      <c r="F32" s="46">
        <v>652946</v>
      </c>
      <c r="G32" s="41">
        <v>327660</v>
      </c>
      <c r="H32" s="41">
        <v>325286</v>
      </c>
      <c r="I32" s="41">
        <v>499</v>
      </c>
      <c r="J32" s="41">
        <v>250</v>
      </c>
      <c r="K32" s="41">
        <v>249</v>
      </c>
      <c r="L32" s="67">
        <v>614</v>
      </c>
      <c r="M32" s="67">
        <v>409</v>
      </c>
      <c r="N32" s="67">
        <v>205</v>
      </c>
      <c r="O32" s="42"/>
      <c r="P32" s="41">
        <v>3409695</v>
      </c>
      <c r="Q32" s="43">
        <v>0.91478446019365367</v>
      </c>
      <c r="R32" s="47">
        <v>704200</v>
      </c>
      <c r="S32" s="43">
        <v>0.92721669980119281</v>
      </c>
      <c r="T32" s="41">
        <v>1060</v>
      </c>
      <c r="U32" s="44">
        <v>0.47075471698113208</v>
      </c>
      <c r="V32" s="41">
        <v>6840</v>
      </c>
      <c r="W32" s="44">
        <v>8.9766081871345035E-2</v>
      </c>
    </row>
    <row r="33" spans="1:23" x14ac:dyDescent="0.55000000000000004">
      <c r="A33" s="45" t="s">
        <v>39</v>
      </c>
      <c r="B33" s="40">
        <v>12950968</v>
      </c>
      <c r="C33" s="40">
        <v>10007727</v>
      </c>
      <c r="D33" s="40">
        <v>5019911</v>
      </c>
      <c r="E33" s="41">
        <v>4987816</v>
      </c>
      <c r="F33" s="46">
        <v>2877123</v>
      </c>
      <c r="G33" s="41">
        <v>1442034</v>
      </c>
      <c r="H33" s="41">
        <v>1435089</v>
      </c>
      <c r="I33" s="41">
        <v>63950</v>
      </c>
      <c r="J33" s="41">
        <v>32164</v>
      </c>
      <c r="K33" s="41">
        <v>31786</v>
      </c>
      <c r="L33" s="67">
        <v>2168</v>
      </c>
      <c r="M33" s="67">
        <v>1321</v>
      </c>
      <c r="N33" s="67">
        <v>847</v>
      </c>
      <c r="O33" s="42"/>
      <c r="P33" s="41">
        <v>11521165</v>
      </c>
      <c r="Q33" s="43">
        <v>0.86863845800316197</v>
      </c>
      <c r="R33" s="47">
        <v>3481600</v>
      </c>
      <c r="S33" s="43">
        <v>0.82637953814338239</v>
      </c>
      <c r="T33" s="41">
        <v>72920</v>
      </c>
      <c r="U33" s="44">
        <v>0.8769884805266045</v>
      </c>
      <c r="V33" s="41">
        <v>38640</v>
      </c>
      <c r="W33" s="44">
        <v>5.6107660455486541E-2</v>
      </c>
    </row>
    <row r="34" spans="1:23" x14ac:dyDescent="0.55000000000000004">
      <c r="A34" s="45" t="s">
        <v>40</v>
      </c>
      <c r="B34" s="40">
        <v>8326620</v>
      </c>
      <c r="C34" s="40">
        <v>6934377</v>
      </c>
      <c r="D34" s="40">
        <v>3476866</v>
      </c>
      <c r="E34" s="41">
        <v>3457511</v>
      </c>
      <c r="F34" s="46">
        <v>1389946</v>
      </c>
      <c r="G34" s="41">
        <v>698021</v>
      </c>
      <c r="H34" s="41">
        <v>691925</v>
      </c>
      <c r="I34" s="41">
        <v>1127</v>
      </c>
      <c r="J34" s="41">
        <v>548</v>
      </c>
      <c r="K34" s="41">
        <v>579</v>
      </c>
      <c r="L34" s="67">
        <v>1170</v>
      </c>
      <c r="M34" s="67">
        <v>692</v>
      </c>
      <c r="N34" s="67">
        <v>478</v>
      </c>
      <c r="O34" s="42"/>
      <c r="P34" s="41">
        <v>7609375</v>
      </c>
      <c r="Q34" s="43">
        <v>0.91129389733059551</v>
      </c>
      <c r="R34" s="47">
        <v>1135400</v>
      </c>
      <c r="S34" s="43">
        <v>1.2241905936233926</v>
      </c>
      <c r="T34" s="41">
        <v>2640</v>
      </c>
      <c r="U34" s="44">
        <v>0.42689393939393938</v>
      </c>
      <c r="V34" s="41">
        <v>5900</v>
      </c>
      <c r="W34" s="44">
        <v>0.19830508474576272</v>
      </c>
    </row>
    <row r="35" spans="1:23" x14ac:dyDescent="0.55000000000000004">
      <c r="A35" s="45" t="s">
        <v>41</v>
      </c>
      <c r="B35" s="40">
        <v>2042389</v>
      </c>
      <c r="C35" s="40">
        <v>1819427</v>
      </c>
      <c r="D35" s="40">
        <v>912333</v>
      </c>
      <c r="E35" s="41">
        <v>907094</v>
      </c>
      <c r="F35" s="46">
        <v>222391</v>
      </c>
      <c r="G35" s="41">
        <v>111455</v>
      </c>
      <c r="H35" s="41">
        <v>110936</v>
      </c>
      <c r="I35" s="41">
        <v>213</v>
      </c>
      <c r="J35" s="41">
        <v>93</v>
      </c>
      <c r="K35" s="41">
        <v>120</v>
      </c>
      <c r="L35" s="67">
        <v>358</v>
      </c>
      <c r="M35" s="67">
        <v>225</v>
      </c>
      <c r="N35" s="67">
        <v>133</v>
      </c>
      <c r="O35" s="42"/>
      <c r="P35" s="41">
        <v>1964100</v>
      </c>
      <c r="Q35" s="43">
        <v>0.92634132681635351</v>
      </c>
      <c r="R35" s="47">
        <v>127300</v>
      </c>
      <c r="S35" s="43">
        <v>1.7469835035349568</v>
      </c>
      <c r="T35" s="41">
        <v>900</v>
      </c>
      <c r="U35" s="44">
        <v>0.23666666666666666</v>
      </c>
      <c r="V35" s="41">
        <v>3880</v>
      </c>
      <c r="W35" s="44">
        <v>9.2268041237113407E-2</v>
      </c>
    </row>
    <row r="36" spans="1:23" x14ac:dyDescent="0.55000000000000004">
      <c r="A36" s="45" t="s">
        <v>42</v>
      </c>
      <c r="B36" s="40">
        <v>1390827</v>
      </c>
      <c r="C36" s="40">
        <v>1328089</v>
      </c>
      <c r="D36" s="40">
        <v>665797</v>
      </c>
      <c r="E36" s="41">
        <v>662292</v>
      </c>
      <c r="F36" s="46">
        <v>62457</v>
      </c>
      <c r="G36" s="41">
        <v>31301</v>
      </c>
      <c r="H36" s="41">
        <v>31156</v>
      </c>
      <c r="I36" s="41">
        <v>75</v>
      </c>
      <c r="J36" s="41">
        <v>39</v>
      </c>
      <c r="K36" s="41">
        <v>36</v>
      </c>
      <c r="L36" s="67">
        <v>206</v>
      </c>
      <c r="M36" s="67">
        <v>124</v>
      </c>
      <c r="N36" s="67">
        <v>82</v>
      </c>
      <c r="O36" s="42"/>
      <c r="P36" s="41">
        <v>1398645</v>
      </c>
      <c r="Q36" s="43">
        <v>0.94955403265303207</v>
      </c>
      <c r="R36" s="47">
        <v>48100</v>
      </c>
      <c r="S36" s="43">
        <v>1.2984823284823286</v>
      </c>
      <c r="T36" s="41">
        <v>160</v>
      </c>
      <c r="U36" s="44">
        <v>0.46875</v>
      </c>
      <c r="V36" s="41">
        <v>3580</v>
      </c>
      <c r="W36" s="44">
        <v>5.7541899441340784E-2</v>
      </c>
    </row>
    <row r="37" spans="1:23" x14ac:dyDescent="0.55000000000000004">
      <c r="A37" s="45" t="s">
        <v>43</v>
      </c>
      <c r="B37" s="40">
        <v>820125</v>
      </c>
      <c r="C37" s="40">
        <v>719812</v>
      </c>
      <c r="D37" s="40">
        <v>361209</v>
      </c>
      <c r="E37" s="41">
        <v>358603</v>
      </c>
      <c r="F37" s="46">
        <v>100138</v>
      </c>
      <c r="G37" s="41">
        <v>50282</v>
      </c>
      <c r="H37" s="41">
        <v>49856</v>
      </c>
      <c r="I37" s="41">
        <v>63</v>
      </c>
      <c r="J37" s="41">
        <v>30</v>
      </c>
      <c r="K37" s="41">
        <v>33</v>
      </c>
      <c r="L37" s="67">
        <v>112</v>
      </c>
      <c r="M37" s="67">
        <v>66</v>
      </c>
      <c r="N37" s="67">
        <v>46</v>
      </c>
      <c r="O37" s="42"/>
      <c r="P37" s="41">
        <v>826860</v>
      </c>
      <c r="Q37" s="43">
        <v>0.87053672931330572</v>
      </c>
      <c r="R37" s="47">
        <v>110800</v>
      </c>
      <c r="S37" s="43">
        <v>0.90377256317689536</v>
      </c>
      <c r="T37" s="41">
        <v>540</v>
      </c>
      <c r="U37" s="44">
        <v>0.11666666666666667</v>
      </c>
      <c r="V37" s="41">
        <v>780</v>
      </c>
      <c r="W37" s="44">
        <v>0.14358974358974358</v>
      </c>
    </row>
    <row r="38" spans="1:23" x14ac:dyDescent="0.55000000000000004">
      <c r="A38" s="45" t="s">
        <v>44</v>
      </c>
      <c r="B38" s="40">
        <v>1047703</v>
      </c>
      <c r="C38" s="40">
        <v>992030</v>
      </c>
      <c r="D38" s="40">
        <v>497540</v>
      </c>
      <c r="E38" s="41">
        <v>494490</v>
      </c>
      <c r="F38" s="46">
        <v>55460</v>
      </c>
      <c r="G38" s="41">
        <v>27812</v>
      </c>
      <c r="H38" s="41">
        <v>27648</v>
      </c>
      <c r="I38" s="41">
        <v>117</v>
      </c>
      <c r="J38" s="41">
        <v>54</v>
      </c>
      <c r="K38" s="41">
        <v>63</v>
      </c>
      <c r="L38" s="67">
        <v>96</v>
      </c>
      <c r="M38" s="67">
        <v>48</v>
      </c>
      <c r="N38" s="67">
        <v>48</v>
      </c>
      <c r="O38" s="42"/>
      <c r="P38" s="41">
        <v>1077500</v>
      </c>
      <c r="Q38" s="43">
        <v>0.92067749419953593</v>
      </c>
      <c r="R38" s="47">
        <v>47400</v>
      </c>
      <c r="S38" s="43">
        <v>1.1700421940928269</v>
      </c>
      <c r="T38" s="41">
        <v>880</v>
      </c>
      <c r="U38" s="44">
        <v>0.13295454545454546</v>
      </c>
      <c r="V38" s="41">
        <v>700</v>
      </c>
      <c r="W38" s="44">
        <v>0.13714285714285715</v>
      </c>
    </row>
    <row r="39" spans="1:23" x14ac:dyDescent="0.55000000000000004">
      <c r="A39" s="45" t="s">
        <v>45</v>
      </c>
      <c r="B39" s="40">
        <v>2763006</v>
      </c>
      <c r="C39" s="40">
        <v>2428526</v>
      </c>
      <c r="D39" s="40">
        <v>1218618</v>
      </c>
      <c r="E39" s="41">
        <v>1209908</v>
      </c>
      <c r="F39" s="46">
        <v>333672</v>
      </c>
      <c r="G39" s="41">
        <v>167502</v>
      </c>
      <c r="H39" s="41">
        <v>166170</v>
      </c>
      <c r="I39" s="41">
        <v>310</v>
      </c>
      <c r="J39" s="41">
        <v>148</v>
      </c>
      <c r="K39" s="41">
        <v>162</v>
      </c>
      <c r="L39" s="67">
        <v>498</v>
      </c>
      <c r="M39" s="67">
        <v>323</v>
      </c>
      <c r="N39" s="67">
        <v>175</v>
      </c>
      <c r="O39" s="42"/>
      <c r="P39" s="41">
        <v>2837130</v>
      </c>
      <c r="Q39" s="43">
        <v>0.85597981058323025</v>
      </c>
      <c r="R39" s="47">
        <v>385900</v>
      </c>
      <c r="S39" s="43">
        <v>0.864659238144597</v>
      </c>
      <c r="T39" s="41">
        <v>720</v>
      </c>
      <c r="U39" s="44">
        <v>0.43055555555555558</v>
      </c>
      <c r="V39" s="41">
        <v>6480</v>
      </c>
      <c r="W39" s="44">
        <v>7.6851851851851852E-2</v>
      </c>
    </row>
    <row r="40" spans="1:23" x14ac:dyDescent="0.55000000000000004">
      <c r="A40" s="45" t="s">
        <v>46</v>
      </c>
      <c r="B40" s="40">
        <v>4153945</v>
      </c>
      <c r="C40" s="40">
        <v>3557697</v>
      </c>
      <c r="D40" s="40">
        <v>1784275</v>
      </c>
      <c r="E40" s="41">
        <v>1773422</v>
      </c>
      <c r="F40" s="46">
        <v>595493</v>
      </c>
      <c r="G40" s="41">
        <v>298815</v>
      </c>
      <c r="H40" s="41">
        <v>296678</v>
      </c>
      <c r="I40" s="41">
        <v>126</v>
      </c>
      <c r="J40" s="41">
        <v>58</v>
      </c>
      <c r="K40" s="41">
        <v>68</v>
      </c>
      <c r="L40" s="67">
        <v>629</v>
      </c>
      <c r="M40" s="67">
        <v>471</v>
      </c>
      <c r="N40" s="67">
        <v>158</v>
      </c>
      <c r="O40" s="42"/>
      <c r="P40" s="41">
        <v>3981430</v>
      </c>
      <c r="Q40" s="43">
        <v>0.89357266107905953</v>
      </c>
      <c r="R40" s="47">
        <v>616200</v>
      </c>
      <c r="S40" s="43">
        <v>0.96639565076273937</v>
      </c>
      <c r="T40" s="41">
        <v>1240</v>
      </c>
      <c r="U40" s="44">
        <v>0.10161290322580645</v>
      </c>
      <c r="V40" s="41">
        <v>9320</v>
      </c>
      <c r="W40" s="44">
        <v>6.7489270386266093E-2</v>
      </c>
    </row>
    <row r="41" spans="1:23" x14ac:dyDescent="0.55000000000000004">
      <c r="A41" s="45" t="s">
        <v>47</v>
      </c>
      <c r="B41" s="40">
        <v>2040789</v>
      </c>
      <c r="C41" s="40">
        <v>1827220</v>
      </c>
      <c r="D41" s="40">
        <v>916011</v>
      </c>
      <c r="E41" s="41">
        <v>911209</v>
      </c>
      <c r="F41" s="46">
        <v>213176</v>
      </c>
      <c r="G41" s="41">
        <v>107055</v>
      </c>
      <c r="H41" s="41">
        <v>106121</v>
      </c>
      <c r="I41" s="41">
        <v>55</v>
      </c>
      <c r="J41" s="41">
        <v>29</v>
      </c>
      <c r="K41" s="41">
        <v>26</v>
      </c>
      <c r="L41" s="67">
        <v>338</v>
      </c>
      <c r="M41" s="67">
        <v>222</v>
      </c>
      <c r="N41" s="67">
        <v>116</v>
      </c>
      <c r="O41" s="42"/>
      <c r="P41" s="41">
        <v>2024075</v>
      </c>
      <c r="Q41" s="43">
        <v>0.90274322838827614</v>
      </c>
      <c r="R41" s="47">
        <v>210200</v>
      </c>
      <c r="S41" s="43">
        <v>1.0141579448144624</v>
      </c>
      <c r="T41" s="41">
        <v>420</v>
      </c>
      <c r="U41" s="44">
        <v>0.13095238095238096</v>
      </c>
      <c r="V41" s="41">
        <v>6140</v>
      </c>
      <c r="W41" s="44">
        <v>5.5048859934853422E-2</v>
      </c>
    </row>
    <row r="42" spans="1:23" x14ac:dyDescent="0.55000000000000004">
      <c r="A42" s="45" t="s">
        <v>48</v>
      </c>
      <c r="B42" s="40">
        <v>1095300</v>
      </c>
      <c r="C42" s="40">
        <v>942645</v>
      </c>
      <c r="D42" s="40">
        <v>472701</v>
      </c>
      <c r="E42" s="41">
        <v>469944</v>
      </c>
      <c r="F42" s="46">
        <v>152214</v>
      </c>
      <c r="G42" s="41">
        <v>76329</v>
      </c>
      <c r="H42" s="41">
        <v>75885</v>
      </c>
      <c r="I42" s="41">
        <v>167</v>
      </c>
      <c r="J42" s="41">
        <v>79</v>
      </c>
      <c r="K42" s="41">
        <v>88</v>
      </c>
      <c r="L42" s="67">
        <v>274</v>
      </c>
      <c r="M42" s="67">
        <v>203</v>
      </c>
      <c r="N42" s="67">
        <v>71</v>
      </c>
      <c r="O42" s="42"/>
      <c r="P42" s="41">
        <v>1026575</v>
      </c>
      <c r="Q42" s="43">
        <v>0.918242700241093</v>
      </c>
      <c r="R42" s="47">
        <v>152900</v>
      </c>
      <c r="S42" s="43">
        <v>0.99551340745585348</v>
      </c>
      <c r="T42" s="41">
        <v>860</v>
      </c>
      <c r="U42" s="44">
        <v>0.19418604651162791</v>
      </c>
      <c r="V42" s="41">
        <v>8000</v>
      </c>
      <c r="W42" s="44">
        <v>3.4250000000000003E-2</v>
      </c>
    </row>
    <row r="43" spans="1:23" x14ac:dyDescent="0.55000000000000004">
      <c r="A43" s="45" t="s">
        <v>49</v>
      </c>
      <c r="B43" s="40">
        <v>1449934</v>
      </c>
      <c r="C43" s="40">
        <v>1337333</v>
      </c>
      <c r="D43" s="40">
        <v>670624</v>
      </c>
      <c r="E43" s="41">
        <v>666709</v>
      </c>
      <c r="F43" s="46">
        <v>112252</v>
      </c>
      <c r="G43" s="41">
        <v>56231</v>
      </c>
      <c r="H43" s="41">
        <v>56021</v>
      </c>
      <c r="I43" s="41">
        <v>174</v>
      </c>
      <c r="J43" s="41">
        <v>85</v>
      </c>
      <c r="K43" s="41">
        <v>89</v>
      </c>
      <c r="L43" s="67">
        <v>175</v>
      </c>
      <c r="M43" s="67">
        <v>112</v>
      </c>
      <c r="N43" s="67">
        <v>63</v>
      </c>
      <c r="O43" s="42"/>
      <c r="P43" s="41">
        <v>1441310</v>
      </c>
      <c r="Q43" s="43">
        <v>0.92785937792702478</v>
      </c>
      <c r="R43" s="47">
        <v>102300</v>
      </c>
      <c r="S43" s="43">
        <v>1.0972825024437927</v>
      </c>
      <c r="T43" s="41">
        <v>200</v>
      </c>
      <c r="U43" s="44">
        <v>0.87</v>
      </c>
      <c r="V43" s="41">
        <v>2240</v>
      </c>
      <c r="W43" s="44">
        <v>7.8125E-2</v>
      </c>
    </row>
    <row r="44" spans="1:23" x14ac:dyDescent="0.55000000000000004">
      <c r="A44" s="45" t="s">
        <v>50</v>
      </c>
      <c r="B44" s="40">
        <v>2063285</v>
      </c>
      <c r="C44" s="40">
        <v>1929655</v>
      </c>
      <c r="D44" s="40">
        <v>967921</v>
      </c>
      <c r="E44" s="41">
        <v>961734</v>
      </c>
      <c r="F44" s="46">
        <v>133009</v>
      </c>
      <c r="G44" s="41">
        <v>66773</v>
      </c>
      <c r="H44" s="41">
        <v>66236</v>
      </c>
      <c r="I44" s="41">
        <v>56</v>
      </c>
      <c r="J44" s="41">
        <v>26</v>
      </c>
      <c r="K44" s="41">
        <v>30</v>
      </c>
      <c r="L44" s="67">
        <v>565</v>
      </c>
      <c r="M44" s="67">
        <v>409</v>
      </c>
      <c r="N44" s="67">
        <v>156</v>
      </c>
      <c r="O44" s="42"/>
      <c r="P44" s="41">
        <v>2095550</v>
      </c>
      <c r="Q44" s="43">
        <v>0.9208346257545752</v>
      </c>
      <c r="R44" s="47">
        <v>128400</v>
      </c>
      <c r="S44" s="43">
        <v>1.0358956386292835</v>
      </c>
      <c r="T44" s="41">
        <v>100</v>
      </c>
      <c r="U44" s="44">
        <v>0.56000000000000005</v>
      </c>
      <c r="V44" s="41">
        <v>18160</v>
      </c>
      <c r="W44" s="44">
        <v>3.1112334801762113E-2</v>
      </c>
    </row>
    <row r="45" spans="1:23" x14ac:dyDescent="0.55000000000000004">
      <c r="A45" s="45" t="s">
        <v>51</v>
      </c>
      <c r="B45" s="40">
        <v>1040627</v>
      </c>
      <c r="C45" s="40">
        <v>981093</v>
      </c>
      <c r="D45" s="40">
        <v>492818</v>
      </c>
      <c r="E45" s="41">
        <v>488275</v>
      </c>
      <c r="F45" s="46">
        <v>59009</v>
      </c>
      <c r="G45" s="41">
        <v>29694</v>
      </c>
      <c r="H45" s="41">
        <v>29315</v>
      </c>
      <c r="I45" s="41">
        <v>74</v>
      </c>
      <c r="J45" s="41">
        <v>33</v>
      </c>
      <c r="K45" s="41">
        <v>41</v>
      </c>
      <c r="L45" s="67">
        <v>451</v>
      </c>
      <c r="M45" s="67">
        <v>289</v>
      </c>
      <c r="N45" s="67">
        <v>162</v>
      </c>
      <c r="O45" s="42"/>
      <c r="P45" s="41">
        <v>1048795</v>
      </c>
      <c r="Q45" s="43">
        <v>0.93544782345453592</v>
      </c>
      <c r="R45" s="47">
        <v>55600</v>
      </c>
      <c r="S45" s="43">
        <v>1.0613129496402878</v>
      </c>
      <c r="T45" s="41">
        <v>140</v>
      </c>
      <c r="U45" s="44">
        <v>0.52857142857142858</v>
      </c>
      <c r="V45" s="41">
        <v>11460</v>
      </c>
      <c r="W45" s="44">
        <v>3.9354275741710298E-2</v>
      </c>
    </row>
    <row r="46" spans="1:23" x14ac:dyDescent="0.55000000000000004">
      <c r="A46" s="45" t="s">
        <v>52</v>
      </c>
      <c r="B46" s="40">
        <v>7681047</v>
      </c>
      <c r="C46" s="40">
        <v>6699596</v>
      </c>
      <c r="D46" s="40">
        <v>3365760</v>
      </c>
      <c r="E46" s="41">
        <v>3333836</v>
      </c>
      <c r="F46" s="46">
        <v>980665</v>
      </c>
      <c r="G46" s="41">
        <v>493940</v>
      </c>
      <c r="H46" s="41">
        <v>486725</v>
      </c>
      <c r="I46" s="41">
        <v>204</v>
      </c>
      <c r="J46" s="41">
        <v>90</v>
      </c>
      <c r="K46" s="41">
        <v>114</v>
      </c>
      <c r="L46" s="67">
        <v>582</v>
      </c>
      <c r="M46" s="67">
        <v>463</v>
      </c>
      <c r="N46" s="67">
        <v>119</v>
      </c>
      <c r="O46" s="42"/>
      <c r="P46" s="41">
        <v>7070230</v>
      </c>
      <c r="Q46" s="43">
        <v>0.94757822588515506</v>
      </c>
      <c r="R46" s="47">
        <v>1044500</v>
      </c>
      <c r="S46" s="43">
        <v>0.93888463379607467</v>
      </c>
      <c r="T46" s="41">
        <v>920</v>
      </c>
      <c r="U46" s="44">
        <v>0.22173913043478261</v>
      </c>
      <c r="V46" s="41">
        <v>4320</v>
      </c>
      <c r="W46" s="44">
        <v>0.13472222222222222</v>
      </c>
    </row>
    <row r="47" spans="1:23" x14ac:dyDescent="0.55000000000000004">
      <c r="A47" s="45" t="s">
        <v>53</v>
      </c>
      <c r="B47" s="40">
        <v>1195159</v>
      </c>
      <c r="C47" s="40">
        <v>1111282</v>
      </c>
      <c r="D47" s="40">
        <v>557314</v>
      </c>
      <c r="E47" s="41">
        <v>553968</v>
      </c>
      <c r="F47" s="46">
        <v>83675</v>
      </c>
      <c r="G47" s="41">
        <v>42157</v>
      </c>
      <c r="H47" s="41">
        <v>41518</v>
      </c>
      <c r="I47" s="41">
        <v>16</v>
      </c>
      <c r="J47" s="41">
        <v>5</v>
      </c>
      <c r="K47" s="41">
        <v>11</v>
      </c>
      <c r="L47" s="67">
        <v>186</v>
      </c>
      <c r="M47" s="67">
        <v>108</v>
      </c>
      <c r="N47" s="67">
        <v>78</v>
      </c>
      <c r="O47" s="42"/>
      <c r="P47" s="41">
        <v>1212205</v>
      </c>
      <c r="Q47" s="43">
        <v>0.91674428005164144</v>
      </c>
      <c r="R47" s="47">
        <v>74400</v>
      </c>
      <c r="S47" s="43">
        <v>1.1246639784946237</v>
      </c>
      <c r="T47" s="41">
        <v>140</v>
      </c>
      <c r="U47" s="44">
        <v>0.11428571428571428</v>
      </c>
      <c r="V47" s="41">
        <v>1120</v>
      </c>
      <c r="W47" s="44">
        <v>0.16607142857142856</v>
      </c>
    </row>
    <row r="48" spans="1:23" x14ac:dyDescent="0.55000000000000004">
      <c r="A48" s="45" t="s">
        <v>54</v>
      </c>
      <c r="B48" s="40">
        <v>2040838</v>
      </c>
      <c r="C48" s="40">
        <v>1755633</v>
      </c>
      <c r="D48" s="40">
        <v>881263</v>
      </c>
      <c r="E48" s="41">
        <v>874370</v>
      </c>
      <c r="F48" s="46">
        <v>284972</v>
      </c>
      <c r="G48" s="41">
        <v>142784</v>
      </c>
      <c r="H48" s="41">
        <v>142188</v>
      </c>
      <c r="I48" s="41">
        <v>32</v>
      </c>
      <c r="J48" s="41">
        <v>13</v>
      </c>
      <c r="K48" s="41">
        <v>19</v>
      </c>
      <c r="L48" s="67">
        <v>201</v>
      </c>
      <c r="M48" s="67">
        <v>117</v>
      </c>
      <c r="N48" s="67">
        <v>84</v>
      </c>
      <c r="O48" s="42"/>
      <c r="P48" s="41">
        <v>1909420</v>
      </c>
      <c r="Q48" s="43">
        <v>0.9194587885326434</v>
      </c>
      <c r="R48" s="47">
        <v>288800</v>
      </c>
      <c r="S48" s="43">
        <v>0.98674515235457061</v>
      </c>
      <c r="T48" s="41">
        <v>300</v>
      </c>
      <c r="U48" s="44">
        <v>0.10666666666666667</v>
      </c>
      <c r="V48" s="41">
        <v>2220</v>
      </c>
      <c r="W48" s="44">
        <v>9.0540540540540546E-2</v>
      </c>
    </row>
    <row r="49" spans="1:23" x14ac:dyDescent="0.55000000000000004">
      <c r="A49" s="45" t="s">
        <v>55</v>
      </c>
      <c r="B49" s="40">
        <v>2677274</v>
      </c>
      <c r="C49" s="40">
        <v>2308371</v>
      </c>
      <c r="D49" s="40">
        <v>1158103</v>
      </c>
      <c r="E49" s="41">
        <v>1150268</v>
      </c>
      <c r="F49" s="46">
        <v>368311</v>
      </c>
      <c r="G49" s="41">
        <v>184796</v>
      </c>
      <c r="H49" s="41">
        <v>183515</v>
      </c>
      <c r="I49" s="41">
        <v>252</v>
      </c>
      <c r="J49" s="41">
        <v>124</v>
      </c>
      <c r="K49" s="41">
        <v>128</v>
      </c>
      <c r="L49" s="67">
        <v>340</v>
      </c>
      <c r="M49" s="67">
        <v>204</v>
      </c>
      <c r="N49" s="67">
        <v>136</v>
      </c>
      <c r="O49" s="42"/>
      <c r="P49" s="41">
        <v>2537755</v>
      </c>
      <c r="Q49" s="43">
        <v>0.90961144791360871</v>
      </c>
      <c r="R49" s="47">
        <v>350000</v>
      </c>
      <c r="S49" s="43">
        <v>1.052317142857143</v>
      </c>
      <c r="T49" s="41">
        <v>720</v>
      </c>
      <c r="U49" s="44">
        <v>0.35</v>
      </c>
      <c r="V49" s="41">
        <v>1990</v>
      </c>
      <c r="W49" s="44">
        <v>0.17085427135678391</v>
      </c>
    </row>
    <row r="50" spans="1:23" x14ac:dyDescent="0.55000000000000004">
      <c r="A50" s="45" t="s">
        <v>56</v>
      </c>
      <c r="B50" s="40">
        <v>1701762</v>
      </c>
      <c r="C50" s="40">
        <v>1565458</v>
      </c>
      <c r="D50" s="40">
        <v>786005</v>
      </c>
      <c r="E50" s="41">
        <v>779453</v>
      </c>
      <c r="F50" s="46">
        <v>135837</v>
      </c>
      <c r="G50" s="41">
        <v>68131</v>
      </c>
      <c r="H50" s="41">
        <v>67706</v>
      </c>
      <c r="I50" s="41">
        <v>100</v>
      </c>
      <c r="J50" s="41">
        <v>42</v>
      </c>
      <c r="K50" s="41">
        <v>58</v>
      </c>
      <c r="L50" s="67">
        <v>367</v>
      </c>
      <c r="M50" s="67">
        <v>231</v>
      </c>
      <c r="N50" s="67">
        <v>136</v>
      </c>
      <c r="O50" s="42"/>
      <c r="P50" s="41">
        <v>1676195</v>
      </c>
      <c r="Q50" s="43">
        <v>0.93393549079910154</v>
      </c>
      <c r="R50" s="47">
        <v>125500</v>
      </c>
      <c r="S50" s="43">
        <v>1.0823665338645418</v>
      </c>
      <c r="T50" s="41">
        <v>540</v>
      </c>
      <c r="U50" s="44">
        <v>0.18518518518518517</v>
      </c>
      <c r="V50" s="41">
        <v>1250</v>
      </c>
      <c r="W50" s="44">
        <v>0.29360000000000003</v>
      </c>
    </row>
    <row r="51" spans="1:23" x14ac:dyDescent="0.55000000000000004">
      <c r="A51" s="45" t="s">
        <v>57</v>
      </c>
      <c r="B51" s="40">
        <v>1616920</v>
      </c>
      <c r="C51" s="40">
        <v>1553313</v>
      </c>
      <c r="D51" s="40">
        <v>779768</v>
      </c>
      <c r="E51" s="41">
        <v>773545</v>
      </c>
      <c r="F51" s="46">
        <v>63141</v>
      </c>
      <c r="G51" s="41">
        <v>31670</v>
      </c>
      <c r="H51" s="41">
        <v>31471</v>
      </c>
      <c r="I51" s="41">
        <v>27</v>
      </c>
      <c r="J51" s="41">
        <v>10</v>
      </c>
      <c r="K51" s="41">
        <v>17</v>
      </c>
      <c r="L51" s="67">
        <v>439</v>
      </c>
      <c r="M51" s="67">
        <v>311</v>
      </c>
      <c r="N51" s="67">
        <v>128</v>
      </c>
      <c r="O51" s="42"/>
      <c r="P51" s="41">
        <v>1622295</v>
      </c>
      <c r="Q51" s="43">
        <v>0.95747875694617812</v>
      </c>
      <c r="R51" s="47">
        <v>55600</v>
      </c>
      <c r="S51" s="43">
        <v>1.1356294964028777</v>
      </c>
      <c r="T51" s="41">
        <v>300</v>
      </c>
      <c r="U51" s="44">
        <v>0.09</v>
      </c>
      <c r="V51" s="41">
        <v>3460</v>
      </c>
      <c r="W51" s="44">
        <v>0.12687861271676301</v>
      </c>
    </row>
    <row r="52" spans="1:23" x14ac:dyDescent="0.55000000000000004">
      <c r="A52" s="45" t="s">
        <v>58</v>
      </c>
      <c r="B52" s="40">
        <v>2421453</v>
      </c>
      <c r="C52" s="40">
        <v>2221256</v>
      </c>
      <c r="D52" s="40">
        <v>1115412</v>
      </c>
      <c r="E52" s="41">
        <v>1105844</v>
      </c>
      <c r="F52" s="46">
        <v>199698</v>
      </c>
      <c r="G52" s="41">
        <v>100271</v>
      </c>
      <c r="H52" s="41">
        <v>99427</v>
      </c>
      <c r="I52" s="41">
        <v>233</v>
      </c>
      <c r="J52" s="41">
        <v>115</v>
      </c>
      <c r="K52" s="41">
        <v>118</v>
      </c>
      <c r="L52" s="67">
        <v>266</v>
      </c>
      <c r="M52" s="67">
        <v>195</v>
      </c>
      <c r="N52" s="67">
        <v>71</v>
      </c>
      <c r="O52" s="42"/>
      <c r="P52" s="41">
        <v>2407410</v>
      </c>
      <c r="Q52" s="43">
        <v>0.92267457558122634</v>
      </c>
      <c r="R52" s="47">
        <v>197100</v>
      </c>
      <c r="S52" s="43">
        <v>1.0131811263318113</v>
      </c>
      <c r="T52" s="41">
        <v>340</v>
      </c>
      <c r="U52" s="44">
        <v>0.68529411764705883</v>
      </c>
      <c r="V52" s="41">
        <v>4530</v>
      </c>
      <c r="W52" s="44">
        <v>5.8719646799116995E-2</v>
      </c>
    </row>
    <row r="53" spans="1:23" x14ac:dyDescent="0.55000000000000004">
      <c r="A53" s="45" t="s">
        <v>59</v>
      </c>
      <c r="B53" s="40">
        <v>1968261</v>
      </c>
      <c r="C53" s="40">
        <v>1688164</v>
      </c>
      <c r="D53" s="40">
        <v>848817</v>
      </c>
      <c r="E53" s="41">
        <v>839347</v>
      </c>
      <c r="F53" s="46">
        <v>279260</v>
      </c>
      <c r="G53" s="41">
        <v>140388</v>
      </c>
      <c r="H53" s="41">
        <v>138872</v>
      </c>
      <c r="I53" s="41">
        <v>490</v>
      </c>
      <c r="J53" s="41">
        <v>242</v>
      </c>
      <c r="K53" s="41">
        <v>248</v>
      </c>
      <c r="L53" s="67">
        <v>347</v>
      </c>
      <c r="M53" s="67">
        <v>247</v>
      </c>
      <c r="N53" s="67">
        <v>100</v>
      </c>
      <c r="O53" s="42"/>
      <c r="P53" s="41">
        <v>1955425</v>
      </c>
      <c r="Q53" s="43">
        <v>0.86332331846018129</v>
      </c>
      <c r="R53" s="47">
        <v>305500</v>
      </c>
      <c r="S53" s="43">
        <v>0.91410801963993449</v>
      </c>
      <c r="T53" s="41">
        <v>1360</v>
      </c>
      <c r="U53" s="44">
        <v>0.36029411764705882</v>
      </c>
      <c r="V53" s="41">
        <v>5840</v>
      </c>
      <c r="W53" s="44">
        <v>5.9417808219178081E-2</v>
      </c>
    </row>
    <row r="55" spans="1:23" x14ac:dyDescent="0.55000000000000004">
      <c r="A55" s="115" t="s">
        <v>131</v>
      </c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</row>
    <row r="56" spans="1:23" x14ac:dyDescent="0.55000000000000004">
      <c r="A56" s="116" t="s">
        <v>132</v>
      </c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</row>
    <row r="57" spans="1:23" x14ac:dyDescent="0.55000000000000004">
      <c r="A57" s="116" t="s">
        <v>133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</row>
    <row r="58" spans="1:23" x14ac:dyDescent="0.55000000000000004">
      <c r="A58" s="116" t="s">
        <v>134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</row>
    <row r="59" spans="1:23" ht="18" customHeight="1" x14ac:dyDescent="0.55000000000000004">
      <c r="A59" s="115" t="s">
        <v>135</v>
      </c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</row>
    <row r="60" spans="1:23" x14ac:dyDescent="0.55000000000000004">
      <c r="A60" s="22" t="s">
        <v>136</v>
      </c>
    </row>
    <row r="61" spans="1:23" x14ac:dyDescent="0.55000000000000004">
      <c r="A61" s="22" t="s">
        <v>137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8" sqref="F8"/>
    </sheetView>
  </sheetViews>
  <sheetFormatPr defaultRowHeight="18" x14ac:dyDescent="0.55000000000000004"/>
  <cols>
    <col min="1" max="1" width="12" customWidth="1"/>
    <col min="2" max="2" width="15.08203125" customWidth="1"/>
    <col min="3" max="5" width="13.9140625" customWidth="1"/>
    <col min="6" max="6" width="17" customWidth="1"/>
  </cols>
  <sheetData>
    <row r="1" spans="1:6" x14ac:dyDescent="0.55000000000000004">
      <c r="A1" t="s">
        <v>138</v>
      </c>
    </row>
    <row r="2" spans="1:6" x14ac:dyDescent="0.55000000000000004">
      <c r="D2" s="49" t="s">
        <v>139</v>
      </c>
    </row>
    <row r="3" spans="1:6" ht="36" x14ac:dyDescent="0.55000000000000004">
      <c r="A3" s="45" t="s">
        <v>2</v>
      </c>
      <c r="B3" s="39" t="s">
        <v>140</v>
      </c>
      <c r="C3" s="50" t="s">
        <v>94</v>
      </c>
      <c r="D3" s="50" t="s">
        <v>95</v>
      </c>
      <c r="E3" s="24"/>
    </row>
    <row r="4" spans="1:6" x14ac:dyDescent="0.55000000000000004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141</v>
      </c>
    </row>
    <row r="54" spans="1:4" x14ac:dyDescent="0.55000000000000004">
      <c r="A54" t="s">
        <v>142</v>
      </c>
    </row>
    <row r="55" spans="1:4" x14ac:dyDescent="0.55000000000000004">
      <c r="A55" t="s">
        <v>143</v>
      </c>
    </row>
    <row r="56" spans="1:4" x14ac:dyDescent="0.55000000000000004">
      <c r="A56" t="s">
        <v>144</v>
      </c>
    </row>
    <row r="57" spans="1:4" x14ac:dyDescent="0.55000000000000004">
      <c r="A57" s="22" t="s">
        <v>145</v>
      </c>
    </row>
    <row r="58" spans="1:4" x14ac:dyDescent="0.55000000000000004">
      <c r="A58" t="s">
        <v>146</v>
      </c>
    </row>
    <row r="59" spans="1:4" x14ac:dyDescent="0.55000000000000004">
      <c r="A59" t="s">
        <v>147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DIGI-808455956-3967132</_dlc_DocId>
    <_dlc_DocIdUrl xmlns="89559dea-130d-4237-8e78-1ce7f44b9a24">
      <Url>https://digitalgojp.sharepoint.com/sites/digi_portal/_layouts/15/DocIdRedir.aspx?ID=DIGI-808455956-3967132</Url>
      <Description>DIGI-808455956-3967132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2022-08-17T05:43:35Z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e479fbb2-15ca-4a7c-9854-ca4403b64e06</vt:lpwstr>
  </property>
  <property fmtid="{D5CDD505-2E9C-101B-9397-08002B2CF9AE}" pid="4" name="MediaServiceImageTags">
    <vt:lpwstr/>
  </property>
</Properties>
</file>