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cd9979b741ed6/Documents/"/>
    </mc:Choice>
  </mc:AlternateContent>
  <xr:revisionPtr revIDLastSave="96" documentId="8_{E04FEA44-476B-4572-B43D-1F5004B2424C}" xr6:coauthVersionLast="47" xr6:coauthVersionMax="47" xr10:uidLastSave="{96055E45-BB69-4EB3-9B0D-E5C97B729599}"/>
  <bookViews>
    <workbookView xWindow="-108" yWindow="-108" windowWidth="23256" windowHeight="12576" xr2:uid="{E612224E-F717-4F07-B71A-5DB51DF60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8" i="1"/>
  <c r="C9" i="1" l="1"/>
  <c r="D9" i="1" s="1"/>
  <c r="D5" i="1"/>
  <c r="B4" i="1"/>
  <c r="D4" i="1" s="1"/>
  <c r="D6" i="1" s="1"/>
  <c r="D11" i="1" s="1"/>
  <c r="B5" i="1"/>
  <c r="D13" i="1" l="1"/>
  <c r="D15" i="1" s="1"/>
  <c r="I9" i="1" l="1"/>
  <c r="J9" i="1" s="1"/>
  <c r="I17" i="1"/>
  <c r="J17" i="1" s="1"/>
  <c r="I10" i="1"/>
  <c r="J10" i="1" s="1"/>
  <c r="I13" i="1"/>
  <c r="J13" i="1" s="1"/>
  <c r="I14" i="1"/>
  <c r="J14" i="1" s="1"/>
  <c r="I11" i="1"/>
  <c r="J11" i="1" s="1"/>
  <c r="I8" i="1"/>
  <c r="J8" i="1" s="1"/>
  <c r="I12" i="1"/>
  <c r="J12" i="1" s="1"/>
  <c r="I15" i="1"/>
  <c r="J15" i="1" s="1"/>
  <c r="I16" i="1"/>
  <c r="J16" i="1" s="1"/>
</calcChain>
</file>

<file path=xl/sharedStrings.xml><?xml version="1.0" encoding="utf-8"?>
<sst xmlns="http://schemas.openxmlformats.org/spreadsheetml/2006/main" count="19" uniqueCount="18">
  <si>
    <t>Year</t>
  </si>
  <si>
    <t>Personnel Cost</t>
  </si>
  <si>
    <t>Quantity</t>
  </si>
  <si>
    <t>Salary</t>
  </si>
  <si>
    <t>Doctor / Physician</t>
  </si>
  <si>
    <t xml:space="preserve">Physician Assitstant </t>
  </si>
  <si>
    <t>Total Annual Salary Payout</t>
  </si>
  <si>
    <t>Util / Supply Cost</t>
  </si>
  <si>
    <t>Clinic</t>
  </si>
  <si>
    <t>Initial Capital</t>
  </si>
  <si>
    <t>Total Annual Operating Expenses</t>
  </si>
  <si>
    <t>Reivestment Payment</t>
  </si>
  <si>
    <t>Total Annual Cost</t>
  </si>
  <si>
    <t>Annual Cost For the Year</t>
  </si>
  <si>
    <t>Present Value of total Cost</t>
  </si>
  <si>
    <t>Total Expenses</t>
  </si>
  <si>
    <t>Initial Grant Size</t>
  </si>
  <si>
    <t>Funds allocated for
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</si>
</sst>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7413-02FF-4822-91AA-487A9F070A00}">
  <dimension ref="A3:M17"/>
  <sheetViews>
    <sheetView tabSelected="1" topLeftCell="C1" zoomScale="90" workbookViewId="0">
      <selection activeCell="E27" sqref="E27"/>
    </sheetView>
  </sheetViews>
  <sheetFormatPr defaultRowHeight="14.4" x14ac:dyDescent="0.3"/>
  <cols>
    <col min="1" max="1" width="31.44140625" customWidth="1"/>
    <col min="2" max="2" width="13.109375" customWidth="1"/>
    <col min="3" max="3" width="17.44140625" customWidth="1"/>
    <col min="4" max="4" width="22.6640625" customWidth="1"/>
    <col min="8" max="8" width="22.109375" customWidth="1"/>
    <col min="9" max="9" width="26.44140625" customWidth="1"/>
    <col min="10" max="10" width="22.88671875" customWidth="1"/>
    <col min="11" max="11" width="5.6640625" customWidth="1"/>
    <col min="12" max="12" width="22.6640625" customWidth="1"/>
    <col min="13" max="13" width="16.5546875" customWidth="1"/>
  </cols>
  <sheetData>
    <row r="3" spans="1:13" x14ac:dyDescent="0.3">
      <c r="A3" s="1" t="s">
        <v>1</v>
      </c>
      <c r="B3" t="s">
        <v>2</v>
      </c>
      <c r="C3" t="s">
        <v>3</v>
      </c>
      <c r="D3" t="s">
        <v>6</v>
      </c>
    </row>
    <row r="4" spans="1:13" x14ac:dyDescent="0.3">
      <c r="A4" t="s">
        <v>4</v>
      </c>
      <c r="B4">
        <f>2*15</f>
        <v>30</v>
      </c>
      <c r="C4">
        <v>21694.81</v>
      </c>
      <c r="D4">
        <f>B4*C4</f>
        <v>650844.30000000005</v>
      </c>
    </row>
    <row r="5" spans="1:13" x14ac:dyDescent="0.3">
      <c r="A5" t="s">
        <v>5</v>
      </c>
      <c r="B5">
        <f>3*15</f>
        <v>45</v>
      </c>
      <c r="C5">
        <v>15278.21</v>
      </c>
      <c r="D5">
        <f>B5*C5</f>
        <v>687519.45</v>
      </c>
    </row>
    <row r="6" spans="1:13" x14ac:dyDescent="0.3">
      <c r="D6">
        <f>SUM(D4:D5)</f>
        <v>1338363.75</v>
      </c>
      <c r="G6" s="1" t="s">
        <v>0</v>
      </c>
      <c r="H6" s="1" t="s">
        <v>9</v>
      </c>
      <c r="I6" s="1" t="s">
        <v>13</v>
      </c>
      <c r="J6" s="1" t="s">
        <v>14</v>
      </c>
    </row>
    <row r="7" spans="1:13" x14ac:dyDescent="0.3">
      <c r="G7">
        <v>0</v>
      </c>
      <c r="H7">
        <v>5000000</v>
      </c>
      <c r="I7">
        <v>0</v>
      </c>
      <c r="J7">
        <v>5000000</v>
      </c>
    </row>
    <row r="8" spans="1:13" x14ac:dyDescent="0.3">
      <c r="A8" s="1" t="s">
        <v>7</v>
      </c>
      <c r="B8" t="s">
        <v>2</v>
      </c>
      <c r="G8">
        <v>1</v>
      </c>
      <c r="H8">
        <v>0</v>
      </c>
      <c r="I8">
        <f>$D$15</f>
        <v>3766036.5</v>
      </c>
      <c r="J8">
        <f>(H8+I8)/((1+0.05)^G8)</f>
        <v>3586701.4285714286</v>
      </c>
      <c r="L8" s="1" t="s">
        <v>15</v>
      </c>
      <c r="M8">
        <f>SUM(J7:J17)</f>
        <v>34080335.586634919</v>
      </c>
    </row>
    <row r="9" spans="1:13" ht="28.8" x14ac:dyDescent="0.3">
      <c r="A9" t="s">
        <v>8</v>
      </c>
      <c r="B9">
        <v>15</v>
      </c>
      <c r="C9">
        <f>10000*12</f>
        <v>120000</v>
      </c>
      <c r="D9">
        <f>B9*C9</f>
        <v>1800000</v>
      </c>
      <c r="G9">
        <v>2</v>
      </c>
      <c r="H9">
        <v>0</v>
      </c>
      <c r="I9">
        <f t="shared" ref="I9:I17" si="0">$D$15</f>
        <v>3766036.5</v>
      </c>
      <c r="J9">
        <f>(H9+I9)/((1+0.05)^G9)</f>
        <v>3415906.1224489794</v>
      </c>
      <c r="L9" s="2" t="s">
        <v>17</v>
      </c>
      <c r="M9">
        <f>24*1000000</f>
        <v>24000000</v>
      </c>
    </row>
    <row r="10" spans="1:13" x14ac:dyDescent="0.3">
      <c r="G10">
        <v>3</v>
      </c>
      <c r="H10">
        <v>0</v>
      </c>
      <c r="I10">
        <f t="shared" si="0"/>
        <v>3766036.5</v>
      </c>
      <c r="J10">
        <f>(H10+I10)/((1+0.05)^G10)</f>
        <v>3253243.9261418851</v>
      </c>
      <c r="L10" s="1" t="s">
        <v>16</v>
      </c>
      <c r="M10" s="3">
        <f>SUM(M8:M9)</f>
        <v>58080335.586634919</v>
      </c>
    </row>
    <row r="11" spans="1:13" x14ac:dyDescent="0.3">
      <c r="A11" s="1" t="s">
        <v>10</v>
      </c>
      <c r="D11">
        <f>D6+D9</f>
        <v>3138363.75</v>
      </c>
      <c r="G11">
        <v>4</v>
      </c>
      <c r="H11">
        <v>0</v>
      </c>
      <c r="I11">
        <f t="shared" si="0"/>
        <v>3766036.5</v>
      </c>
      <c r="J11">
        <f>(H11+I11)/((1+0.05)^G11)</f>
        <v>3098327.5487065576</v>
      </c>
    </row>
    <row r="12" spans="1:13" x14ac:dyDescent="0.3">
      <c r="G12">
        <v>5</v>
      </c>
      <c r="H12">
        <v>0</v>
      </c>
      <c r="I12">
        <f t="shared" si="0"/>
        <v>3766036.5</v>
      </c>
      <c r="J12">
        <f>(H12+I12)/((1+0.05)^G12)</f>
        <v>2950788.1416252926</v>
      </c>
    </row>
    <row r="13" spans="1:13" x14ac:dyDescent="0.3">
      <c r="A13" s="1" t="s">
        <v>11</v>
      </c>
      <c r="D13">
        <f>0.2*D11</f>
        <v>627672.75</v>
      </c>
      <c r="G13">
        <v>6</v>
      </c>
      <c r="H13">
        <v>0</v>
      </c>
      <c r="I13">
        <f t="shared" si="0"/>
        <v>3766036.5</v>
      </c>
      <c r="J13">
        <f>(H13+I13)/((1+0.05)^G13)</f>
        <v>2810274.4205955169</v>
      </c>
    </row>
    <row r="14" spans="1:13" x14ac:dyDescent="0.3">
      <c r="G14">
        <v>7</v>
      </c>
      <c r="H14">
        <v>0</v>
      </c>
      <c r="I14">
        <f t="shared" si="0"/>
        <v>3766036.5</v>
      </c>
      <c r="J14">
        <f>(H14+I14)/((1+0.05)^G14)</f>
        <v>2676451.8291385872</v>
      </c>
    </row>
    <row r="15" spans="1:13" x14ac:dyDescent="0.3">
      <c r="A15" s="1" t="s">
        <v>12</v>
      </c>
      <c r="D15">
        <f>D11+D13</f>
        <v>3766036.5</v>
      </c>
      <c r="G15">
        <v>8</v>
      </c>
      <c r="H15">
        <v>0</v>
      </c>
      <c r="I15">
        <f t="shared" si="0"/>
        <v>3766036.5</v>
      </c>
      <c r="J15">
        <f>(H15+I15)/((1+0.05)^G15)</f>
        <v>2549001.7420367501</v>
      </c>
    </row>
    <row r="16" spans="1:13" x14ac:dyDescent="0.3">
      <c r="G16">
        <v>9</v>
      </c>
      <c r="H16">
        <v>0</v>
      </c>
      <c r="I16">
        <f t="shared" si="0"/>
        <v>3766036.5</v>
      </c>
      <c r="J16">
        <f>(H16+I16)/((1+0.05)^G16)</f>
        <v>2427620.7067016666</v>
      </c>
    </row>
    <row r="17" spans="7:10" x14ac:dyDescent="0.3">
      <c r="G17">
        <v>10</v>
      </c>
      <c r="H17">
        <v>0</v>
      </c>
      <c r="I17">
        <f t="shared" si="0"/>
        <v>3766036.5</v>
      </c>
      <c r="J17">
        <f>(H17+I17)/((1+0.05)^G17)</f>
        <v>2312019.720668254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Yanran Kuang</dc:creator>
  <cp:lastModifiedBy>Yanran Kuang</cp:lastModifiedBy>
  <dcterms:created xsi:type="dcterms:W3CDTF">2023-12-14T23:08:58Z</dcterms:created>
  <dcterms:modified xsi:type="dcterms:W3CDTF">2023-12-20T04:46:26Z</dcterms:modified>
</cp:coreProperties>
</file>