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tabRatio="703" activeTab="6"/>
  </bookViews>
  <sheets>
    <sheet name="Deterministic Result" sheetId="6" r:id="rId1"/>
    <sheet name="cgR-SPLINE 原14trial 斜率方法" sheetId="7" r:id="rId2"/>
    <sheet name="補做 斜率方法" sheetId="3" r:id="rId3"/>
    <sheet name="cgR-SPLINE 30trial 斜率方法" sheetId="4" r:id="rId4"/>
    <sheet name="改變容忍值" sheetId="1" r:id="rId5"/>
    <sheet name="隨機起始解" sheetId="2" r:id="rId6"/>
    <sheet name="R&amp;S 30trial" sheetId="8" r:id="rId7"/>
  </sheets>
  <calcPr calcId="145621"/>
</workbook>
</file>

<file path=xl/calcChain.xml><?xml version="1.0" encoding="utf-8"?>
<calcChain xmlns="http://schemas.openxmlformats.org/spreadsheetml/2006/main">
  <c r="I36" i="8" l="1"/>
  <c r="D36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T56" i="1" l="1"/>
  <c r="U56" i="1"/>
  <c r="V56" i="1"/>
  <c r="S56" i="1"/>
  <c r="T55" i="1"/>
  <c r="U55" i="1"/>
  <c r="V55" i="1"/>
  <c r="S55" i="1"/>
  <c r="S53" i="1" l="1"/>
  <c r="T53" i="1"/>
  <c r="U53" i="1"/>
  <c r="V53" i="1"/>
  <c r="T54" i="1" l="1"/>
  <c r="U54" i="1"/>
  <c r="V54" i="1"/>
  <c r="S54" i="1"/>
  <c r="U52" i="1"/>
  <c r="V52" i="1"/>
  <c r="T52" i="1"/>
</calcChain>
</file>

<file path=xl/sharedStrings.xml><?xml version="1.0" encoding="utf-8"?>
<sst xmlns="http://schemas.openxmlformats.org/spreadsheetml/2006/main" count="1800" uniqueCount="262">
  <si>
    <t>Trial1</t>
    <phoneticPr fontId="2" type="noConversion"/>
  </si>
  <si>
    <t xml:space="preserve">Initial x0  </t>
    <phoneticPr fontId="3" type="noConversion"/>
  </si>
  <si>
    <t>Current solution</t>
    <phoneticPr fontId="3" type="noConversion"/>
  </si>
  <si>
    <t>Incumbent solution</t>
    <phoneticPr fontId="3" type="noConversion"/>
  </si>
  <si>
    <t>Restart</t>
    <phoneticPr fontId="3" type="noConversion"/>
  </si>
  <si>
    <t>S1</t>
    <phoneticPr fontId="3" type="noConversion"/>
  </si>
  <si>
    <t>S2</t>
    <phoneticPr fontId="3" type="noConversion"/>
  </si>
  <si>
    <t>tau</t>
    <phoneticPr fontId="3" type="noConversion"/>
  </si>
  <si>
    <t>Global or Local</t>
    <phoneticPr fontId="2" type="noConversion"/>
  </si>
  <si>
    <t>mk</t>
    <phoneticPr fontId="2" type="noConversion"/>
  </si>
  <si>
    <t>Feasible</t>
    <phoneticPr fontId="2" type="noConversion"/>
  </si>
  <si>
    <t>Total work</t>
    <phoneticPr fontId="3" type="noConversion"/>
  </si>
  <si>
    <t>G</t>
  </si>
  <si>
    <t>Trial2</t>
    <phoneticPr fontId="2" type="noConversion"/>
  </si>
  <si>
    <t>Trial3</t>
    <phoneticPr fontId="2" type="noConversion"/>
  </si>
  <si>
    <t>Trial4</t>
    <phoneticPr fontId="2" type="noConversion"/>
  </si>
  <si>
    <t>Infeasible</t>
    <phoneticPr fontId="2" type="noConversion"/>
  </si>
  <si>
    <t>F</t>
    <phoneticPr fontId="2" type="noConversion"/>
  </si>
  <si>
    <t>L</t>
  </si>
  <si>
    <t>，</t>
    <phoneticPr fontId="2" type="noConversion"/>
  </si>
  <si>
    <t>，</t>
    <phoneticPr fontId="2" type="noConversion"/>
  </si>
  <si>
    <t>Parameters of cgRSPLINE</t>
    <phoneticPr fontId="3" type="noConversion"/>
  </si>
  <si>
    <t>Maximum number of restarts</t>
    <phoneticPr fontId="3" type="noConversion"/>
  </si>
  <si>
    <t>Total Budget (Total number of observation generated)</t>
    <phoneticPr fontId="3" type="noConversion"/>
  </si>
  <si>
    <t>Budget of rth restart (br)</t>
    <phoneticPr fontId="3" type="noConversion"/>
  </si>
  <si>
    <t>2000000*1.03^r</t>
    <phoneticPr fontId="3" type="noConversion"/>
  </si>
  <si>
    <t>Maximum number of sample paths for each restart</t>
    <phoneticPr fontId="3" type="noConversion"/>
  </si>
  <si>
    <t>mk (same for each restart)</t>
    <phoneticPr fontId="3" type="noConversion"/>
  </si>
  <si>
    <t>1000*3^k</t>
    <phoneticPr fontId="3" type="noConversion"/>
  </si>
  <si>
    <t>Maximum number of SPLINE replications (bk)</t>
    <phoneticPr fontId="3" type="noConversion"/>
  </si>
  <si>
    <t>10*ceil(k^3.5)</t>
    <phoneticPr fontId="3" type="noConversion"/>
  </si>
  <si>
    <t>alpha_r (in cgRSPLINE paper)</t>
    <phoneticPr fontId="3" type="noConversion"/>
  </si>
  <si>
    <t>0.95*(1-0.65^(1+r))</t>
    <phoneticPr fontId="3" type="noConversion"/>
  </si>
  <si>
    <t>delta (in cgRSPLINE paper)</t>
    <phoneticPr fontId="3" type="noConversion"/>
  </si>
  <si>
    <t>Parameters of Algorithm for finding tauhat* (S1, S2)</t>
    <phoneticPr fontId="3" type="noConversion"/>
  </si>
  <si>
    <t>Error Tolerance of tauhat* (S1,S2)</t>
    <phoneticPr fontId="3" type="noConversion"/>
  </si>
  <si>
    <t>Maximum number of iteration for finding minimum average wait</t>
    <phoneticPr fontId="3" type="noConversion"/>
  </si>
  <si>
    <t>Parameters of Simulation experiments</t>
    <phoneticPr fontId="3" type="noConversion"/>
  </si>
  <si>
    <t>Number of waiting time discarded due to initial bias</t>
    <phoneticPr fontId="3" type="noConversion"/>
  </si>
  <si>
    <t>Number of random number streams</t>
    <phoneticPr fontId="3" type="noConversion"/>
  </si>
  <si>
    <t>Parameters of Problem--Case5.2</t>
    <phoneticPr fontId="3" type="noConversion"/>
  </si>
  <si>
    <t>Budget</t>
    <phoneticPr fontId="3" type="noConversion"/>
  </si>
  <si>
    <t>Epsilon</t>
    <phoneticPr fontId="3" type="noConversion"/>
  </si>
  <si>
    <t>8.8 minutes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</si>
  <si>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</si>
  <si>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</si>
  <si>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</si>
  <si>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</si>
  <si>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</si>
  <si>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</si>
  <si>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</si>
  <si>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</si>
  <si>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</si>
  <si>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</si>
  <si>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</si>
  <si>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</si>
  <si>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</si>
  <si>
    <t>0.1/(mk)^(1/2)</t>
    <phoneticPr fontId="3" type="noConversion"/>
  </si>
  <si>
    <t>Trial5</t>
    <phoneticPr fontId="2" type="noConversion"/>
  </si>
  <si>
    <t>mk</t>
    <phoneticPr fontId="2" type="noConversion"/>
  </si>
  <si>
    <t>0.8/(mk)^(4/5)</t>
    <phoneticPr fontId="2" type="noConversion"/>
  </si>
  <si>
    <t>Trial5</t>
    <phoneticPr fontId="2" type="noConversion"/>
  </si>
  <si>
    <t>Trial6</t>
    <phoneticPr fontId="2" type="noConversion"/>
  </si>
  <si>
    <t>Trial7</t>
    <phoneticPr fontId="2" type="noConversion"/>
  </si>
  <si>
    <t>Trial8</t>
    <phoneticPr fontId="2" type="noConversion"/>
  </si>
  <si>
    <t>Trial9</t>
    <phoneticPr fontId="2" type="noConversion"/>
  </si>
  <si>
    <t>Trial10</t>
    <phoneticPr fontId="2" type="noConversion"/>
  </si>
  <si>
    <t>IF</t>
    <phoneticPr fontId="2" type="noConversion"/>
  </si>
  <si>
    <t>Trial15</t>
    <phoneticPr fontId="2" type="noConversion"/>
  </si>
  <si>
    <t>Trial16</t>
    <phoneticPr fontId="2" type="noConversion"/>
  </si>
  <si>
    <t>Trial17</t>
    <phoneticPr fontId="2" type="noConversion"/>
  </si>
  <si>
    <t>Trial18</t>
    <phoneticPr fontId="2" type="noConversion"/>
  </si>
  <si>
    <t>Trial19</t>
    <phoneticPr fontId="2" type="noConversion"/>
  </si>
  <si>
    <t>Trial20</t>
    <phoneticPr fontId="2" type="noConversion"/>
  </si>
  <si>
    <t>Trial21</t>
    <phoneticPr fontId="2" type="noConversion"/>
  </si>
  <si>
    <t>Trial22</t>
    <phoneticPr fontId="2" type="noConversion"/>
  </si>
  <si>
    <t>Trial23</t>
    <phoneticPr fontId="2" type="noConversion"/>
  </si>
  <si>
    <t>Trial24</t>
    <phoneticPr fontId="2" type="noConversion"/>
  </si>
  <si>
    <t>Trial25</t>
    <phoneticPr fontId="2" type="noConversion"/>
  </si>
  <si>
    <t>Trial26</t>
    <phoneticPr fontId="2" type="noConversion"/>
  </si>
  <si>
    <t>Trial27</t>
    <phoneticPr fontId="2" type="noConversion"/>
  </si>
  <si>
    <t>N</t>
    <phoneticPr fontId="2" type="noConversion"/>
  </si>
  <si>
    <t>IF</t>
    <phoneticPr fontId="2" type="noConversion"/>
  </si>
  <si>
    <t>Parameters of cgRSPLINE</t>
    <phoneticPr fontId="3" type="noConversion"/>
  </si>
  <si>
    <t>Maximum number of restarts</t>
    <phoneticPr fontId="3" type="noConversion"/>
  </si>
  <si>
    <t>Total Budget (Total number of observation generated)</t>
    <phoneticPr fontId="3" type="noConversion"/>
  </si>
  <si>
    <t>Budget of rth restart (br)</t>
    <phoneticPr fontId="3" type="noConversion"/>
  </si>
  <si>
    <t>2000000*1.03^r</t>
    <phoneticPr fontId="3" type="noConversion"/>
  </si>
  <si>
    <t>Maximum number of sample paths for each restart</t>
    <phoneticPr fontId="3" type="noConversion"/>
  </si>
  <si>
    <t>mk (same for each restart)</t>
    <phoneticPr fontId="3" type="noConversion"/>
  </si>
  <si>
    <t>1000*3^k</t>
    <phoneticPr fontId="3" type="noConversion"/>
  </si>
  <si>
    <t>Maximum number of SPLINE replications (bk)</t>
    <phoneticPr fontId="3" type="noConversion"/>
  </si>
  <si>
    <t>10*ceil(k^3.5)</t>
    <phoneticPr fontId="3" type="noConversion"/>
  </si>
  <si>
    <t>alpha_r (in cgRSPLINE paper)</t>
    <phoneticPr fontId="3" type="noConversion"/>
  </si>
  <si>
    <t>0.95*(1-0.65^(1+r))</t>
    <phoneticPr fontId="3" type="noConversion"/>
  </si>
  <si>
    <t>delta (in cgRSPLINE paper)</t>
    <phoneticPr fontId="3" type="noConversion"/>
  </si>
  <si>
    <t>Parameters of Algorithm for finding tauhat* (S1, S2)</t>
    <phoneticPr fontId="3" type="noConversion"/>
  </si>
  <si>
    <t>Error Tolerance of tauhat* (S1,S2)</t>
    <phoneticPr fontId="3" type="noConversion"/>
  </si>
  <si>
    <t>0.8/(mk)^(4/5)</t>
    <phoneticPr fontId="3" type="noConversion"/>
  </si>
  <si>
    <t>Maximum number of iteration for finding minimum average wait</t>
    <phoneticPr fontId="3" type="noConversion"/>
  </si>
  <si>
    <t>Parameters of Simulation experiments</t>
    <phoneticPr fontId="3" type="noConversion"/>
  </si>
  <si>
    <t>Number of waiting time discarded due to initial bias</t>
    <phoneticPr fontId="3" type="noConversion"/>
  </si>
  <si>
    <t>Number of random number streams</t>
    <phoneticPr fontId="3" type="noConversion"/>
  </si>
  <si>
    <t>Parameters of Problem--Case5.2</t>
    <phoneticPr fontId="3" type="noConversion"/>
  </si>
  <si>
    <t>Budget</t>
    <phoneticPr fontId="3" type="noConversion"/>
  </si>
  <si>
    <t>Epsilon</t>
    <phoneticPr fontId="3" type="noConversion"/>
  </si>
  <si>
    <t>8.8 minutes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</si>
  <si>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</si>
  <si>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</si>
  <si>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</si>
  <si>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</si>
  <si>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</si>
  <si>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</si>
  <si>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</si>
  <si>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</si>
  <si>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</si>
  <si>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</si>
  <si>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</si>
  <si>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</si>
  <si>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</si>
  <si>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</si>
  <si>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</si>
  <si>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</si>
  <si>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</si>
  <si>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Optimal Tau</t>
    <phoneticPr fontId="2" type="noConversion"/>
  </si>
  <si>
    <t>Feasible</t>
    <phoneticPr fontId="2" type="noConversion"/>
  </si>
  <si>
    <t>F</t>
    <phoneticPr fontId="2" type="noConversion"/>
  </si>
  <si>
    <t>Trial28</t>
    <phoneticPr fontId="2" type="noConversion"/>
  </si>
  <si>
    <t>Trial29</t>
    <phoneticPr fontId="2" type="noConversion"/>
  </si>
  <si>
    <t>N</t>
    <phoneticPr fontId="2" type="noConversion"/>
  </si>
  <si>
    <t>滿足限制式（預算及mean waiting time）的最小tau值:</t>
    <phoneticPr fontId="3" type="noConversion"/>
  </si>
  <si>
    <t>S1\S2</t>
    <phoneticPr fontId="3" type="noConversion"/>
  </si>
  <si>
    <t>Infeasible</t>
  </si>
  <si>
    <t>Epsilon</t>
    <phoneticPr fontId="3" type="noConversion"/>
  </si>
  <si>
    <t>9 minutes (i.e., 8.8/60 hour)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</si>
  <si>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</si>
  <si>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</si>
  <si>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</si>
  <si>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</si>
  <si>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</si>
  <si>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</si>
  <si>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</si>
  <si>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</si>
  <si>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</si>
  <si>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</si>
  <si>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</si>
  <si>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</si>
  <si>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</si>
  <si>
    <t>紅色：global optimum,  ,  藍色: N1 feasible optima</t>
    <phoneticPr fontId="2" type="noConversion"/>
  </si>
  <si>
    <t xml:space="preserve">Note: Stopping rule of bisection search for tau: </t>
    <phoneticPr fontId="3" type="noConversion"/>
  </si>
  <si>
    <t xml:space="preserve">              1. Error tolerance = 1.E-7,  i.e., stop if interval length &lt; 1.E-7</t>
    <phoneticPr fontId="3" type="noConversion"/>
  </si>
  <si>
    <t xml:space="preserve">              2.  Maximum number of iterations = 1000 </t>
    <phoneticPr fontId="3" type="noConversion"/>
  </si>
  <si>
    <t>Trial1</t>
    <phoneticPr fontId="2" type="noConversion"/>
  </si>
  <si>
    <t xml:space="preserve">Initial x0  </t>
    <phoneticPr fontId="3" type="noConversion"/>
  </si>
  <si>
    <t>Current solution</t>
    <phoneticPr fontId="3" type="noConversion"/>
  </si>
  <si>
    <t>Incumbent solution</t>
    <phoneticPr fontId="3" type="noConversion"/>
  </si>
  <si>
    <t>Parameters of cgRSPLINE</t>
    <phoneticPr fontId="3" type="noConversion"/>
  </si>
  <si>
    <t>Restart</t>
    <phoneticPr fontId="3" type="noConversion"/>
  </si>
  <si>
    <t>S1</t>
    <phoneticPr fontId="3" type="noConversion"/>
  </si>
  <si>
    <t>S2</t>
    <phoneticPr fontId="3" type="noConversion"/>
  </si>
  <si>
    <t>tau</t>
    <phoneticPr fontId="3" type="noConversion"/>
  </si>
  <si>
    <t>Global or Local</t>
    <phoneticPr fontId="2" type="noConversion"/>
  </si>
  <si>
    <t>mk</t>
    <phoneticPr fontId="2" type="noConversion"/>
  </si>
  <si>
    <t>Feasible</t>
    <phoneticPr fontId="2" type="noConversion"/>
  </si>
  <si>
    <t>Total work</t>
    <phoneticPr fontId="3" type="noConversion"/>
  </si>
  <si>
    <t>Maximum number of restarts</t>
    <phoneticPr fontId="3" type="noConversion"/>
  </si>
  <si>
    <t>Total Budget (Total number of observation generated)</t>
    <phoneticPr fontId="3" type="noConversion"/>
  </si>
  <si>
    <t>Budget of rth restart (br)</t>
    <phoneticPr fontId="3" type="noConversion"/>
  </si>
  <si>
    <t>2000000*1.03^r</t>
    <phoneticPr fontId="3" type="noConversion"/>
  </si>
  <si>
    <t>Infeasible</t>
    <phoneticPr fontId="2" type="noConversion"/>
  </si>
  <si>
    <t>Maximum number of sample paths for each restart</t>
    <phoneticPr fontId="3" type="noConversion"/>
  </si>
  <si>
    <t>mk (same for each restart)</t>
    <phoneticPr fontId="3" type="noConversion"/>
  </si>
  <si>
    <t>1000*3^k</t>
    <phoneticPr fontId="3" type="noConversion"/>
  </si>
  <si>
    <t>Maximum number of SPLINE replications (bk)</t>
    <phoneticPr fontId="3" type="noConversion"/>
  </si>
  <si>
    <t>10*ceil(k^3.5)</t>
    <phoneticPr fontId="3" type="noConversion"/>
  </si>
  <si>
    <t>alpha_r (in cgRSPLINE paper)</t>
    <phoneticPr fontId="3" type="noConversion"/>
  </si>
  <si>
    <t>0.95*(1-0.65^(1+r))</t>
    <phoneticPr fontId="3" type="noConversion"/>
  </si>
  <si>
    <t>delta (in cgRSPLINE paper)</t>
    <phoneticPr fontId="3" type="noConversion"/>
  </si>
  <si>
    <t>Parameters of Algorithm for finding tauhat* (S1, S2)</t>
    <phoneticPr fontId="3" type="noConversion"/>
  </si>
  <si>
    <t>Error Tolerance of tauhat* (S1,S2)</t>
    <phoneticPr fontId="3" type="noConversion"/>
  </si>
  <si>
    <t>0.8/(mk)^(4/5)</t>
    <phoneticPr fontId="3" type="noConversion"/>
  </si>
  <si>
    <t>F</t>
    <phoneticPr fontId="2" type="noConversion"/>
  </si>
  <si>
    <t>Maximum number of iteration for finding minimum average wait</t>
    <phoneticPr fontId="3" type="noConversion"/>
  </si>
  <si>
    <t>Trial2</t>
    <phoneticPr fontId="2" type="noConversion"/>
  </si>
  <si>
    <t>Parameters of Simulation experiments</t>
    <phoneticPr fontId="3" type="noConversion"/>
  </si>
  <si>
    <t>Number of waiting time discarded due to initial bias</t>
    <phoneticPr fontId="3" type="noConversion"/>
  </si>
  <si>
    <t>Number of random number streams</t>
    <phoneticPr fontId="3" type="noConversion"/>
  </si>
  <si>
    <t>Parameters of Problem--Case5.2</t>
    <phoneticPr fontId="3" type="noConversion"/>
  </si>
  <si>
    <t>Budget</t>
    <phoneticPr fontId="3" type="noConversion"/>
  </si>
  <si>
    <t>Epsilon</t>
    <phoneticPr fontId="3" type="noConversion"/>
  </si>
  <si>
    <t>8.8 minutes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</si>
  <si>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</si>
  <si>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</si>
  <si>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</si>
  <si>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</si>
  <si>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</si>
  <si>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Trial3</t>
    <phoneticPr fontId="2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</si>
  <si>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</si>
  <si>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</si>
  <si>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</si>
  <si>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</si>
  <si>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</si>
  <si>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</si>
  <si>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N</t>
    <phoneticPr fontId="2" type="noConversion"/>
  </si>
  <si>
    <t>Assumption</t>
    <phoneticPr fontId="3" type="noConversion"/>
  </si>
  <si>
    <t>d1 &lt; d2</t>
    <phoneticPr fontId="3" type="noConversion"/>
  </si>
  <si>
    <t>IF</t>
    <phoneticPr fontId="2" type="noConversion"/>
  </si>
  <si>
    <t>Trial4</t>
    <phoneticPr fontId="2" type="noConversion"/>
  </si>
  <si>
    <t>Trial5</t>
    <phoneticPr fontId="2" type="noConversion"/>
  </si>
  <si>
    <t>Trial6</t>
    <phoneticPr fontId="2" type="noConversion"/>
  </si>
  <si>
    <t>Trial7</t>
    <phoneticPr fontId="2" type="noConversion"/>
  </si>
  <si>
    <t>Trial8</t>
    <phoneticPr fontId="2" type="noConversion"/>
  </si>
  <si>
    <t>Trial9</t>
    <phoneticPr fontId="2" type="noConversion"/>
  </si>
  <si>
    <t>Trial10</t>
    <phoneticPr fontId="2" type="noConversion"/>
  </si>
  <si>
    <t>Trial11</t>
    <phoneticPr fontId="2" type="noConversion"/>
  </si>
  <si>
    <t>Trial12</t>
    <phoneticPr fontId="2" type="noConversion"/>
  </si>
  <si>
    <t>Trial13</t>
    <phoneticPr fontId="2" type="noConversion"/>
  </si>
  <si>
    <t>Trial14</t>
    <phoneticPr fontId="2" type="noConversion"/>
  </si>
  <si>
    <t>G</t>
    <phoneticPr fontId="2" type="noConversion"/>
  </si>
  <si>
    <t>Trial30</t>
    <phoneticPr fontId="2" type="noConversion"/>
  </si>
  <si>
    <t>0.04/(mk)^(1/2)</t>
    <phoneticPr fontId="3" type="noConversion"/>
  </si>
  <si>
    <t>補mk前誤差</t>
    <phoneticPr fontId="2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</si>
  <si>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</si>
  <si>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</si>
  <si>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</si>
  <si>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</si>
  <si>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Average Optimal Tau</t>
    <phoneticPr fontId="2" type="noConversion"/>
  </si>
  <si>
    <t>SE(tau)</t>
    <phoneticPr fontId="2" type="noConversion"/>
  </si>
  <si>
    <t>Sample Size</t>
    <phoneticPr fontId="2" type="noConversion"/>
  </si>
  <si>
    <t>Total Work</t>
    <phoneticPr fontId="3" type="noConversion"/>
  </si>
  <si>
    <t>Feasible</t>
    <phoneticPr fontId="2" type="noConversion"/>
  </si>
  <si>
    <t>Output Optimal tau</t>
    <phoneticPr fontId="2" type="noConversion"/>
  </si>
  <si>
    <t>New Total Work</t>
    <phoneticPr fontId="2" type="noConversion"/>
  </si>
  <si>
    <t>Parameters of OCBA</t>
    <phoneticPr fontId="3" type="noConversion"/>
  </si>
  <si>
    <t>F</t>
    <phoneticPr fontId="2" type="noConversion"/>
  </si>
  <si>
    <t>mk</t>
    <phoneticPr fontId="3" type="noConversion"/>
  </si>
  <si>
    <t>IF</t>
    <phoneticPr fontId="2" type="noConversion"/>
  </si>
  <si>
    <t>Number of waiting time discarded due to initial bias</t>
    <phoneticPr fontId="3" type="noConversion"/>
  </si>
  <si>
    <t>Total Budget (Total number of observation generated)</t>
    <phoneticPr fontId="3" type="noConversion"/>
  </si>
  <si>
    <t>Error Tolerance of tauhat* (S1,S2)</t>
    <phoneticPr fontId="3" type="noConversion"/>
  </si>
  <si>
    <t>第一階段每組解分配樣本 n0</t>
    <phoneticPr fontId="2" type="noConversion"/>
  </si>
  <si>
    <t>第二階段後每次分配總預算</t>
    <phoneticPr fontId="2" type="noConversion"/>
  </si>
  <si>
    <t>輸出最佳解的 optimal tau值使用的 mk</t>
    <phoneticPr fontId="2" type="noConversion"/>
  </si>
  <si>
    <t>2000*sample size</t>
    <phoneticPr fontId="2" type="noConversion"/>
  </si>
  <si>
    <t>Parameters of Problem--Case5.2</t>
    <phoneticPr fontId="3" type="noConversion"/>
  </si>
  <si>
    <t>Budget</t>
    <phoneticPr fontId="3" type="noConversion"/>
  </si>
  <si>
    <t>Epsilon</t>
    <phoneticPr fontId="3" type="noConversion"/>
  </si>
  <si>
    <t>8.8 minutes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</si>
  <si>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</si>
  <si>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</si>
  <si>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</si>
  <si>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</si>
  <si>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</si>
  <si>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</si>
  <si>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</si>
  <si>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</si>
  <si>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</si>
  <si>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</si>
  <si>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補mk後誤差</t>
    <phoneticPr fontId="2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</si>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</sst>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_);[Red]\(0.0000000\)"/>
    <numFmt numFmtId="190" formatCode="0.00000000_);[Red]\(0.00000000\)"/>
  </numFmts>
  <fonts count="12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scheme val="minor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/>
    <xf numFmtId="0" fontId="0" fillId="0" borderId="5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90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93" workbookViewId="0">
      <selection sqref="A1:R102"/>
    </sheetView>
  </sheetViews>
  <sheetFormatPr defaultRowHeight="16.5"/>
  <sheetData>
    <row r="1" spans="1:16">
      <c r="A1" s="42" t="s">
        <v>130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0"/>
      <c r="N1" s="10"/>
      <c r="O1" s="10"/>
      <c r="P1" s="10"/>
    </row>
    <row r="2" spans="1:16" ht="17.25" thickBot="1">
      <c r="A2" s="42" t="s">
        <v>131</v>
      </c>
      <c r="B2" s="42">
        <v>0</v>
      </c>
      <c r="C2" s="42">
        <v>1</v>
      </c>
      <c r="D2" s="42">
        <v>2</v>
      </c>
      <c r="E2" s="43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10"/>
      <c r="N2" s="15" t="s">
        <v>41</v>
      </c>
      <c r="O2" s="45">
        <v>44</v>
      </c>
      <c r="P2" s="10"/>
    </row>
    <row r="3" spans="1:16" ht="17.25" thickBot="1">
      <c r="A3" s="42">
        <v>0</v>
      </c>
      <c r="B3" s="42" t="s">
        <v>132</v>
      </c>
      <c r="C3" s="42" t="s">
        <v>132</v>
      </c>
      <c r="D3" s="46" t="s">
        <v>132</v>
      </c>
      <c r="E3" s="47" t="s">
        <v>132</v>
      </c>
      <c r="F3" s="48" t="s">
        <v>132</v>
      </c>
      <c r="G3" s="48" t="s">
        <v>132</v>
      </c>
      <c r="H3" s="48" t="s">
        <v>132</v>
      </c>
      <c r="I3" s="48" t="s">
        <v>132</v>
      </c>
      <c r="J3" s="48" t="s">
        <v>132</v>
      </c>
      <c r="K3" s="48" t="s">
        <v>132</v>
      </c>
      <c r="L3" s="48" t="s">
        <v>132</v>
      </c>
      <c r="M3" s="10"/>
      <c r="N3" s="17" t="s">
        <v>133</v>
      </c>
      <c r="O3" s="87" t="s">
        <v>134</v>
      </c>
      <c r="P3" s="88"/>
    </row>
    <row r="4" spans="1:16" ht="17.25" thickBot="1">
      <c r="A4" s="42">
        <v>1</v>
      </c>
      <c r="B4" s="42" t="s">
        <v>132</v>
      </c>
      <c r="C4" s="49" t="s">
        <v>132</v>
      </c>
      <c r="D4" s="50" t="s">
        <v>132</v>
      </c>
      <c r="E4" s="42" t="s">
        <v>132</v>
      </c>
      <c r="F4" s="42" t="s">
        <v>132</v>
      </c>
      <c r="G4" s="42" t="s">
        <v>132</v>
      </c>
      <c r="H4" s="42" t="s">
        <v>132</v>
      </c>
      <c r="I4" s="42" t="s">
        <v>132</v>
      </c>
      <c r="J4" s="42" t="s">
        <v>132</v>
      </c>
      <c r="K4" s="42" t="s">
        <v>132</v>
      </c>
      <c r="L4" s="42" t="s">
        <v>132</v>
      </c>
      <c r="M4" s="10"/>
      <c r="N4" s="17"/>
      <c r="O4" s="51"/>
      <c r="P4" s="10"/>
    </row>
    <row r="5" spans="1:16">
      <c r="A5" s="42">
        <v>2</v>
      </c>
      <c r="B5" s="52" t="s">
        <v>132</v>
      </c>
      <c r="C5" s="53" t="s">
        <v>132</v>
      </c>
      <c r="D5" s="42" t="s">
        <v>132</v>
      </c>
      <c r="E5" s="42" t="s">
        <v>132</v>
      </c>
      <c r="F5" s="42" t="s">
        <v>132</v>
      </c>
      <c r="G5" s="42" t="s">
        <v>132</v>
      </c>
      <c r="H5" s="42" t="s">
        <v>132</v>
      </c>
      <c r="I5" s="42" t="s">
        <v>132</v>
      </c>
      <c r="J5" s="42" t="s">
        <v>132</v>
      </c>
      <c r="K5" s="42" t="s">
        <v>132</v>
      </c>
      <c r="L5" s="42" t="s">
        <v>132</v>
      </c>
      <c r="M5" s="10"/>
      <c r="N5" s="17" t="s">
        <v>135</v>
      </c>
      <c r="O5" s="51">
        <v>2</v>
      </c>
      <c r="P5" s="10"/>
    </row>
    <row r="6" spans="1:16" ht="17.25" thickBot="1">
      <c r="A6" s="42">
        <v>3</v>
      </c>
      <c r="B6" s="46" t="s">
        <v>132</v>
      </c>
      <c r="C6" s="54" t="s">
        <v>132</v>
      </c>
      <c r="D6" s="42" t="s">
        <v>132</v>
      </c>
      <c r="E6" s="42" t="s">
        <v>132</v>
      </c>
      <c r="F6" s="42" t="s">
        <v>132</v>
      </c>
      <c r="G6" s="42" t="s">
        <v>132</v>
      </c>
      <c r="H6" s="42" t="s">
        <v>132</v>
      </c>
      <c r="I6" s="42" t="s">
        <v>132</v>
      </c>
      <c r="J6" s="42" t="s">
        <v>132</v>
      </c>
      <c r="K6" s="42" t="s">
        <v>132</v>
      </c>
      <c r="L6" s="42" t="s">
        <v>132</v>
      </c>
      <c r="M6" s="10"/>
      <c r="N6" s="17" t="s">
        <v>136</v>
      </c>
      <c r="O6" s="51">
        <v>3</v>
      </c>
      <c r="P6" s="10"/>
    </row>
    <row r="7" spans="1:16" ht="17.25" thickBot="1">
      <c r="A7" s="52">
        <v>4</v>
      </c>
      <c r="B7" s="50" t="s">
        <v>132</v>
      </c>
      <c r="C7" s="42" t="s">
        <v>132</v>
      </c>
      <c r="D7" s="42" t="s">
        <v>132</v>
      </c>
      <c r="E7" s="42" t="s">
        <v>132</v>
      </c>
      <c r="F7" s="42" t="s">
        <v>132</v>
      </c>
      <c r="G7" s="42" t="s">
        <v>132</v>
      </c>
      <c r="H7" s="42" t="s">
        <v>132</v>
      </c>
      <c r="I7" s="42" t="s">
        <v>132</v>
      </c>
      <c r="J7" s="42" t="s">
        <v>132</v>
      </c>
      <c r="K7" s="42" t="s">
        <v>132</v>
      </c>
      <c r="L7" s="49" t="s">
        <v>132</v>
      </c>
      <c r="M7" s="10"/>
      <c r="N7" s="17" t="s">
        <v>137</v>
      </c>
      <c r="O7" s="51">
        <v>5</v>
      </c>
      <c r="P7" s="10"/>
    </row>
    <row r="8" spans="1:16">
      <c r="A8" s="52">
        <v>5</v>
      </c>
      <c r="B8" s="54" t="s">
        <v>132</v>
      </c>
      <c r="C8" s="55">
        <v>0.37760585167914901</v>
      </c>
      <c r="D8" s="55">
        <v>0.187875479330184</v>
      </c>
      <c r="E8" s="55">
        <v>0.14450234430235601</v>
      </c>
      <c r="F8" s="55">
        <v>0.13705497056549301</v>
      </c>
      <c r="G8" s="55">
        <v>0.13677781446342599</v>
      </c>
      <c r="H8" s="55">
        <v>0.136749382584756</v>
      </c>
      <c r="I8" s="55">
        <v>0.136746818976303</v>
      </c>
      <c r="J8" s="56">
        <v>0.13674661925732801</v>
      </c>
      <c r="K8" s="57">
        <v>0.16925303910068801</v>
      </c>
      <c r="L8" s="47" t="s">
        <v>132</v>
      </c>
      <c r="M8" s="10"/>
      <c r="N8" s="17" t="s">
        <v>138</v>
      </c>
      <c r="O8" s="51">
        <v>35</v>
      </c>
      <c r="P8" s="10"/>
    </row>
    <row r="9" spans="1:16" ht="17.25" thickBot="1">
      <c r="A9" s="52">
        <v>6</v>
      </c>
      <c r="B9" s="54" t="s">
        <v>132</v>
      </c>
      <c r="C9" s="55">
        <v>0.17023276221308101</v>
      </c>
      <c r="D9" s="55">
        <v>0.13196379534844599</v>
      </c>
      <c r="E9" s="55">
        <v>0.118346631776231</v>
      </c>
      <c r="F9" s="55">
        <v>0.11468962282511901</v>
      </c>
      <c r="G9" s="55">
        <v>0.114016031167223</v>
      </c>
      <c r="H9" s="55">
        <v>0.113917556736329</v>
      </c>
      <c r="I9" s="56">
        <v>0.113905019373182</v>
      </c>
      <c r="J9" s="55">
        <v>0.14391150501112401</v>
      </c>
      <c r="K9" s="58">
        <v>0.99999999999158096</v>
      </c>
      <c r="L9" s="54" t="s">
        <v>132</v>
      </c>
      <c r="M9" s="10"/>
      <c r="N9" s="17"/>
      <c r="O9" s="51"/>
      <c r="P9" s="10"/>
    </row>
    <row r="10" spans="1:16" ht="17.25" thickBot="1">
      <c r="A10" s="52">
        <v>7</v>
      </c>
      <c r="B10" s="54" t="s">
        <v>132</v>
      </c>
      <c r="C10" s="55">
        <v>0.166928903403712</v>
      </c>
      <c r="D10" s="55">
        <v>0.12913311766024699</v>
      </c>
      <c r="E10" s="55">
        <v>0.11532278752490301</v>
      </c>
      <c r="F10" s="55">
        <v>0.11143337693330101</v>
      </c>
      <c r="G10" s="55">
        <v>0.110675910556376</v>
      </c>
      <c r="H10" s="56">
        <v>0.110559253199965</v>
      </c>
      <c r="I10" s="55">
        <v>0.12593139306649401</v>
      </c>
      <c r="J10" s="59">
        <v>0.21257463238421301</v>
      </c>
      <c r="K10" s="60" t="s">
        <v>132</v>
      </c>
      <c r="L10" s="42" t="s">
        <v>132</v>
      </c>
      <c r="M10" s="10"/>
      <c r="N10" s="17" t="s">
        <v>139</v>
      </c>
      <c r="O10" s="51">
        <v>6.25E-2</v>
      </c>
      <c r="P10" s="10"/>
    </row>
    <row r="11" spans="1:16">
      <c r="A11" s="52">
        <v>8</v>
      </c>
      <c r="B11" s="54" t="s">
        <v>132</v>
      </c>
      <c r="C11" s="55">
        <v>0.166127409994099</v>
      </c>
      <c r="D11" s="55">
        <v>0.12846028439646401</v>
      </c>
      <c r="E11" s="55">
        <v>0.11462241738733001</v>
      </c>
      <c r="F11" s="55">
        <v>0.11068424245384</v>
      </c>
      <c r="G11" s="55">
        <v>0.109907633797904</v>
      </c>
      <c r="H11" s="55">
        <v>0.111984931659521</v>
      </c>
      <c r="I11" s="57">
        <v>0.16925303910068801</v>
      </c>
      <c r="J11" s="61" t="s">
        <v>132</v>
      </c>
      <c r="K11" s="55" t="s">
        <v>132</v>
      </c>
      <c r="L11" s="42" t="s">
        <v>132</v>
      </c>
      <c r="M11" s="10"/>
      <c r="N11" s="17" t="s">
        <v>140</v>
      </c>
      <c r="O11" s="51">
        <v>24</v>
      </c>
      <c r="P11" s="10"/>
    </row>
    <row r="12" spans="1:16" ht="17.25" thickBot="1">
      <c r="A12" s="52">
        <v>9</v>
      </c>
      <c r="B12" s="54" t="s">
        <v>132</v>
      </c>
      <c r="C12" s="55">
        <v>0.16592039299623099</v>
      </c>
      <c r="D12" s="55">
        <v>0.12829472388065299</v>
      </c>
      <c r="E12" s="55">
        <v>0.114455169427282</v>
      </c>
      <c r="F12" s="55">
        <v>0.110507107474642</v>
      </c>
      <c r="G12" s="62">
        <v>0.109726294140278</v>
      </c>
      <c r="H12" s="55">
        <v>0.14391150501112401</v>
      </c>
      <c r="I12" s="58">
        <v>0.99999999999158096</v>
      </c>
      <c r="J12" s="63" t="s">
        <v>132</v>
      </c>
      <c r="K12" s="55" t="s">
        <v>132</v>
      </c>
      <c r="L12" s="42" t="s">
        <v>132</v>
      </c>
      <c r="M12" s="10"/>
      <c r="N12" s="17" t="s">
        <v>141</v>
      </c>
      <c r="O12" s="51">
        <v>8</v>
      </c>
      <c r="P12" s="10"/>
    </row>
    <row r="13" spans="1:16" ht="17.25" thickBot="1">
      <c r="A13" s="52">
        <v>10</v>
      </c>
      <c r="B13" s="54" t="s">
        <v>132</v>
      </c>
      <c r="C13" s="55">
        <v>0.16586892160058</v>
      </c>
      <c r="D13" s="55">
        <v>0.128255742697515</v>
      </c>
      <c r="E13" s="55">
        <v>0.11441704516427501</v>
      </c>
      <c r="F13" s="56">
        <v>0.110467153728446</v>
      </c>
      <c r="G13" s="55">
        <v>0.12593139306649401</v>
      </c>
      <c r="H13" s="64">
        <v>0.21257463238421301</v>
      </c>
      <c r="I13" s="60" t="s">
        <v>132</v>
      </c>
      <c r="J13" s="55" t="s">
        <v>132</v>
      </c>
      <c r="K13" s="55" t="s">
        <v>132</v>
      </c>
      <c r="L13" s="42" t="s">
        <v>132</v>
      </c>
      <c r="M13" s="10"/>
      <c r="N13" s="17" t="s">
        <v>142</v>
      </c>
      <c r="O13" s="51">
        <v>4</v>
      </c>
      <c r="P13" s="10"/>
    </row>
    <row r="14" spans="1:16">
      <c r="A14" s="52">
        <v>11</v>
      </c>
      <c r="B14" s="54">
        <v>1</v>
      </c>
      <c r="C14" s="55">
        <v>0.165856879028207</v>
      </c>
      <c r="D14" s="55">
        <v>0.12824713569951399</v>
      </c>
      <c r="E14" s="55">
        <v>0.114408896094085</v>
      </c>
      <c r="F14" s="55">
        <v>0.111984931659521</v>
      </c>
      <c r="G14" s="57">
        <v>0.16925303910068801</v>
      </c>
      <c r="H14" s="60" t="s">
        <v>132</v>
      </c>
      <c r="I14" s="55" t="s">
        <v>132</v>
      </c>
      <c r="J14" s="55" t="s">
        <v>132</v>
      </c>
      <c r="K14" s="55" t="s">
        <v>132</v>
      </c>
      <c r="L14" s="42" t="s">
        <v>132</v>
      </c>
      <c r="M14" s="10"/>
      <c r="N14" s="17"/>
      <c r="O14" s="51"/>
      <c r="P14" s="10"/>
    </row>
    <row r="15" spans="1:16" ht="17.25" thickBot="1">
      <c r="A15" s="52">
        <v>12</v>
      </c>
      <c r="B15" s="54">
        <v>1</v>
      </c>
      <c r="C15" s="55">
        <v>0.16585424478810001</v>
      </c>
      <c r="D15" s="55">
        <v>0.12824536365113001</v>
      </c>
      <c r="E15" s="56">
        <v>0.114407277673583</v>
      </c>
      <c r="F15" s="55">
        <v>0.14391150501112401</v>
      </c>
      <c r="G15" s="58">
        <v>0.99999999999158096</v>
      </c>
      <c r="H15" s="63" t="s">
        <v>132</v>
      </c>
      <c r="I15" s="55" t="s">
        <v>132</v>
      </c>
      <c r="J15" s="55" t="s">
        <v>132</v>
      </c>
      <c r="K15" s="55" t="s">
        <v>132</v>
      </c>
      <c r="L15" s="42" t="s">
        <v>132</v>
      </c>
      <c r="M15" s="10"/>
      <c r="N15" s="17" t="s">
        <v>143</v>
      </c>
      <c r="O15" s="51">
        <v>0.7</v>
      </c>
      <c r="P15" s="10"/>
    </row>
    <row r="16" spans="1:16" ht="17.25" thickBot="1">
      <c r="A16" s="52">
        <v>13</v>
      </c>
      <c r="B16" s="54">
        <v>1</v>
      </c>
      <c r="C16" s="55">
        <v>0.16585370518196799</v>
      </c>
      <c r="D16" s="55">
        <v>0.128245020279349</v>
      </c>
      <c r="E16" s="55">
        <v>0.12593139306649401</v>
      </c>
      <c r="F16" s="64">
        <v>0.21257463238421301</v>
      </c>
      <c r="G16" s="60" t="s">
        <v>132</v>
      </c>
      <c r="H16" s="55" t="s">
        <v>132</v>
      </c>
      <c r="I16" s="55" t="s">
        <v>132</v>
      </c>
      <c r="J16" s="55" t="s">
        <v>132</v>
      </c>
      <c r="K16" s="55" t="s">
        <v>132</v>
      </c>
      <c r="L16" s="42" t="s">
        <v>132</v>
      </c>
      <c r="M16" s="10"/>
      <c r="N16" s="17" t="s">
        <v>144</v>
      </c>
      <c r="O16" s="51">
        <v>0.98</v>
      </c>
      <c r="P16" s="10"/>
    </row>
    <row r="17" spans="1:16">
      <c r="A17" s="52">
        <v>14</v>
      </c>
      <c r="B17" s="54">
        <v>1</v>
      </c>
      <c r="C17" s="55">
        <v>0.16585359997879801</v>
      </c>
      <c r="D17" s="56">
        <v>0.128244959715625</v>
      </c>
      <c r="E17" s="65">
        <v>0.16925303910068801</v>
      </c>
      <c r="F17" s="60" t="s">
        <v>132</v>
      </c>
      <c r="G17" s="55" t="s">
        <v>132</v>
      </c>
      <c r="H17" s="55" t="s">
        <v>132</v>
      </c>
      <c r="I17" s="55" t="s">
        <v>132</v>
      </c>
      <c r="J17" s="55" t="s">
        <v>132</v>
      </c>
      <c r="K17" s="55" t="s">
        <v>132</v>
      </c>
      <c r="L17" s="42" t="s">
        <v>132</v>
      </c>
      <c r="M17" s="10"/>
      <c r="N17" s="17"/>
      <c r="O17" s="51"/>
      <c r="P17" s="10"/>
    </row>
    <row r="18" spans="1:16" ht="17.25" thickBot="1">
      <c r="A18" s="52">
        <v>15</v>
      </c>
      <c r="B18" s="54">
        <v>1</v>
      </c>
      <c r="C18" s="55">
        <v>0.16585358954941801</v>
      </c>
      <c r="D18" s="55">
        <v>0.14391150501112401</v>
      </c>
      <c r="E18" s="59">
        <v>0.99999999999158096</v>
      </c>
      <c r="F18" s="66" t="s">
        <v>132</v>
      </c>
      <c r="G18" s="55" t="s">
        <v>132</v>
      </c>
      <c r="H18" s="55" t="s">
        <v>132</v>
      </c>
      <c r="I18" s="55" t="s">
        <v>132</v>
      </c>
      <c r="J18" s="55" t="s">
        <v>132</v>
      </c>
      <c r="K18" s="55" t="s">
        <v>132</v>
      </c>
      <c r="L18" s="42" t="s">
        <v>132</v>
      </c>
      <c r="M18" s="10"/>
      <c r="N18" s="19" t="s">
        <v>145</v>
      </c>
      <c r="O18" s="67">
        <v>50</v>
      </c>
      <c r="P18" s="10"/>
    </row>
    <row r="19" spans="1:16" ht="17.25" thickBot="1">
      <c r="A19" s="52">
        <v>16</v>
      </c>
      <c r="B19" s="54">
        <v>1</v>
      </c>
      <c r="C19" s="56">
        <v>0.16585357952455199</v>
      </c>
      <c r="D19" s="58">
        <v>0.21257463238421301</v>
      </c>
      <c r="E19" s="61" t="s">
        <v>132</v>
      </c>
      <c r="F19" s="55" t="s">
        <v>132</v>
      </c>
      <c r="G19" s="55" t="s">
        <v>132</v>
      </c>
      <c r="H19" s="55" t="s">
        <v>132</v>
      </c>
      <c r="I19" s="55" t="s">
        <v>132</v>
      </c>
      <c r="J19" s="55" t="s">
        <v>132</v>
      </c>
      <c r="K19" s="55" t="s">
        <v>132</v>
      </c>
      <c r="L19" s="42" t="s">
        <v>132</v>
      </c>
      <c r="M19" s="10"/>
      <c r="N19" s="17"/>
      <c r="O19" s="51"/>
      <c r="P19" s="10"/>
    </row>
    <row r="20" spans="1:16">
      <c r="A20" s="52">
        <v>17</v>
      </c>
      <c r="B20" s="54">
        <v>1</v>
      </c>
      <c r="C20" s="57">
        <v>0.16925303910068801</v>
      </c>
      <c r="D20" s="60" t="s">
        <v>132</v>
      </c>
      <c r="E20" s="55" t="s">
        <v>132</v>
      </c>
      <c r="F20" s="55" t="s">
        <v>132</v>
      </c>
      <c r="G20" s="55" t="s">
        <v>132</v>
      </c>
      <c r="H20" s="55" t="s">
        <v>132</v>
      </c>
      <c r="I20" s="55" t="s">
        <v>132</v>
      </c>
      <c r="J20" s="55" t="s">
        <v>132</v>
      </c>
      <c r="K20" s="55" t="s">
        <v>132</v>
      </c>
      <c r="L20" s="42" t="s">
        <v>132</v>
      </c>
      <c r="M20" s="10"/>
      <c r="N20" s="17" t="s">
        <v>146</v>
      </c>
      <c r="O20" s="51"/>
      <c r="P20" s="10"/>
    </row>
    <row r="21" spans="1:16" ht="17.25" thickBot="1">
      <c r="A21" s="52">
        <v>18</v>
      </c>
      <c r="B21" s="68">
        <v>1</v>
      </c>
      <c r="C21" s="58">
        <v>0.99999999999158096</v>
      </c>
      <c r="D21" s="63" t="s">
        <v>132</v>
      </c>
      <c r="E21" s="55" t="s">
        <v>132</v>
      </c>
      <c r="F21" s="55" t="s">
        <v>132</v>
      </c>
      <c r="G21" s="55" t="s">
        <v>132</v>
      </c>
      <c r="H21" s="55" t="s">
        <v>132</v>
      </c>
      <c r="I21" s="55" t="s">
        <v>132</v>
      </c>
      <c r="J21" s="55" t="s">
        <v>132</v>
      </c>
      <c r="K21" s="55" t="s">
        <v>132</v>
      </c>
      <c r="L21" s="42" t="s">
        <v>132</v>
      </c>
      <c r="M21" s="10"/>
      <c r="N21" s="21" t="s">
        <v>147</v>
      </c>
      <c r="O21" s="69"/>
      <c r="P21" s="10"/>
    </row>
    <row r="22" spans="1:16" ht="17.25" thickBot="1">
      <c r="A22" s="52">
        <v>19</v>
      </c>
      <c r="B22" s="70">
        <v>1</v>
      </c>
      <c r="C22" s="60" t="s">
        <v>132</v>
      </c>
      <c r="D22" s="55" t="s">
        <v>132</v>
      </c>
      <c r="E22" s="55" t="s">
        <v>132</v>
      </c>
      <c r="F22" s="55" t="s">
        <v>132</v>
      </c>
      <c r="G22" s="55" t="s">
        <v>132</v>
      </c>
      <c r="H22" s="55" t="s">
        <v>132</v>
      </c>
      <c r="I22" s="55" t="s">
        <v>132</v>
      </c>
      <c r="J22" s="55" t="s">
        <v>132</v>
      </c>
      <c r="K22" s="55" t="s">
        <v>132</v>
      </c>
      <c r="L22" s="42" t="s">
        <v>132</v>
      </c>
      <c r="M22" s="10"/>
      <c r="N22" s="10"/>
      <c r="O22" s="10"/>
      <c r="P22" s="10"/>
    </row>
    <row r="23" spans="1:16">
      <c r="A23" s="42">
        <v>20</v>
      </c>
      <c r="B23" s="7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10"/>
      <c r="N23" s="10"/>
      <c r="O23" s="10"/>
      <c r="P23" s="10"/>
    </row>
    <row r="24" spans="1:16">
      <c r="A24" s="42">
        <v>21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10"/>
      <c r="N24" s="10"/>
      <c r="O24" s="10"/>
      <c r="P24" s="10"/>
    </row>
    <row r="25" spans="1:16">
      <c r="A25" s="42">
        <v>22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10"/>
      <c r="N25" s="23"/>
      <c r="O25" s="10"/>
      <c r="P25" s="10"/>
    </row>
    <row r="26" spans="1:1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72" t="s">
        <v>148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  <row r="29" spans="1:16">
      <c r="A29" s="73"/>
      <c r="B29" s="10" t="s">
        <v>149</v>
      </c>
      <c r="C29" s="10"/>
      <c r="D29" s="10"/>
      <c r="E29" s="10"/>
      <c r="F29" s="10"/>
      <c r="G29" s="73"/>
      <c r="H29" s="73"/>
      <c r="I29" s="73"/>
      <c r="J29" s="73"/>
      <c r="K29" s="73"/>
      <c r="L29" s="73"/>
      <c r="M29" s="73"/>
      <c r="N29" s="73"/>
      <c r="O29" s="73"/>
      <c r="P29" s="73"/>
    </row>
    <row r="30" spans="1:16">
      <c r="A30" s="73"/>
      <c r="B30" s="10" t="s">
        <v>150</v>
      </c>
      <c r="C30" s="10"/>
      <c r="D30" s="10"/>
      <c r="E30" s="10"/>
      <c r="F30" s="10"/>
      <c r="G30" s="73"/>
      <c r="H30" s="73"/>
      <c r="I30" s="73"/>
      <c r="J30" s="73"/>
      <c r="K30" s="73"/>
      <c r="L30" s="73"/>
      <c r="M30" s="73"/>
      <c r="N30" s="73"/>
      <c r="O30" s="73"/>
      <c r="P30" s="73"/>
    </row>
    <row r="31" spans="1:16">
      <c r="A31" s="73"/>
      <c r="B31" s="10" t="s">
        <v>151</v>
      </c>
      <c r="C31" s="10"/>
      <c r="D31" s="10"/>
      <c r="E31" s="10"/>
      <c r="F31" s="10"/>
      <c r="G31" s="73"/>
      <c r="H31" s="73"/>
      <c r="I31" s="73"/>
      <c r="J31" s="73"/>
      <c r="K31" s="73"/>
      <c r="L31" s="73"/>
      <c r="M31" s="73"/>
      <c r="N31" s="73"/>
      <c r="O31" s="73"/>
      <c r="P31" s="73"/>
    </row>
  </sheetData>
  <mergeCells count="1">
    <mergeCell ref="O3:P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topLeftCell="F1" workbookViewId="0">
      <selection activeCell="O63" sqref="O63"/>
    </sheetView>
  </sheetViews>
  <sheetFormatPr defaultRowHeight="16.5"/>
  <cols>
    <col min="17" max="17" width="9.5" customWidth="1"/>
    <col min="18" max="18" width="39.625" customWidth="1"/>
    <col min="19" max="19" width="16.375" customWidth="1"/>
  </cols>
  <sheetData>
    <row r="1" spans="1:19">
      <c r="A1" s="1" t="s">
        <v>152</v>
      </c>
    </row>
    <row r="2" spans="1:19">
      <c r="B2" s="89" t="s">
        <v>153</v>
      </c>
      <c r="C2" s="89"/>
      <c r="D2" s="2"/>
      <c r="E2" s="89" t="s">
        <v>154</v>
      </c>
      <c r="F2" s="89"/>
      <c r="G2" s="89"/>
      <c r="H2" s="2"/>
      <c r="K2" s="89" t="s">
        <v>155</v>
      </c>
      <c r="L2" s="89"/>
      <c r="M2" s="89"/>
      <c r="R2" s="13" t="s">
        <v>156</v>
      </c>
      <c r="S2" s="2"/>
    </row>
    <row r="3" spans="1:19">
      <c r="A3" s="30" t="s">
        <v>157</v>
      </c>
      <c r="B3" s="30" t="s">
        <v>158</v>
      </c>
      <c r="C3" s="30" t="s">
        <v>159</v>
      </c>
      <c r="D3" s="4"/>
      <c r="E3" s="30" t="s">
        <v>158</v>
      </c>
      <c r="F3" s="30" t="s">
        <v>159</v>
      </c>
      <c r="G3" s="30" t="s">
        <v>160</v>
      </c>
      <c r="H3" s="30" t="s">
        <v>161</v>
      </c>
      <c r="I3" s="5" t="s">
        <v>162</v>
      </c>
      <c r="K3" s="30" t="s">
        <v>158</v>
      </c>
      <c r="L3" s="30" t="s">
        <v>159</v>
      </c>
      <c r="M3" s="30" t="s">
        <v>160</v>
      </c>
      <c r="N3" s="5" t="s">
        <v>163</v>
      </c>
      <c r="O3" s="30" t="s">
        <v>164</v>
      </c>
      <c r="R3" s="10" t="s">
        <v>165</v>
      </c>
      <c r="S3" s="2">
        <v>20</v>
      </c>
    </row>
    <row r="4" spans="1:19">
      <c r="A4" s="2">
        <v>1</v>
      </c>
      <c r="B4" s="6">
        <v>6</v>
      </c>
      <c r="C4" s="6">
        <v>3</v>
      </c>
      <c r="E4" s="6">
        <v>9</v>
      </c>
      <c r="F4" s="6">
        <v>5</v>
      </c>
      <c r="G4" s="2">
        <v>0.10973660685525</v>
      </c>
      <c r="H4" s="7" t="s">
        <v>12</v>
      </c>
      <c r="I4" s="8">
        <v>27000</v>
      </c>
      <c r="K4" s="2">
        <v>9</v>
      </c>
      <c r="L4" s="2">
        <v>5</v>
      </c>
      <c r="M4" s="2">
        <v>0.10973660685525</v>
      </c>
      <c r="O4" s="8">
        <v>3283000</v>
      </c>
      <c r="R4" s="10" t="s">
        <v>166</v>
      </c>
      <c r="S4" s="2">
        <v>30000000</v>
      </c>
    </row>
    <row r="5" spans="1:19">
      <c r="A5" s="2">
        <v>2</v>
      </c>
      <c r="B5" s="6">
        <v>12</v>
      </c>
      <c r="C5" s="6">
        <v>1</v>
      </c>
      <c r="E5" s="6">
        <v>9</v>
      </c>
      <c r="F5" s="6">
        <v>5</v>
      </c>
      <c r="G5" s="2">
        <v>0.10973660685525</v>
      </c>
      <c r="H5" s="7" t="s">
        <v>12</v>
      </c>
      <c r="I5" s="8">
        <v>27000</v>
      </c>
      <c r="K5" s="2">
        <v>9</v>
      </c>
      <c r="L5" s="2">
        <v>5</v>
      </c>
      <c r="M5" s="2">
        <v>0.10973660685525</v>
      </c>
      <c r="O5" s="8">
        <v>6963000</v>
      </c>
      <c r="R5" s="10" t="s">
        <v>167</v>
      </c>
      <c r="S5" s="14" t="s">
        <v>168</v>
      </c>
    </row>
    <row r="6" spans="1:19">
      <c r="A6" s="2">
        <v>3</v>
      </c>
      <c r="B6" s="6">
        <v>4</v>
      </c>
      <c r="C6" s="6">
        <v>6</v>
      </c>
      <c r="E6" s="6">
        <v>4</v>
      </c>
      <c r="F6" s="6">
        <v>6</v>
      </c>
      <c r="G6" s="2" t="s">
        <v>169</v>
      </c>
      <c r="H6" s="2"/>
      <c r="I6" s="8">
        <v>3000</v>
      </c>
      <c r="K6" s="2">
        <v>9</v>
      </c>
      <c r="L6" s="2">
        <v>5</v>
      </c>
      <c r="M6" s="2">
        <v>0.10973660685525</v>
      </c>
      <c r="O6" s="8">
        <v>7033000</v>
      </c>
      <c r="R6" s="10" t="s">
        <v>170</v>
      </c>
      <c r="S6" s="2">
        <v>1000</v>
      </c>
    </row>
    <row r="7" spans="1:19">
      <c r="A7" s="2">
        <v>4</v>
      </c>
      <c r="B7" s="6">
        <v>11</v>
      </c>
      <c r="C7" s="6">
        <v>5</v>
      </c>
      <c r="E7" s="6">
        <v>9</v>
      </c>
      <c r="F7" s="6">
        <v>5</v>
      </c>
      <c r="G7" s="2">
        <v>0.10996924289641</v>
      </c>
      <c r="H7" s="7" t="s">
        <v>12</v>
      </c>
      <c r="I7" s="8">
        <v>27000</v>
      </c>
      <c r="K7" s="2">
        <v>9</v>
      </c>
      <c r="L7" s="2">
        <v>5</v>
      </c>
      <c r="M7" s="2">
        <v>0.10973660685525</v>
      </c>
      <c r="O7" s="8">
        <v>9617000</v>
      </c>
      <c r="R7" s="10" t="s">
        <v>171</v>
      </c>
      <c r="S7" s="14" t="s">
        <v>172</v>
      </c>
    </row>
    <row r="8" spans="1:19">
      <c r="A8" s="2">
        <v>5</v>
      </c>
      <c r="B8" s="6">
        <v>7</v>
      </c>
      <c r="C8" s="6">
        <v>5</v>
      </c>
      <c r="E8" s="6">
        <v>9</v>
      </c>
      <c r="F8" s="6">
        <v>5</v>
      </c>
      <c r="G8" s="2">
        <v>0.10996924289641</v>
      </c>
      <c r="H8" s="7" t="s">
        <v>12</v>
      </c>
      <c r="I8" s="8">
        <v>27000</v>
      </c>
      <c r="K8" s="2">
        <v>9</v>
      </c>
      <c r="L8" s="2">
        <v>5</v>
      </c>
      <c r="M8" s="2">
        <v>0.10973660685525</v>
      </c>
      <c r="O8" s="8">
        <v>12261000</v>
      </c>
      <c r="R8" s="10" t="s">
        <v>173</v>
      </c>
      <c r="S8" s="14" t="s">
        <v>174</v>
      </c>
    </row>
    <row r="9" spans="1:19">
      <c r="A9" s="2">
        <v>6</v>
      </c>
      <c r="B9" s="6">
        <v>7</v>
      </c>
      <c r="C9" s="6">
        <v>0</v>
      </c>
      <c r="E9" s="6">
        <v>9</v>
      </c>
      <c r="F9" s="6">
        <v>5</v>
      </c>
      <c r="G9" s="2">
        <v>0.10996924289641</v>
      </c>
      <c r="H9" s="7" t="s">
        <v>12</v>
      </c>
      <c r="I9" s="8">
        <v>27000</v>
      </c>
      <c r="K9" s="2">
        <v>9</v>
      </c>
      <c r="L9" s="2">
        <v>5</v>
      </c>
      <c r="M9" s="2">
        <v>0.10973660685525</v>
      </c>
      <c r="O9" s="8">
        <v>15135000</v>
      </c>
      <c r="R9" s="10" t="s">
        <v>175</v>
      </c>
      <c r="S9" s="14" t="s">
        <v>176</v>
      </c>
    </row>
    <row r="10" spans="1:19">
      <c r="A10" s="2">
        <v>7</v>
      </c>
      <c r="B10" s="6">
        <v>8</v>
      </c>
      <c r="C10" s="6">
        <v>1</v>
      </c>
      <c r="E10" s="6">
        <v>9</v>
      </c>
      <c r="F10" s="6">
        <v>5</v>
      </c>
      <c r="G10" s="2">
        <v>0.10996924289641</v>
      </c>
      <c r="H10" s="7" t="s">
        <v>12</v>
      </c>
      <c r="I10" s="8">
        <v>27000</v>
      </c>
      <c r="K10" s="2">
        <v>9</v>
      </c>
      <c r="L10" s="2">
        <v>5</v>
      </c>
      <c r="M10" s="2">
        <v>0.10973660685525</v>
      </c>
      <c r="O10" s="8">
        <v>17824000</v>
      </c>
      <c r="R10" s="10" t="s">
        <v>177</v>
      </c>
      <c r="S10" s="2">
        <v>0.4</v>
      </c>
    </row>
    <row r="11" spans="1:19">
      <c r="A11" s="2">
        <v>8</v>
      </c>
      <c r="B11" s="6">
        <v>6</v>
      </c>
      <c r="C11" s="6">
        <v>5</v>
      </c>
      <c r="E11" s="6">
        <v>9</v>
      </c>
      <c r="F11" s="6">
        <v>5</v>
      </c>
      <c r="G11" s="2">
        <v>0.10996924289641</v>
      </c>
      <c r="H11" s="7" t="s">
        <v>12</v>
      </c>
      <c r="I11" s="8">
        <v>27000</v>
      </c>
      <c r="K11" s="2">
        <v>9</v>
      </c>
      <c r="L11" s="2">
        <v>5</v>
      </c>
      <c r="M11" s="2">
        <v>0.10973660685525</v>
      </c>
      <c r="O11" s="8">
        <v>20538000</v>
      </c>
      <c r="R11" s="10"/>
      <c r="S11" s="2"/>
    </row>
    <row r="12" spans="1:19">
      <c r="A12" s="2">
        <v>9</v>
      </c>
      <c r="B12" s="6">
        <v>8</v>
      </c>
      <c r="C12" s="6">
        <v>2</v>
      </c>
      <c r="E12" s="6">
        <v>9</v>
      </c>
      <c r="F12" s="6">
        <v>5</v>
      </c>
      <c r="G12" s="2">
        <v>0.10996924289641</v>
      </c>
      <c r="H12" s="7" t="s">
        <v>12</v>
      </c>
      <c r="I12" s="8">
        <v>27000</v>
      </c>
      <c r="K12" s="2">
        <v>9</v>
      </c>
      <c r="L12" s="2">
        <v>5</v>
      </c>
      <c r="M12" s="2">
        <v>0.10973660685525</v>
      </c>
      <c r="O12" s="8">
        <v>23377000</v>
      </c>
      <c r="R12" s="10"/>
      <c r="S12" s="2"/>
    </row>
    <row r="13" spans="1:19">
      <c r="A13" s="2">
        <v>10</v>
      </c>
      <c r="B13" s="6">
        <v>7</v>
      </c>
      <c r="C13" s="6">
        <v>3</v>
      </c>
      <c r="E13" s="6">
        <v>9</v>
      </c>
      <c r="F13" s="6">
        <v>5</v>
      </c>
      <c r="G13" s="2">
        <v>0.10996924289641</v>
      </c>
      <c r="H13" s="7" t="s">
        <v>12</v>
      </c>
      <c r="I13" s="8">
        <v>27000</v>
      </c>
      <c r="K13" s="2">
        <v>9</v>
      </c>
      <c r="L13" s="2">
        <v>5</v>
      </c>
      <c r="M13" s="2">
        <v>0.10973660685525</v>
      </c>
      <c r="O13" s="8">
        <v>26416000</v>
      </c>
      <c r="R13" s="10"/>
      <c r="S13" s="2"/>
    </row>
    <row r="14" spans="1:19">
      <c r="A14" s="2">
        <v>11</v>
      </c>
      <c r="B14" s="6">
        <v>3</v>
      </c>
      <c r="C14" s="6">
        <v>1</v>
      </c>
      <c r="E14" s="6">
        <v>3</v>
      </c>
      <c r="F14" s="6">
        <v>1</v>
      </c>
      <c r="G14" s="2" t="s">
        <v>169</v>
      </c>
      <c r="H14" s="2"/>
      <c r="I14" s="8">
        <v>3000</v>
      </c>
      <c r="K14" s="2">
        <v>9</v>
      </c>
      <c r="L14" s="2">
        <v>5</v>
      </c>
      <c r="M14" s="2">
        <v>0.10973660685525</v>
      </c>
      <c r="O14" s="8">
        <v>26481000</v>
      </c>
      <c r="R14" s="10" t="s">
        <v>178</v>
      </c>
      <c r="S14" s="2"/>
    </row>
    <row r="15" spans="1:19">
      <c r="A15" s="2">
        <v>12</v>
      </c>
      <c r="B15" s="6">
        <v>15</v>
      </c>
      <c r="C15" s="6">
        <v>3</v>
      </c>
      <c r="E15" s="6">
        <v>9</v>
      </c>
      <c r="F15" s="6">
        <v>5</v>
      </c>
      <c r="G15" s="2">
        <v>0.109872786086156</v>
      </c>
      <c r="H15" s="7" t="s">
        <v>12</v>
      </c>
      <c r="I15" s="8">
        <v>27000</v>
      </c>
      <c r="K15" s="2">
        <v>9</v>
      </c>
      <c r="L15" s="2">
        <v>5</v>
      </c>
      <c r="M15" s="2">
        <v>0.10973660685525</v>
      </c>
      <c r="N15" s="2"/>
      <c r="O15" s="8">
        <v>29530000</v>
      </c>
      <c r="R15" s="10" t="s">
        <v>179</v>
      </c>
      <c r="S15" s="2" t="s">
        <v>180</v>
      </c>
    </row>
    <row r="16" spans="1:19">
      <c r="A16" s="2">
        <v>13</v>
      </c>
      <c r="B16" s="2">
        <v>8</v>
      </c>
      <c r="C16" s="6">
        <v>4</v>
      </c>
      <c r="D16" s="6"/>
      <c r="E16" s="8">
        <v>9</v>
      </c>
      <c r="F16" s="8">
        <v>5</v>
      </c>
      <c r="G16" s="2">
        <v>0.109872786086156</v>
      </c>
      <c r="H16" s="7" t="s">
        <v>12</v>
      </c>
      <c r="I16" s="8">
        <v>27000</v>
      </c>
      <c r="K16" s="8">
        <v>9</v>
      </c>
      <c r="L16" s="8">
        <v>5</v>
      </c>
      <c r="M16" s="2">
        <v>0.10973660685525</v>
      </c>
      <c r="N16" s="9" t="s">
        <v>181</v>
      </c>
      <c r="O16" s="8">
        <v>32546000</v>
      </c>
      <c r="R16" s="10" t="s">
        <v>182</v>
      </c>
      <c r="S16" s="2">
        <v>100</v>
      </c>
    </row>
    <row r="17" spans="1:19">
      <c r="B17" s="2"/>
      <c r="C17" s="6"/>
      <c r="D17" s="6"/>
      <c r="E17" s="2"/>
      <c r="F17" s="2"/>
      <c r="G17" s="2"/>
      <c r="H17" s="2"/>
      <c r="K17" s="2"/>
      <c r="L17" s="74"/>
      <c r="M17" s="2"/>
      <c r="N17" s="6"/>
    </row>
    <row r="18" spans="1:19">
      <c r="A18" s="1" t="s">
        <v>183</v>
      </c>
      <c r="R18" s="10"/>
      <c r="S18" s="2"/>
    </row>
    <row r="19" spans="1:19">
      <c r="B19" s="89" t="s">
        <v>153</v>
      </c>
      <c r="C19" s="89"/>
      <c r="D19" s="2"/>
      <c r="E19" s="89" t="s">
        <v>154</v>
      </c>
      <c r="F19" s="89"/>
      <c r="G19" s="89"/>
      <c r="H19" s="2"/>
      <c r="K19" s="89" t="s">
        <v>155</v>
      </c>
      <c r="L19" s="89"/>
      <c r="M19" s="89"/>
      <c r="N19" s="6"/>
      <c r="R19" s="10"/>
      <c r="S19" s="2"/>
    </row>
    <row r="20" spans="1:19">
      <c r="A20" s="30" t="s">
        <v>157</v>
      </c>
      <c r="B20" s="30" t="s">
        <v>158</v>
      </c>
      <c r="C20" s="30" t="s">
        <v>159</v>
      </c>
      <c r="D20" s="4"/>
      <c r="E20" s="30" t="s">
        <v>158</v>
      </c>
      <c r="F20" s="30" t="s">
        <v>159</v>
      </c>
      <c r="G20" s="30" t="s">
        <v>160</v>
      </c>
      <c r="H20" s="30" t="s">
        <v>161</v>
      </c>
      <c r="I20" s="5" t="s">
        <v>162</v>
      </c>
      <c r="K20" s="30" t="s">
        <v>158</v>
      </c>
      <c r="L20" s="30" t="s">
        <v>159</v>
      </c>
      <c r="M20" s="30" t="s">
        <v>160</v>
      </c>
      <c r="N20" s="5" t="s">
        <v>163</v>
      </c>
      <c r="O20" s="30" t="s">
        <v>164</v>
      </c>
      <c r="R20" s="10"/>
      <c r="S20" s="2"/>
    </row>
    <row r="21" spans="1:19">
      <c r="A21" s="2">
        <v>1</v>
      </c>
      <c r="B21" s="6">
        <v>2</v>
      </c>
      <c r="C21" s="6">
        <v>3</v>
      </c>
      <c r="E21" s="6">
        <v>2</v>
      </c>
      <c r="F21" s="6">
        <v>3</v>
      </c>
      <c r="G21" s="2" t="s">
        <v>169</v>
      </c>
      <c r="H21" s="2"/>
      <c r="I21" s="8">
        <v>3000</v>
      </c>
      <c r="K21" s="2">
        <v>2</v>
      </c>
      <c r="L21" s="2">
        <v>3</v>
      </c>
      <c r="M21" s="2" t="s">
        <v>169</v>
      </c>
      <c r="N21" s="2"/>
      <c r="O21" s="8">
        <v>50000</v>
      </c>
      <c r="R21" s="10" t="s">
        <v>184</v>
      </c>
      <c r="S21" s="2"/>
    </row>
    <row r="22" spans="1:19">
      <c r="A22" s="2">
        <v>2</v>
      </c>
      <c r="B22" s="6">
        <v>18</v>
      </c>
      <c r="C22" s="6">
        <v>0</v>
      </c>
      <c r="E22" s="6">
        <v>10</v>
      </c>
      <c r="F22" s="6">
        <v>4</v>
      </c>
      <c r="G22" s="2">
        <v>0.110177708768534</v>
      </c>
      <c r="H22" s="7" t="s">
        <v>18</v>
      </c>
      <c r="I22" s="8">
        <v>27000</v>
      </c>
      <c r="K22" s="2">
        <v>10</v>
      </c>
      <c r="L22" s="2">
        <v>4</v>
      </c>
      <c r="M22" s="2">
        <v>0.110177708768534</v>
      </c>
      <c r="N22" s="2"/>
      <c r="O22" s="8">
        <v>4087000</v>
      </c>
      <c r="R22" s="10" t="s">
        <v>185</v>
      </c>
      <c r="S22" s="2">
        <v>2000</v>
      </c>
    </row>
    <row r="23" spans="1:19">
      <c r="A23" s="2">
        <v>3</v>
      </c>
      <c r="B23" s="6">
        <v>14</v>
      </c>
      <c r="C23" s="6">
        <v>3</v>
      </c>
      <c r="E23" s="6">
        <v>10</v>
      </c>
      <c r="F23" s="6">
        <v>4</v>
      </c>
      <c r="G23" s="2">
        <v>0.110177708768534</v>
      </c>
      <c r="H23" s="7" t="s">
        <v>18</v>
      </c>
      <c r="I23" s="8">
        <v>27000</v>
      </c>
      <c r="K23" s="2">
        <v>10</v>
      </c>
      <c r="L23" s="2">
        <v>4</v>
      </c>
      <c r="M23" s="2">
        <v>0.110177708768534</v>
      </c>
      <c r="N23" s="2"/>
      <c r="O23" s="8">
        <v>7012000</v>
      </c>
      <c r="R23" s="10" t="s">
        <v>186</v>
      </c>
      <c r="S23" s="2">
        <v>3</v>
      </c>
    </row>
    <row r="24" spans="1:19">
      <c r="A24" s="2">
        <v>4</v>
      </c>
      <c r="B24" s="6">
        <v>5</v>
      </c>
      <c r="C24" s="6">
        <v>3</v>
      </c>
      <c r="E24" s="6">
        <v>9</v>
      </c>
      <c r="F24" s="6">
        <v>5</v>
      </c>
      <c r="G24" s="2">
        <v>0.10996924289641</v>
      </c>
      <c r="H24" s="7" t="s">
        <v>12</v>
      </c>
      <c r="I24" s="8">
        <v>27000</v>
      </c>
      <c r="K24" s="2">
        <v>9</v>
      </c>
      <c r="L24" s="2">
        <v>5</v>
      </c>
      <c r="M24" s="2">
        <v>0.10996924289641</v>
      </c>
      <c r="N24" s="2"/>
      <c r="O24" s="8">
        <v>11777000</v>
      </c>
      <c r="S24" s="8"/>
    </row>
    <row r="25" spans="1:19">
      <c r="A25" s="2">
        <v>5</v>
      </c>
      <c r="B25" s="6">
        <v>0</v>
      </c>
      <c r="C25" s="6">
        <v>13</v>
      </c>
      <c r="E25" s="6">
        <v>0</v>
      </c>
      <c r="F25" s="6">
        <v>13</v>
      </c>
      <c r="G25" s="2" t="s">
        <v>169</v>
      </c>
      <c r="H25" s="2"/>
      <c r="I25" s="8">
        <v>3000</v>
      </c>
      <c r="K25" s="2">
        <v>9</v>
      </c>
      <c r="L25" s="2">
        <v>5</v>
      </c>
      <c r="M25" s="2">
        <v>0.10996924289641</v>
      </c>
      <c r="N25" s="2"/>
      <c r="O25" s="8">
        <v>11777000</v>
      </c>
      <c r="S25" s="8"/>
    </row>
    <row r="26" spans="1:19">
      <c r="A26" s="2">
        <v>6</v>
      </c>
      <c r="B26" s="6">
        <v>12</v>
      </c>
      <c r="C26" s="6">
        <v>2</v>
      </c>
      <c r="E26" s="6">
        <v>10</v>
      </c>
      <c r="F26" s="6">
        <v>4</v>
      </c>
      <c r="G26" s="2">
        <v>0.110177708768534</v>
      </c>
      <c r="H26" s="7" t="s">
        <v>18</v>
      </c>
      <c r="I26" s="8">
        <v>27000</v>
      </c>
      <c r="K26" s="2">
        <v>9</v>
      </c>
      <c r="L26" s="2">
        <v>5</v>
      </c>
      <c r="M26" s="2">
        <v>0.10996924289641</v>
      </c>
      <c r="N26" s="2"/>
      <c r="O26" s="8">
        <v>14647000</v>
      </c>
      <c r="S26" s="8"/>
    </row>
    <row r="27" spans="1:19">
      <c r="A27" s="2">
        <v>7</v>
      </c>
      <c r="B27" s="6">
        <v>8</v>
      </c>
      <c r="C27" s="6">
        <v>6</v>
      </c>
      <c r="E27" s="6">
        <v>7</v>
      </c>
      <c r="F27" s="6">
        <v>6</v>
      </c>
      <c r="G27" s="2">
        <v>0.111003045576002</v>
      </c>
      <c r="H27" s="7" t="s">
        <v>18</v>
      </c>
      <c r="I27" s="8">
        <v>27000</v>
      </c>
      <c r="K27" s="2">
        <v>9</v>
      </c>
      <c r="L27" s="2">
        <v>5</v>
      </c>
      <c r="M27" s="2">
        <v>0.10996924289641</v>
      </c>
      <c r="N27" s="2"/>
      <c r="O27" s="8">
        <v>17589000</v>
      </c>
      <c r="R27" s="13" t="s">
        <v>187</v>
      </c>
      <c r="S27" s="8"/>
    </row>
    <row r="28" spans="1:19">
      <c r="A28" s="2">
        <v>8</v>
      </c>
      <c r="B28" s="6">
        <v>2</v>
      </c>
      <c r="C28" s="6">
        <v>9</v>
      </c>
      <c r="E28" s="6">
        <v>2</v>
      </c>
      <c r="F28" s="6">
        <v>9</v>
      </c>
      <c r="G28" s="2" t="s">
        <v>169</v>
      </c>
      <c r="H28" s="2"/>
      <c r="I28" s="8">
        <v>3000</v>
      </c>
      <c r="K28" s="2">
        <v>9</v>
      </c>
      <c r="L28" s="2">
        <v>5</v>
      </c>
      <c r="M28" s="2">
        <v>0.10996924289641</v>
      </c>
      <c r="N28" s="2"/>
      <c r="O28" s="8">
        <v>17629000</v>
      </c>
      <c r="R28" s="15" t="s">
        <v>188</v>
      </c>
      <c r="S28" s="16">
        <v>44</v>
      </c>
    </row>
    <row r="29" spans="1:19">
      <c r="A29" s="2">
        <v>9</v>
      </c>
      <c r="B29" s="6">
        <v>9</v>
      </c>
      <c r="C29" s="6">
        <v>5</v>
      </c>
      <c r="E29" s="6">
        <v>9</v>
      </c>
      <c r="F29" s="6">
        <v>5</v>
      </c>
      <c r="G29" s="2">
        <v>0.10975528045713299</v>
      </c>
      <c r="H29" s="7" t="s">
        <v>12</v>
      </c>
      <c r="I29" s="8">
        <v>27000</v>
      </c>
      <c r="K29" s="2">
        <v>9</v>
      </c>
      <c r="L29" s="2">
        <v>5</v>
      </c>
      <c r="M29" s="2">
        <v>0.10975528045713299</v>
      </c>
      <c r="N29" s="2"/>
      <c r="O29" s="8">
        <v>20966000</v>
      </c>
      <c r="R29" s="17" t="s">
        <v>189</v>
      </c>
      <c r="S29" s="18" t="s">
        <v>190</v>
      </c>
    </row>
    <row r="30" spans="1:19">
      <c r="A30" s="2">
        <v>10</v>
      </c>
      <c r="B30" s="6">
        <v>2</v>
      </c>
      <c r="C30" s="6">
        <v>9</v>
      </c>
      <c r="E30" s="6">
        <v>2</v>
      </c>
      <c r="F30" s="6">
        <v>9</v>
      </c>
      <c r="G30" s="2" t="s">
        <v>169</v>
      </c>
      <c r="H30" s="2"/>
      <c r="I30" s="8">
        <v>3000</v>
      </c>
      <c r="K30" s="2">
        <v>9</v>
      </c>
      <c r="L30" s="2">
        <v>5</v>
      </c>
      <c r="M30" s="2">
        <v>0.10975528045713299</v>
      </c>
      <c r="N30" s="2"/>
      <c r="O30" s="8">
        <v>21006000</v>
      </c>
      <c r="R30" s="17"/>
      <c r="S30" s="18"/>
    </row>
    <row r="31" spans="1:19">
      <c r="A31" s="2">
        <v>11</v>
      </c>
      <c r="B31" s="6">
        <v>1</v>
      </c>
      <c r="C31" s="6">
        <v>10</v>
      </c>
      <c r="E31" s="6">
        <v>1</v>
      </c>
      <c r="F31" s="6">
        <v>10</v>
      </c>
      <c r="G31" s="2" t="s">
        <v>169</v>
      </c>
      <c r="H31" s="2"/>
      <c r="I31" s="8">
        <v>3000</v>
      </c>
      <c r="K31" s="2">
        <v>9</v>
      </c>
      <c r="L31" s="2">
        <v>5</v>
      </c>
      <c r="M31" s="2">
        <v>0.10975528045713299</v>
      </c>
      <c r="O31" s="8">
        <v>21036000</v>
      </c>
      <c r="R31" s="17" t="s">
        <v>191</v>
      </c>
      <c r="S31" s="18">
        <v>2</v>
      </c>
    </row>
    <row r="32" spans="1:19">
      <c r="A32" s="2">
        <v>12</v>
      </c>
      <c r="B32" s="6">
        <v>11</v>
      </c>
      <c r="C32" s="6">
        <v>0</v>
      </c>
      <c r="E32" s="6">
        <v>9</v>
      </c>
      <c r="F32" s="6">
        <v>5</v>
      </c>
      <c r="G32" s="2">
        <v>0.10995981181313</v>
      </c>
      <c r="H32" s="7" t="s">
        <v>12</v>
      </c>
      <c r="I32" s="8">
        <v>27000</v>
      </c>
      <c r="K32" s="2">
        <v>9</v>
      </c>
      <c r="L32" s="2">
        <v>5</v>
      </c>
      <c r="M32" s="2">
        <v>0.10975528045713299</v>
      </c>
      <c r="O32" s="8">
        <v>25163000</v>
      </c>
      <c r="R32" s="17" t="s">
        <v>192</v>
      </c>
      <c r="S32" s="18">
        <v>3</v>
      </c>
    </row>
    <row r="33" spans="1:19">
      <c r="A33" s="2">
        <v>13</v>
      </c>
      <c r="B33" s="2">
        <v>12</v>
      </c>
      <c r="C33" s="6">
        <v>3</v>
      </c>
      <c r="D33" s="6"/>
      <c r="E33" s="75">
        <v>9</v>
      </c>
      <c r="F33" s="75">
        <v>5</v>
      </c>
      <c r="G33" s="75">
        <v>0.10995981181313</v>
      </c>
      <c r="H33" s="7" t="s">
        <v>12</v>
      </c>
      <c r="I33" s="8">
        <v>27000</v>
      </c>
      <c r="K33" s="75">
        <v>9</v>
      </c>
      <c r="L33" s="75">
        <v>5</v>
      </c>
      <c r="M33" s="2">
        <v>0.10975528045713299</v>
      </c>
      <c r="O33" s="8">
        <v>29235000</v>
      </c>
      <c r="R33" s="17" t="s">
        <v>193</v>
      </c>
      <c r="S33" s="18">
        <v>5</v>
      </c>
    </row>
    <row r="34" spans="1:19">
      <c r="A34" s="6">
        <v>14</v>
      </c>
      <c r="B34" s="6">
        <v>17</v>
      </c>
      <c r="C34" s="6">
        <v>1</v>
      </c>
      <c r="D34" s="76"/>
      <c r="E34" s="6">
        <v>14</v>
      </c>
      <c r="F34" s="6">
        <v>2</v>
      </c>
      <c r="G34" s="6">
        <v>0.12865084573907901</v>
      </c>
      <c r="H34" s="7" t="s">
        <v>18</v>
      </c>
      <c r="I34" s="8">
        <v>135000</v>
      </c>
      <c r="K34" s="6">
        <v>9</v>
      </c>
      <c r="L34" s="6">
        <v>5</v>
      </c>
      <c r="M34" s="6">
        <v>0.110605385712518</v>
      </c>
      <c r="N34" s="9" t="s">
        <v>181</v>
      </c>
      <c r="O34" s="8">
        <v>34796000</v>
      </c>
      <c r="R34" s="17" t="s">
        <v>194</v>
      </c>
      <c r="S34" s="18">
        <v>35</v>
      </c>
    </row>
    <row r="35" spans="1:19">
      <c r="A35" s="6"/>
      <c r="B35" s="6"/>
      <c r="C35" s="6"/>
      <c r="D35" s="76"/>
      <c r="E35" s="6"/>
      <c r="F35" s="6"/>
      <c r="G35" s="6"/>
      <c r="H35" s="6"/>
      <c r="K35" s="6"/>
      <c r="L35" s="6"/>
      <c r="M35" s="6"/>
      <c r="R35" s="17"/>
      <c r="S35" s="18"/>
    </row>
    <row r="36" spans="1:19">
      <c r="A36" s="6"/>
      <c r="B36" s="6"/>
      <c r="C36" s="6"/>
      <c r="D36" s="76"/>
      <c r="E36" s="6"/>
      <c r="F36" s="6"/>
      <c r="G36" s="6"/>
      <c r="H36" s="6"/>
      <c r="K36" s="6"/>
      <c r="L36" s="6"/>
      <c r="M36" s="6"/>
      <c r="N36" s="6"/>
      <c r="R36" s="17" t="s">
        <v>195</v>
      </c>
      <c r="S36" s="18">
        <v>6.25E-2</v>
      </c>
    </row>
    <row r="37" spans="1:19">
      <c r="A37" s="1" t="s">
        <v>196</v>
      </c>
      <c r="R37" s="17" t="s">
        <v>197</v>
      </c>
      <c r="S37" s="18">
        <v>24</v>
      </c>
    </row>
    <row r="38" spans="1:19">
      <c r="B38" s="89" t="s">
        <v>153</v>
      </c>
      <c r="C38" s="89"/>
      <c r="D38" s="2"/>
      <c r="E38" s="89" t="s">
        <v>154</v>
      </c>
      <c r="F38" s="89"/>
      <c r="G38" s="89"/>
      <c r="H38" s="2"/>
      <c r="K38" s="89" t="s">
        <v>155</v>
      </c>
      <c r="L38" s="89"/>
      <c r="M38" s="89"/>
      <c r="R38" s="17" t="s">
        <v>198</v>
      </c>
      <c r="S38" s="18">
        <v>8</v>
      </c>
    </row>
    <row r="39" spans="1:19">
      <c r="A39" s="30" t="s">
        <v>157</v>
      </c>
      <c r="B39" s="30" t="s">
        <v>158</v>
      </c>
      <c r="C39" s="30" t="s">
        <v>159</v>
      </c>
      <c r="D39" s="4"/>
      <c r="E39" s="30" t="s">
        <v>158</v>
      </c>
      <c r="F39" s="30" t="s">
        <v>159</v>
      </c>
      <c r="G39" s="30" t="s">
        <v>160</v>
      </c>
      <c r="H39" s="30" t="s">
        <v>161</v>
      </c>
      <c r="I39" s="5" t="s">
        <v>162</v>
      </c>
      <c r="K39" s="30" t="s">
        <v>158</v>
      </c>
      <c r="L39" s="30" t="s">
        <v>159</v>
      </c>
      <c r="M39" s="30" t="s">
        <v>160</v>
      </c>
      <c r="N39" s="5" t="s">
        <v>163</v>
      </c>
      <c r="O39" s="30" t="s">
        <v>164</v>
      </c>
      <c r="R39" s="17" t="s">
        <v>199</v>
      </c>
      <c r="S39" s="18">
        <v>4</v>
      </c>
    </row>
    <row r="40" spans="1:19">
      <c r="A40" s="2">
        <v>1</v>
      </c>
      <c r="B40" s="6">
        <v>17</v>
      </c>
      <c r="C40" s="6">
        <v>0</v>
      </c>
      <c r="E40" s="6">
        <v>16</v>
      </c>
      <c r="F40" s="6">
        <v>1</v>
      </c>
      <c r="G40" s="2">
        <v>0.167257806871215</v>
      </c>
      <c r="H40" s="7" t="s">
        <v>18</v>
      </c>
      <c r="I40" s="8">
        <v>81000</v>
      </c>
      <c r="K40" s="2">
        <v>16</v>
      </c>
      <c r="L40" s="2">
        <v>1</v>
      </c>
      <c r="M40" s="2">
        <v>0.167257806871215</v>
      </c>
      <c r="O40" s="8">
        <v>3683000</v>
      </c>
      <c r="R40" s="17"/>
      <c r="S40" s="18"/>
    </row>
    <row r="41" spans="1:19">
      <c r="A41" s="2">
        <v>2</v>
      </c>
      <c r="B41" s="6">
        <v>7</v>
      </c>
      <c r="C41" s="6">
        <v>3</v>
      </c>
      <c r="E41" s="6">
        <v>9</v>
      </c>
      <c r="F41" s="6">
        <v>5</v>
      </c>
      <c r="G41" s="2">
        <v>0.10973660685525</v>
      </c>
      <c r="H41" s="7" t="s">
        <v>12</v>
      </c>
      <c r="I41" s="8">
        <v>81000</v>
      </c>
      <c r="K41" s="2">
        <v>9</v>
      </c>
      <c r="L41" s="2">
        <v>5</v>
      </c>
      <c r="M41" s="2">
        <v>0.10973660685525</v>
      </c>
      <c r="O41" s="8">
        <v>6769000</v>
      </c>
      <c r="R41" s="17" t="s">
        <v>200</v>
      </c>
      <c r="S41" s="18">
        <v>0.7</v>
      </c>
    </row>
    <row r="42" spans="1:19">
      <c r="A42" s="2">
        <v>3</v>
      </c>
      <c r="B42" s="6">
        <v>2</v>
      </c>
      <c r="C42" s="6">
        <v>9</v>
      </c>
      <c r="E42" s="6">
        <v>2</v>
      </c>
      <c r="F42" s="6">
        <v>9</v>
      </c>
      <c r="G42" s="2" t="s">
        <v>169</v>
      </c>
      <c r="H42" s="2"/>
      <c r="I42" s="8">
        <v>3000</v>
      </c>
      <c r="K42" s="2">
        <v>9</v>
      </c>
      <c r="L42" s="2">
        <v>5</v>
      </c>
      <c r="M42" s="2">
        <v>0.10973660685525</v>
      </c>
      <c r="O42" s="8">
        <v>6809000</v>
      </c>
      <c r="R42" s="17" t="s">
        <v>201</v>
      </c>
      <c r="S42" s="18">
        <v>0.98</v>
      </c>
    </row>
    <row r="43" spans="1:19">
      <c r="A43" s="2">
        <v>4</v>
      </c>
      <c r="B43" s="6">
        <v>10</v>
      </c>
      <c r="C43" s="6">
        <v>4</v>
      </c>
      <c r="E43" s="6">
        <v>9</v>
      </c>
      <c r="F43" s="6">
        <v>5</v>
      </c>
      <c r="G43" s="2">
        <v>0.109969361991932</v>
      </c>
      <c r="H43" s="7" t="s">
        <v>12</v>
      </c>
      <c r="I43" s="8">
        <v>81000</v>
      </c>
      <c r="K43" s="2">
        <v>9</v>
      </c>
      <c r="L43" s="2">
        <v>5</v>
      </c>
      <c r="M43" s="2">
        <v>0.10973660685525</v>
      </c>
      <c r="O43" s="8">
        <v>10145000</v>
      </c>
      <c r="R43" s="17"/>
      <c r="S43" s="18"/>
    </row>
    <row r="44" spans="1:19">
      <c r="A44" s="2">
        <v>5</v>
      </c>
      <c r="B44" s="6">
        <v>12</v>
      </c>
      <c r="C44" s="6">
        <v>3</v>
      </c>
      <c r="E44" s="6">
        <v>10</v>
      </c>
      <c r="F44" s="6">
        <v>4</v>
      </c>
      <c r="G44" s="2">
        <v>0.110177708768534</v>
      </c>
      <c r="H44" s="7" t="s">
        <v>18</v>
      </c>
      <c r="I44" s="8">
        <v>81000</v>
      </c>
      <c r="K44" s="2">
        <v>9</v>
      </c>
      <c r="L44" s="2">
        <v>5</v>
      </c>
      <c r="M44" s="2">
        <v>0.10973660685525</v>
      </c>
      <c r="O44" s="8">
        <v>13965000</v>
      </c>
      <c r="R44" s="19" t="s">
        <v>202</v>
      </c>
      <c r="S44" s="20">
        <v>50</v>
      </c>
    </row>
    <row r="45" spans="1:19">
      <c r="A45" s="2">
        <v>6</v>
      </c>
      <c r="B45" s="6">
        <v>11</v>
      </c>
      <c r="C45" s="6">
        <v>3</v>
      </c>
      <c r="E45" s="6">
        <v>11</v>
      </c>
      <c r="F45" s="6">
        <v>3</v>
      </c>
      <c r="G45" s="2">
        <v>0.112241823055753</v>
      </c>
      <c r="H45" s="24" t="s">
        <v>203</v>
      </c>
      <c r="I45" s="8">
        <v>9000</v>
      </c>
      <c r="K45" s="2">
        <v>9</v>
      </c>
      <c r="L45" s="2">
        <v>5</v>
      </c>
      <c r="M45" s="2">
        <v>0.10973660685525</v>
      </c>
      <c r="O45" s="8">
        <v>14310000</v>
      </c>
      <c r="R45" s="17"/>
      <c r="S45" s="18"/>
    </row>
    <row r="46" spans="1:19">
      <c r="A46" s="2">
        <v>7</v>
      </c>
      <c r="B46" s="6">
        <v>15</v>
      </c>
      <c r="C46" s="6">
        <v>0</v>
      </c>
      <c r="E46" s="6">
        <v>10</v>
      </c>
      <c r="F46" s="6">
        <v>4</v>
      </c>
      <c r="G46" s="2">
        <v>0.111081320214027</v>
      </c>
      <c r="H46" s="7" t="s">
        <v>18</v>
      </c>
      <c r="I46" s="8">
        <v>81000</v>
      </c>
      <c r="K46" s="2">
        <v>9</v>
      </c>
      <c r="L46" s="2">
        <v>5</v>
      </c>
      <c r="M46" s="2">
        <v>0.10973660685525</v>
      </c>
      <c r="O46" s="8">
        <v>23465000</v>
      </c>
      <c r="R46" s="17" t="s">
        <v>204</v>
      </c>
      <c r="S46" s="18"/>
    </row>
    <row r="47" spans="1:19">
      <c r="A47" s="2">
        <v>8</v>
      </c>
      <c r="B47" s="6">
        <v>12</v>
      </c>
      <c r="C47" s="6">
        <v>2</v>
      </c>
      <c r="E47" s="6">
        <v>9</v>
      </c>
      <c r="F47" s="6">
        <v>5</v>
      </c>
      <c r="G47" s="2">
        <v>0.109614694805919</v>
      </c>
      <c r="H47" s="7" t="s">
        <v>12</v>
      </c>
      <c r="I47" s="8">
        <v>81000</v>
      </c>
      <c r="K47" s="2">
        <v>9</v>
      </c>
      <c r="L47" s="2">
        <v>5</v>
      </c>
      <c r="M47" s="2">
        <v>0.109614694805919</v>
      </c>
      <c r="O47" s="8">
        <v>26514000</v>
      </c>
      <c r="R47" s="21" t="s">
        <v>205</v>
      </c>
      <c r="S47" s="22"/>
    </row>
    <row r="48" spans="1:19">
      <c r="A48" s="2">
        <v>9</v>
      </c>
      <c r="B48" s="6">
        <v>11</v>
      </c>
      <c r="C48" s="6">
        <v>3</v>
      </c>
      <c r="E48" s="6">
        <v>9</v>
      </c>
      <c r="F48" s="6">
        <v>5</v>
      </c>
      <c r="G48" s="2">
        <v>0.109614694805919</v>
      </c>
      <c r="H48" s="7" t="s">
        <v>12</v>
      </c>
      <c r="I48" s="8">
        <v>81000</v>
      </c>
      <c r="K48" s="2">
        <v>9</v>
      </c>
      <c r="L48" s="2">
        <v>5</v>
      </c>
      <c r="M48" s="2">
        <v>0.109614694805919</v>
      </c>
      <c r="O48" s="8">
        <v>29418000</v>
      </c>
    </row>
    <row r="49" spans="1:15">
      <c r="A49" s="2">
        <v>10</v>
      </c>
      <c r="B49" s="6">
        <v>9</v>
      </c>
      <c r="C49" s="6">
        <v>5</v>
      </c>
      <c r="E49" s="6">
        <v>9</v>
      </c>
      <c r="F49" s="6">
        <v>5</v>
      </c>
      <c r="G49" s="2">
        <v>0.11056536074027599</v>
      </c>
      <c r="H49" s="7" t="s">
        <v>12</v>
      </c>
      <c r="I49" s="8">
        <v>81000</v>
      </c>
      <c r="K49" s="2">
        <v>9</v>
      </c>
      <c r="L49" s="2">
        <v>5</v>
      </c>
      <c r="M49" s="2">
        <v>0.109614694805919</v>
      </c>
      <c r="N49" s="26" t="s">
        <v>206</v>
      </c>
      <c r="O49" s="8">
        <v>36869000</v>
      </c>
    </row>
    <row r="50" spans="1:15">
      <c r="A50" s="2"/>
      <c r="B50" s="6"/>
      <c r="C50" s="6"/>
      <c r="E50" s="6"/>
      <c r="F50" s="6"/>
      <c r="G50" s="2"/>
      <c r="H50" s="2"/>
      <c r="K50" s="2"/>
      <c r="L50" s="2"/>
      <c r="M50" s="2"/>
      <c r="N50" s="6"/>
    </row>
    <row r="51" spans="1:15">
      <c r="A51" s="2"/>
      <c r="B51" s="6"/>
      <c r="C51" s="6"/>
      <c r="E51" s="6"/>
      <c r="F51" s="6"/>
      <c r="G51" s="2"/>
      <c r="H51" s="2"/>
      <c r="K51" s="2"/>
      <c r="L51" s="2"/>
      <c r="M51" s="2"/>
      <c r="N51" s="6"/>
    </row>
    <row r="52" spans="1:15">
      <c r="A52" s="1" t="s">
        <v>207</v>
      </c>
      <c r="N52" s="2"/>
      <c r="O52" s="6"/>
    </row>
    <row r="53" spans="1:15">
      <c r="B53" s="89" t="s">
        <v>153</v>
      </c>
      <c r="C53" s="89"/>
      <c r="D53" s="2"/>
      <c r="E53" s="89" t="s">
        <v>154</v>
      </c>
      <c r="F53" s="89"/>
      <c r="G53" s="89"/>
      <c r="H53" s="2"/>
      <c r="K53" s="89" t="s">
        <v>155</v>
      </c>
      <c r="L53" s="89"/>
      <c r="M53" s="89"/>
      <c r="N53" s="2"/>
      <c r="O53" s="6"/>
    </row>
    <row r="54" spans="1:15">
      <c r="A54" s="30" t="s">
        <v>157</v>
      </c>
      <c r="B54" s="30" t="s">
        <v>158</v>
      </c>
      <c r="C54" s="30" t="s">
        <v>159</v>
      </c>
      <c r="D54" s="4"/>
      <c r="E54" s="30" t="s">
        <v>158</v>
      </c>
      <c r="F54" s="30" t="s">
        <v>159</v>
      </c>
      <c r="G54" s="30" t="s">
        <v>160</v>
      </c>
      <c r="H54" s="30" t="s">
        <v>161</v>
      </c>
      <c r="I54" s="5" t="s">
        <v>162</v>
      </c>
      <c r="K54" s="30" t="s">
        <v>158</v>
      </c>
      <c r="L54" s="30" t="s">
        <v>159</v>
      </c>
      <c r="M54" s="30" t="s">
        <v>160</v>
      </c>
      <c r="N54" s="5" t="s">
        <v>163</v>
      </c>
      <c r="O54" s="30" t="s">
        <v>164</v>
      </c>
    </row>
    <row r="55" spans="1:15">
      <c r="A55" s="2">
        <v>1</v>
      </c>
      <c r="B55" s="6">
        <v>10</v>
      </c>
      <c r="C55" s="6">
        <v>3</v>
      </c>
      <c r="E55" s="6">
        <v>9</v>
      </c>
      <c r="F55" s="6">
        <v>5</v>
      </c>
      <c r="G55" s="2">
        <v>0.10973660685525</v>
      </c>
      <c r="H55" s="7" t="s">
        <v>12</v>
      </c>
      <c r="I55" s="8">
        <v>27000</v>
      </c>
      <c r="K55" s="2">
        <v>9</v>
      </c>
      <c r="L55" s="2">
        <v>5</v>
      </c>
      <c r="M55" s="2">
        <v>0.10973660685525</v>
      </c>
      <c r="N55" s="2"/>
      <c r="O55" s="8">
        <v>3744000</v>
      </c>
    </row>
    <row r="56" spans="1:15">
      <c r="A56" s="2">
        <v>2</v>
      </c>
      <c r="B56" s="6">
        <v>4</v>
      </c>
      <c r="C56" s="6">
        <v>1</v>
      </c>
      <c r="E56" s="6">
        <v>4</v>
      </c>
      <c r="F56" s="6">
        <v>1</v>
      </c>
      <c r="G56" s="2" t="s">
        <v>169</v>
      </c>
      <c r="H56" s="2"/>
      <c r="I56" s="8">
        <v>3000</v>
      </c>
      <c r="K56" s="2">
        <v>9</v>
      </c>
      <c r="L56" s="2">
        <v>5</v>
      </c>
      <c r="M56" s="2">
        <v>0.10973660685525</v>
      </c>
      <c r="N56" s="2"/>
      <c r="O56" s="8">
        <v>3814000</v>
      </c>
    </row>
    <row r="57" spans="1:15">
      <c r="A57" s="2">
        <v>3</v>
      </c>
      <c r="B57" s="6">
        <v>17</v>
      </c>
      <c r="C57" s="6">
        <v>1</v>
      </c>
      <c r="E57" s="6">
        <v>9</v>
      </c>
      <c r="F57" s="6">
        <v>5</v>
      </c>
      <c r="G57" s="2">
        <v>0.10996924289641</v>
      </c>
      <c r="H57" s="7" t="s">
        <v>12</v>
      </c>
      <c r="I57" s="8">
        <v>27000</v>
      </c>
      <c r="K57" s="2">
        <v>9</v>
      </c>
      <c r="L57" s="2">
        <v>5</v>
      </c>
      <c r="M57" s="2">
        <v>0.10973660685525</v>
      </c>
      <c r="N57" s="2"/>
      <c r="O57" s="8">
        <v>8622000</v>
      </c>
    </row>
    <row r="58" spans="1:15">
      <c r="A58" s="2">
        <v>4</v>
      </c>
      <c r="B58" s="6">
        <v>12</v>
      </c>
      <c r="C58" s="6">
        <v>5</v>
      </c>
      <c r="E58" s="6">
        <v>9</v>
      </c>
      <c r="F58" s="6">
        <v>5</v>
      </c>
      <c r="G58" s="2">
        <v>0.10996924289641</v>
      </c>
      <c r="H58" s="7" t="s">
        <v>12</v>
      </c>
      <c r="I58" s="8">
        <v>27000</v>
      </c>
      <c r="K58" s="2">
        <v>9</v>
      </c>
      <c r="L58" s="2">
        <v>5</v>
      </c>
      <c r="M58" s="2">
        <v>0.10973660685525</v>
      </c>
      <c r="N58" s="2"/>
      <c r="O58" s="8">
        <v>12202000</v>
      </c>
    </row>
    <row r="59" spans="1:15">
      <c r="A59" s="2">
        <v>5</v>
      </c>
      <c r="B59" s="6">
        <v>3</v>
      </c>
      <c r="C59" s="6">
        <v>3</v>
      </c>
      <c r="E59" s="6">
        <v>3</v>
      </c>
      <c r="F59" s="6">
        <v>3</v>
      </c>
      <c r="G59" s="2" t="s">
        <v>169</v>
      </c>
      <c r="H59" s="2"/>
      <c r="I59" s="8">
        <v>3000</v>
      </c>
      <c r="K59" s="2">
        <v>9</v>
      </c>
      <c r="L59" s="2">
        <v>5</v>
      </c>
      <c r="M59" s="2">
        <v>0.10973660685525</v>
      </c>
      <c r="N59" s="2"/>
      <c r="O59" s="8">
        <v>12272000</v>
      </c>
    </row>
    <row r="60" spans="1:15">
      <c r="A60" s="2">
        <v>6</v>
      </c>
      <c r="B60" s="6">
        <v>11</v>
      </c>
      <c r="C60" s="6">
        <v>5</v>
      </c>
      <c r="E60" s="6">
        <v>9</v>
      </c>
      <c r="F60" s="6">
        <v>5</v>
      </c>
      <c r="G60" s="2">
        <v>0.109872908551625</v>
      </c>
      <c r="H60" s="7" t="s">
        <v>12</v>
      </c>
      <c r="I60" s="8">
        <v>27000</v>
      </c>
      <c r="K60" s="2">
        <v>9</v>
      </c>
      <c r="L60" s="2">
        <v>5</v>
      </c>
      <c r="M60" s="2">
        <v>0.10973660685525</v>
      </c>
      <c r="N60" s="2"/>
      <c r="O60" s="8">
        <v>14881000</v>
      </c>
    </row>
    <row r="61" spans="1:15">
      <c r="A61" s="2">
        <v>7</v>
      </c>
      <c r="B61" s="6">
        <v>12</v>
      </c>
      <c r="C61" s="6">
        <v>5</v>
      </c>
      <c r="E61" s="6">
        <v>9</v>
      </c>
      <c r="F61" s="6">
        <v>5</v>
      </c>
      <c r="G61" s="2">
        <v>0.109872908551625</v>
      </c>
      <c r="H61" s="7" t="s">
        <v>12</v>
      </c>
      <c r="I61" s="8">
        <v>27000</v>
      </c>
      <c r="K61" s="2">
        <v>9</v>
      </c>
      <c r="L61" s="2">
        <v>5</v>
      </c>
      <c r="M61" s="2">
        <v>0.10973660685525</v>
      </c>
      <c r="O61" s="8">
        <v>17540000</v>
      </c>
    </row>
    <row r="62" spans="1:15">
      <c r="A62" s="2">
        <v>8</v>
      </c>
      <c r="B62" s="6">
        <v>18</v>
      </c>
      <c r="C62" s="6">
        <v>0</v>
      </c>
      <c r="E62" s="6">
        <v>14</v>
      </c>
      <c r="F62" s="6">
        <v>2</v>
      </c>
      <c r="G62" s="2">
        <v>0.128203438649695</v>
      </c>
      <c r="H62" s="7" t="s">
        <v>18</v>
      </c>
      <c r="I62" s="8">
        <v>135000</v>
      </c>
      <c r="K62" s="2">
        <v>9</v>
      </c>
      <c r="L62" s="2">
        <v>5</v>
      </c>
      <c r="M62" s="2">
        <v>0.110370300247926</v>
      </c>
      <c r="O62" s="8">
        <v>23449000</v>
      </c>
    </row>
    <row r="63" spans="1:15">
      <c r="A63" s="2">
        <v>9</v>
      </c>
      <c r="B63" s="6">
        <v>19</v>
      </c>
      <c r="C63" s="6">
        <v>0</v>
      </c>
      <c r="E63" s="6">
        <v>19</v>
      </c>
      <c r="F63" s="6">
        <v>0</v>
      </c>
      <c r="G63" s="2">
        <v>1</v>
      </c>
      <c r="H63" s="7" t="s">
        <v>18</v>
      </c>
      <c r="I63" s="8">
        <v>9000</v>
      </c>
      <c r="K63" s="2">
        <v>9</v>
      </c>
      <c r="L63" s="2">
        <v>5</v>
      </c>
      <c r="M63" s="2">
        <v>0.110370300247926</v>
      </c>
      <c r="O63" s="8">
        <v>24493000</v>
      </c>
    </row>
    <row r="64" spans="1:15">
      <c r="A64" s="2">
        <v>10</v>
      </c>
      <c r="B64" s="6">
        <v>19</v>
      </c>
      <c r="C64" s="6">
        <v>0</v>
      </c>
      <c r="E64" s="6">
        <v>19</v>
      </c>
      <c r="F64" s="6">
        <v>0</v>
      </c>
      <c r="G64" s="2">
        <v>1</v>
      </c>
      <c r="H64" s="7" t="s">
        <v>18</v>
      </c>
      <c r="I64" s="8">
        <v>9000</v>
      </c>
      <c r="K64" s="2">
        <v>9</v>
      </c>
      <c r="L64" s="2">
        <v>5</v>
      </c>
      <c r="M64" s="2">
        <v>0.110370300247926</v>
      </c>
      <c r="O64" s="8">
        <v>24529000</v>
      </c>
    </row>
    <row r="65" spans="1:15">
      <c r="A65" s="2">
        <v>11</v>
      </c>
      <c r="B65" s="6">
        <v>5</v>
      </c>
      <c r="C65" s="6">
        <v>7</v>
      </c>
      <c r="E65" s="6">
        <v>9</v>
      </c>
      <c r="F65" s="6">
        <v>5</v>
      </c>
      <c r="G65" s="2">
        <v>0.111370679125659</v>
      </c>
      <c r="H65" s="7" t="s">
        <v>12</v>
      </c>
      <c r="I65" s="8">
        <v>81000</v>
      </c>
      <c r="K65" s="2">
        <v>9</v>
      </c>
      <c r="L65" s="2">
        <v>5</v>
      </c>
      <c r="M65" s="2">
        <v>0.110370300247926</v>
      </c>
      <c r="N65" s="9" t="s">
        <v>181</v>
      </c>
      <c r="O65" s="8">
        <v>31438000</v>
      </c>
    </row>
    <row r="66" spans="1:15">
      <c r="A66" s="2"/>
      <c r="B66" s="6"/>
      <c r="C66" s="6"/>
      <c r="E66" s="6"/>
      <c r="F66" s="6"/>
      <c r="G66" s="2"/>
      <c r="H66" s="2"/>
      <c r="K66" s="2"/>
      <c r="L66" s="2"/>
      <c r="M66" s="2"/>
    </row>
    <row r="67" spans="1:15">
      <c r="A67" s="2"/>
      <c r="B67" s="2"/>
      <c r="C67" s="6"/>
      <c r="D67" s="6"/>
      <c r="E67" s="75"/>
      <c r="F67" s="75"/>
      <c r="G67" s="75"/>
      <c r="H67" s="75"/>
      <c r="K67" s="75"/>
      <c r="L67" s="75"/>
      <c r="M67" s="2"/>
    </row>
    <row r="68" spans="1:15">
      <c r="A68" s="6"/>
      <c r="B68" s="6"/>
      <c r="C68" s="6"/>
      <c r="D68" s="76"/>
      <c r="E68" s="6"/>
      <c r="F68" s="6"/>
      <c r="G68" s="6"/>
      <c r="H68" s="6"/>
      <c r="K68" s="6"/>
      <c r="L68" s="6"/>
      <c r="M68" s="6"/>
    </row>
    <row r="69" spans="1:15">
      <c r="A69" s="1" t="s">
        <v>208</v>
      </c>
      <c r="N69" s="2"/>
    </row>
    <row r="70" spans="1:15">
      <c r="B70" s="89" t="s">
        <v>153</v>
      </c>
      <c r="C70" s="89"/>
      <c r="D70" s="2"/>
      <c r="E70" s="89" t="s">
        <v>154</v>
      </c>
      <c r="F70" s="89"/>
      <c r="G70" s="89"/>
      <c r="H70" s="2"/>
      <c r="K70" s="89" t="s">
        <v>155</v>
      </c>
      <c r="L70" s="89"/>
      <c r="M70" s="89"/>
      <c r="N70" s="2"/>
      <c r="O70" s="6"/>
    </row>
    <row r="71" spans="1:15">
      <c r="A71" s="30" t="s">
        <v>157</v>
      </c>
      <c r="B71" s="30" t="s">
        <v>158</v>
      </c>
      <c r="C71" s="30" t="s">
        <v>159</v>
      </c>
      <c r="D71" s="4"/>
      <c r="E71" s="30" t="s">
        <v>158</v>
      </c>
      <c r="F71" s="30" t="s">
        <v>159</v>
      </c>
      <c r="G71" s="30" t="s">
        <v>160</v>
      </c>
      <c r="H71" s="30" t="s">
        <v>161</v>
      </c>
      <c r="I71" s="5" t="s">
        <v>162</v>
      </c>
      <c r="K71" s="30" t="s">
        <v>158</v>
      </c>
      <c r="L71" s="30" t="s">
        <v>159</v>
      </c>
      <c r="M71" s="30" t="s">
        <v>160</v>
      </c>
      <c r="N71" s="5" t="s">
        <v>163</v>
      </c>
      <c r="O71" s="30" t="s">
        <v>164</v>
      </c>
    </row>
    <row r="72" spans="1:15">
      <c r="A72" s="2">
        <v>1</v>
      </c>
      <c r="B72" s="6">
        <v>11</v>
      </c>
      <c r="C72" s="6">
        <v>5</v>
      </c>
      <c r="E72" s="6">
        <v>9</v>
      </c>
      <c r="F72" s="6">
        <v>5</v>
      </c>
      <c r="G72" s="2">
        <v>0.10973660685525</v>
      </c>
      <c r="H72" s="7" t="s">
        <v>12</v>
      </c>
      <c r="I72" s="2">
        <v>27000</v>
      </c>
      <c r="K72" s="2">
        <v>9</v>
      </c>
      <c r="L72" s="2">
        <v>5</v>
      </c>
      <c r="M72" s="2">
        <v>0.10973660685525</v>
      </c>
      <c r="N72" s="2"/>
      <c r="O72" s="2">
        <v>3435000</v>
      </c>
    </row>
    <row r="73" spans="1:15">
      <c r="A73" s="2">
        <v>2</v>
      </c>
      <c r="B73" s="6">
        <v>18</v>
      </c>
      <c r="C73" s="6">
        <v>1</v>
      </c>
      <c r="E73" s="6">
        <v>16</v>
      </c>
      <c r="F73" s="6">
        <v>1</v>
      </c>
      <c r="G73" s="2">
        <v>0.167257806871215</v>
      </c>
      <c r="H73" s="7" t="s">
        <v>18</v>
      </c>
      <c r="I73" s="8">
        <v>135000</v>
      </c>
      <c r="K73" s="2">
        <v>9</v>
      </c>
      <c r="L73" s="2">
        <v>5</v>
      </c>
      <c r="M73" s="2">
        <v>0.109732925149614</v>
      </c>
      <c r="N73" s="2"/>
      <c r="O73" s="8">
        <v>7167000</v>
      </c>
    </row>
    <row r="74" spans="1:15">
      <c r="A74" s="2">
        <v>3</v>
      </c>
      <c r="B74" s="6">
        <v>20</v>
      </c>
      <c r="C74" s="6">
        <v>0</v>
      </c>
      <c r="E74" s="6">
        <v>20</v>
      </c>
      <c r="F74" s="6">
        <v>0</v>
      </c>
      <c r="G74" s="2" t="s">
        <v>169</v>
      </c>
      <c r="H74" s="2"/>
      <c r="I74" s="8">
        <v>3000</v>
      </c>
      <c r="K74" s="2">
        <v>9</v>
      </c>
      <c r="L74" s="2">
        <v>5</v>
      </c>
      <c r="M74" s="2">
        <v>0.109732925149614</v>
      </c>
      <c r="N74" s="2"/>
      <c r="O74" s="8">
        <v>8175000</v>
      </c>
    </row>
    <row r="75" spans="1:15">
      <c r="A75" s="2">
        <v>4</v>
      </c>
      <c r="B75" s="6">
        <v>1</v>
      </c>
      <c r="C75" s="6">
        <v>5</v>
      </c>
      <c r="E75" s="6">
        <v>1</v>
      </c>
      <c r="F75" s="6">
        <v>5</v>
      </c>
      <c r="G75" s="2" t="s">
        <v>169</v>
      </c>
      <c r="H75" s="2"/>
      <c r="I75" s="8">
        <v>3000</v>
      </c>
      <c r="K75" s="2">
        <v>9</v>
      </c>
      <c r="L75" s="2">
        <v>5</v>
      </c>
      <c r="M75" s="2">
        <v>0.109732925149614</v>
      </c>
      <c r="N75" s="2"/>
      <c r="O75" s="8">
        <v>8205000</v>
      </c>
    </row>
    <row r="76" spans="1:15">
      <c r="A76" s="2">
        <v>5</v>
      </c>
      <c r="B76" s="6">
        <v>9</v>
      </c>
      <c r="C76" s="6">
        <v>3</v>
      </c>
      <c r="E76" s="6">
        <v>9</v>
      </c>
      <c r="F76" s="6">
        <v>5</v>
      </c>
      <c r="G76" s="2">
        <v>0.109969361991932</v>
      </c>
      <c r="H76" s="7" t="s">
        <v>12</v>
      </c>
      <c r="I76" s="8">
        <v>81000</v>
      </c>
      <c r="K76" s="2">
        <v>9</v>
      </c>
      <c r="L76" s="2">
        <v>5</v>
      </c>
      <c r="M76" s="2">
        <v>0.109732925149614</v>
      </c>
      <c r="N76" s="2"/>
      <c r="O76" s="8">
        <v>10788000</v>
      </c>
    </row>
    <row r="77" spans="1:15">
      <c r="A77" s="2">
        <v>6</v>
      </c>
      <c r="B77" s="6">
        <v>18</v>
      </c>
      <c r="C77" s="6">
        <v>1</v>
      </c>
      <c r="E77" s="6">
        <v>10</v>
      </c>
      <c r="F77" s="6">
        <v>4</v>
      </c>
      <c r="G77" s="2">
        <v>0.110177708768534</v>
      </c>
      <c r="H77" s="7" t="s">
        <v>18</v>
      </c>
      <c r="I77" s="8">
        <v>81000</v>
      </c>
      <c r="K77" s="2">
        <v>9</v>
      </c>
      <c r="L77" s="2">
        <v>5</v>
      </c>
      <c r="M77" s="2">
        <v>0.109732925149614</v>
      </c>
      <c r="N77" s="2"/>
      <c r="O77" s="8">
        <v>14784000</v>
      </c>
    </row>
    <row r="78" spans="1:15">
      <c r="A78" s="2">
        <v>7</v>
      </c>
      <c r="B78" s="6">
        <v>17</v>
      </c>
      <c r="C78" s="6">
        <v>0</v>
      </c>
      <c r="E78" s="6">
        <v>10</v>
      </c>
      <c r="F78" s="6">
        <v>4</v>
      </c>
      <c r="G78" s="2">
        <v>0.110177708768534</v>
      </c>
      <c r="H78" s="7" t="s">
        <v>18</v>
      </c>
      <c r="I78" s="8">
        <v>81000</v>
      </c>
      <c r="K78" s="2">
        <v>9</v>
      </c>
      <c r="L78" s="2">
        <v>5</v>
      </c>
      <c r="M78" s="2">
        <v>0.109732925149614</v>
      </c>
      <c r="O78" s="8">
        <v>18785000</v>
      </c>
    </row>
    <row r="79" spans="1:15">
      <c r="A79" s="2">
        <v>8</v>
      </c>
      <c r="B79" s="6">
        <v>1</v>
      </c>
      <c r="C79" s="6">
        <v>3</v>
      </c>
      <c r="E79" s="6">
        <v>1</v>
      </c>
      <c r="F79" s="6">
        <v>3</v>
      </c>
      <c r="G79" s="2" t="s">
        <v>169</v>
      </c>
      <c r="H79" s="2"/>
      <c r="I79" s="8">
        <v>3000</v>
      </c>
      <c r="K79" s="2">
        <v>9</v>
      </c>
      <c r="L79" s="2">
        <v>5</v>
      </c>
      <c r="M79" s="2">
        <v>0.109732925149614</v>
      </c>
      <c r="O79" s="8">
        <v>18835000</v>
      </c>
    </row>
    <row r="80" spans="1:15">
      <c r="A80" s="2">
        <v>9</v>
      </c>
      <c r="B80" s="6">
        <v>13</v>
      </c>
      <c r="C80" s="6">
        <v>4</v>
      </c>
      <c r="E80" s="6">
        <v>10</v>
      </c>
      <c r="F80" s="6">
        <v>4</v>
      </c>
      <c r="G80" s="2">
        <v>0.110999173718983</v>
      </c>
      <c r="H80" s="7" t="s">
        <v>18</v>
      </c>
      <c r="I80" s="8">
        <v>81000</v>
      </c>
      <c r="K80" s="2">
        <v>9</v>
      </c>
      <c r="L80" s="2">
        <v>5</v>
      </c>
      <c r="M80" s="2">
        <v>0.109732925149614</v>
      </c>
      <c r="O80" s="8">
        <v>27956000</v>
      </c>
    </row>
    <row r="81" spans="1:15">
      <c r="A81" s="2">
        <v>10</v>
      </c>
      <c r="B81" s="6">
        <v>5</v>
      </c>
      <c r="C81" s="6">
        <v>3</v>
      </c>
      <c r="E81" s="6">
        <v>10</v>
      </c>
      <c r="F81" s="6">
        <v>4</v>
      </c>
      <c r="G81" s="2">
        <v>0.11001341577844399</v>
      </c>
      <c r="H81" s="7" t="s">
        <v>18</v>
      </c>
      <c r="I81" s="8">
        <v>81000</v>
      </c>
      <c r="K81" s="2">
        <v>9</v>
      </c>
      <c r="L81" s="2">
        <v>5</v>
      </c>
      <c r="M81" s="2">
        <v>0.109732925149614</v>
      </c>
      <c r="N81" s="9" t="s">
        <v>181</v>
      </c>
      <c r="O81" s="8">
        <v>30808000</v>
      </c>
    </row>
    <row r="82" spans="1:15">
      <c r="A82" s="2"/>
      <c r="B82" s="6"/>
      <c r="C82" s="6"/>
      <c r="E82" s="6"/>
      <c r="F82" s="6"/>
      <c r="G82" s="2"/>
      <c r="H82" s="2"/>
      <c r="I82" s="2"/>
    </row>
    <row r="83" spans="1:15">
      <c r="A83" s="2"/>
      <c r="B83" s="6"/>
      <c r="C83" s="6"/>
      <c r="E83" s="6"/>
      <c r="F83" s="6"/>
      <c r="G83" s="2"/>
      <c r="H83" s="2"/>
      <c r="I83" s="2"/>
      <c r="K83" s="2"/>
      <c r="L83" s="2"/>
    </row>
    <row r="84" spans="1:15">
      <c r="A84" s="1" t="s">
        <v>209</v>
      </c>
      <c r="N84" s="2"/>
    </row>
    <row r="85" spans="1:15">
      <c r="B85" s="89" t="s">
        <v>153</v>
      </c>
      <c r="C85" s="89"/>
      <c r="D85" s="2"/>
      <c r="E85" s="89" t="s">
        <v>154</v>
      </c>
      <c r="F85" s="89"/>
      <c r="G85" s="89"/>
      <c r="H85" s="2"/>
      <c r="K85" s="89" t="s">
        <v>155</v>
      </c>
      <c r="L85" s="89"/>
      <c r="M85" s="89"/>
      <c r="N85" s="2"/>
    </row>
    <row r="86" spans="1:15">
      <c r="A86" s="30" t="s">
        <v>157</v>
      </c>
      <c r="B86" s="30" t="s">
        <v>158</v>
      </c>
      <c r="C86" s="30" t="s">
        <v>159</v>
      </c>
      <c r="D86" s="4"/>
      <c r="E86" s="30" t="s">
        <v>158</v>
      </c>
      <c r="F86" s="30" t="s">
        <v>159</v>
      </c>
      <c r="G86" s="30" t="s">
        <v>160</v>
      </c>
      <c r="H86" s="30" t="s">
        <v>161</v>
      </c>
      <c r="I86" s="5" t="s">
        <v>162</v>
      </c>
      <c r="K86" s="30" t="s">
        <v>158</v>
      </c>
      <c r="L86" s="30" t="s">
        <v>159</v>
      </c>
      <c r="M86" s="30" t="s">
        <v>160</v>
      </c>
      <c r="N86" s="5" t="s">
        <v>163</v>
      </c>
      <c r="O86" s="30" t="s">
        <v>164</v>
      </c>
    </row>
    <row r="87" spans="1:15">
      <c r="A87" s="2">
        <v>1</v>
      </c>
      <c r="B87" s="6">
        <v>6</v>
      </c>
      <c r="C87" s="6">
        <v>8</v>
      </c>
      <c r="E87" s="6">
        <v>9</v>
      </c>
      <c r="F87" s="6">
        <v>5</v>
      </c>
      <c r="G87" s="2">
        <v>0.10973660685525</v>
      </c>
      <c r="H87" s="7" t="s">
        <v>12</v>
      </c>
      <c r="I87" s="8">
        <v>27000</v>
      </c>
      <c r="K87" s="2">
        <v>9</v>
      </c>
      <c r="L87" s="2">
        <v>5</v>
      </c>
      <c r="M87" s="2">
        <v>0.10973660685525</v>
      </c>
      <c r="N87" s="2"/>
      <c r="O87" s="8">
        <v>7988000</v>
      </c>
    </row>
    <row r="88" spans="1:15">
      <c r="A88" s="2">
        <v>2</v>
      </c>
      <c r="B88" s="6">
        <v>8</v>
      </c>
      <c r="C88" s="6">
        <v>1</v>
      </c>
      <c r="E88" s="6">
        <v>9</v>
      </c>
      <c r="F88" s="6">
        <v>5</v>
      </c>
      <c r="G88" s="2">
        <v>0.10973660685525</v>
      </c>
      <c r="H88" s="7" t="s">
        <v>12</v>
      </c>
      <c r="I88" s="8">
        <v>27000</v>
      </c>
      <c r="K88" s="2">
        <v>9</v>
      </c>
      <c r="L88" s="2">
        <v>5</v>
      </c>
      <c r="M88" s="2">
        <v>0.10973660685525</v>
      </c>
      <c r="N88" s="2"/>
      <c r="O88" s="8">
        <v>11065000</v>
      </c>
    </row>
    <row r="89" spans="1:15">
      <c r="A89" s="2">
        <v>3</v>
      </c>
      <c r="B89" s="6">
        <v>17</v>
      </c>
      <c r="C89" s="6">
        <v>1</v>
      </c>
      <c r="E89" s="6">
        <v>16</v>
      </c>
      <c r="F89" s="6">
        <v>1</v>
      </c>
      <c r="G89" s="2">
        <v>0.167257806871215</v>
      </c>
      <c r="H89" s="7" t="s">
        <v>18</v>
      </c>
      <c r="I89" s="8">
        <v>135000</v>
      </c>
      <c r="K89" s="2">
        <v>9</v>
      </c>
      <c r="L89" s="2">
        <v>5</v>
      </c>
      <c r="M89" s="2">
        <v>0.109732925149614</v>
      </c>
      <c r="N89" s="2"/>
      <c r="O89" s="8">
        <v>14792000</v>
      </c>
    </row>
    <row r="90" spans="1:15">
      <c r="A90" s="2">
        <v>4</v>
      </c>
      <c r="B90" s="6">
        <v>13</v>
      </c>
      <c r="C90" s="6">
        <v>3</v>
      </c>
      <c r="E90" s="6">
        <v>10</v>
      </c>
      <c r="F90" s="6">
        <v>4</v>
      </c>
      <c r="G90" s="2">
        <v>0.11091702722393799</v>
      </c>
      <c r="H90" s="7" t="s">
        <v>18</v>
      </c>
      <c r="I90" s="8">
        <v>81000</v>
      </c>
      <c r="K90" s="2">
        <v>9</v>
      </c>
      <c r="L90" s="2">
        <v>5</v>
      </c>
      <c r="M90" s="2">
        <v>0.109732925149614</v>
      </c>
      <c r="N90" s="2"/>
      <c r="O90" s="8">
        <v>24751000</v>
      </c>
    </row>
    <row r="91" spans="1:15">
      <c r="A91" s="2">
        <v>5</v>
      </c>
      <c r="B91" s="6">
        <v>17</v>
      </c>
      <c r="C91" s="6">
        <v>1</v>
      </c>
      <c r="E91" s="6">
        <v>16</v>
      </c>
      <c r="F91" s="6">
        <v>1</v>
      </c>
      <c r="G91" s="2">
        <v>0.167257806871215</v>
      </c>
      <c r="H91" s="7" t="s">
        <v>18</v>
      </c>
      <c r="I91" s="8">
        <v>81000</v>
      </c>
      <c r="K91" s="2">
        <v>9</v>
      </c>
      <c r="L91" s="2">
        <v>5</v>
      </c>
      <c r="M91" s="2">
        <v>0.109732925149614</v>
      </c>
      <c r="N91" s="2"/>
      <c r="O91" s="8">
        <v>28424000</v>
      </c>
    </row>
    <row r="92" spans="1:15">
      <c r="A92" s="2">
        <v>6</v>
      </c>
      <c r="B92" s="6">
        <v>5</v>
      </c>
      <c r="C92" s="6">
        <v>7</v>
      </c>
      <c r="E92" s="6">
        <v>9</v>
      </c>
      <c r="F92" s="6">
        <v>5</v>
      </c>
      <c r="G92" s="2">
        <v>0.10973660685525</v>
      </c>
      <c r="H92" s="7" t="s">
        <v>12</v>
      </c>
      <c r="I92" s="8">
        <v>81000</v>
      </c>
      <c r="K92" s="2">
        <v>9</v>
      </c>
      <c r="L92" s="2">
        <v>5</v>
      </c>
      <c r="M92" s="2">
        <v>0.109732925149614</v>
      </c>
      <c r="N92" s="9" t="s">
        <v>181</v>
      </c>
      <c r="O92" s="8">
        <v>35867000</v>
      </c>
    </row>
    <row r="93" spans="1:15">
      <c r="A93" s="2"/>
      <c r="B93" s="6"/>
      <c r="C93" s="6"/>
      <c r="E93" s="6"/>
      <c r="F93" s="6"/>
      <c r="G93" s="2"/>
      <c r="H93" s="7"/>
      <c r="K93" s="2"/>
      <c r="L93" s="2"/>
      <c r="M93" s="2"/>
    </row>
    <row r="94" spans="1:15">
      <c r="A94" s="2"/>
      <c r="B94" s="6"/>
      <c r="C94" s="6"/>
      <c r="E94" s="6"/>
      <c r="F94" s="6"/>
      <c r="G94" s="2"/>
      <c r="H94" s="2"/>
      <c r="K94" s="2"/>
      <c r="L94" s="2"/>
      <c r="M94" s="2"/>
    </row>
    <row r="95" spans="1:15">
      <c r="A95" s="1" t="s">
        <v>210</v>
      </c>
    </row>
    <row r="96" spans="1:15">
      <c r="B96" s="89" t="s">
        <v>153</v>
      </c>
      <c r="C96" s="89"/>
      <c r="D96" s="2"/>
      <c r="E96" s="89" t="s">
        <v>154</v>
      </c>
      <c r="F96" s="89"/>
      <c r="G96" s="89"/>
      <c r="H96" s="2"/>
      <c r="K96" s="89" t="s">
        <v>155</v>
      </c>
      <c r="L96" s="89"/>
      <c r="M96" s="89"/>
      <c r="N96" s="9"/>
    </row>
    <row r="97" spans="1:15">
      <c r="A97" s="30" t="s">
        <v>157</v>
      </c>
      <c r="B97" s="30" t="s">
        <v>158</v>
      </c>
      <c r="C97" s="30" t="s">
        <v>159</v>
      </c>
      <c r="D97" s="4"/>
      <c r="E97" s="30" t="s">
        <v>158</v>
      </c>
      <c r="F97" s="30" t="s">
        <v>159</v>
      </c>
      <c r="G97" s="30" t="s">
        <v>160</v>
      </c>
      <c r="H97" s="30" t="s">
        <v>161</v>
      </c>
      <c r="I97" s="5" t="s">
        <v>162</v>
      </c>
      <c r="K97" s="30" t="s">
        <v>158</v>
      </c>
      <c r="L97" s="30" t="s">
        <v>159</v>
      </c>
      <c r="M97" s="30" t="s">
        <v>160</v>
      </c>
      <c r="N97" s="5" t="s">
        <v>163</v>
      </c>
      <c r="O97" s="30" t="s">
        <v>164</v>
      </c>
    </row>
    <row r="98" spans="1:15">
      <c r="A98" s="2">
        <v>1</v>
      </c>
      <c r="B98" s="6">
        <v>16</v>
      </c>
      <c r="C98" s="6">
        <v>1</v>
      </c>
      <c r="E98" s="6">
        <v>16</v>
      </c>
      <c r="F98" s="6">
        <v>1</v>
      </c>
      <c r="G98" s="2">
        <v>0.16463534297551</v>
      </c>
      <c r="H98" s="7" t="s">
        <v>18</v>
      </c>
      <c r="I98" s="8">
        <v>9000</v>
      </c>
      <c r="K98" s="2">
        <v>16</v>
      </c>
      <c r="L98" s="2">
        <v>1</v>
      </c>
      <c r="M98" s="2">
        <v>0.16463534297551</v>
      </c>
      <c r="O98" s="8">
        <v>236000</v>
      </c>
    </row>
    <row r="99" spans="1:15">
      <c r="A99" s="2">
        <v>2</v>
      </c>
      <c r="B99" s="6">
        <v>12</v>
      </c>
      <c r="C99" s="6">
        <v>1</v>
      </c>
      <c r="E99" s="6">
        <v>9</v>
      </c>
      <c r="F99" s="6">
        <v>5</v>
      </c>
      <c r="G99" s="2">
        <v>0.10951418086698</v>
      </c>
      <c r="H99" s="7" t="s">
        <v>12</v>
      </c>
      <c r="I99" s="8">
        <v>27000</v>
      </c>
      <c r="K99" s="2">
        <v>9</v>
      </c>
      <c r="L99" s="2">
        <v>5</v>
      </c>
      <c r="M99" s="2">
        <v>0.10951418086698</v>
      </c>
      <c r="O99" s="8">
        <v>3448000</v>
      </c>
    </row>
    <row r="100" spans="1:15">
      <c r="A100" s="2">
        <v>3</v>
      </c>
      <c r="B100" s="6">
        <v>7</v>
      </c>
      <c r="C100" s="6">
        <v>6</v>
      </c>
      <c r="E100" s="6">
        <v>7</v>
      </c>
      <c r="F100" s="6">
        <v>6</v>
      </c>
      <c r="G100" s="2">
        <v>0.11171201674798401</v>
      </c>
      <c r="H100" s="7" t="s">
        <v>18</v>
      </c>
      <c r="I100" s="8">
        <v>9000</v>
      </c>
      <c r="K100" s="2">
        <v>9</v>
      </c>
      <c r="L100" s="2">
        <v>5</v>
      </c>
      <c r="M100" s="2">
        <v>0.10951418086698</v>
      </c>
      <c r="O100" s="8">
        <v>3934000</v>
      </c>
    </row>
    <row r="101" spans="1:15">
      <c r="A101" s="2">
        <v>4</v>
      </c>
      <c r="B101" s="6">
        <v>20</v>
      </c>
      <c r="C101" s="6">
        <v>0</v>
      </c>
      <c r="E101" s="6">
        <v>20</v>
      </c>
      <c r="F101" s="6">
        <v>0</v>
      </c>
      <c r="G101" s="2" t="s">
        <v>169</v>
      </c>
      <c r="H101" s="2"/>
      <c r="I101" s="8">
        <v>3000</v>
      </c>
      <c r="K101" s="2">
        <v>9</v>
      </c>
      <c r="L101" s="2">
        <v>5</v>
      </c>
      <c r="M101" s="2">
        <v>0.10951418086698</v>
      </c>
      <c r="O101" s="8">
        <v>3934000</v>
      </c>
    </row>
    <row r="102" spans="1:15">
      <c r="A102" s="2">
        <v>5</v>
      </c>
      <c r="B102" s="6">
        <v>14</v>
      </c>
      <c r="C102" s="6">
        <v>3</v>
      </c>
      <c r="E102" s="6">
        <v>9</v>
      </c>
      <c r="F102" s="6">
        <v>5</v>
      </c>
      <c r="G102" s="2">
        <v>0.109606847885357</v>
      </c>
      <c r="H102" s="7" t="s">
        <v>12</v>
      </c>
      <c r="I102" s="8">
        <v>27000</v>
      </c>
      <c r="K102" s="2">
        <v>9</v>
      </c>
      <c r="L102" s="2">
        <v>5</v>
      </c>
      <c r="M102" s="2">
        <v>0.10951418086698</v>
      </c>
      <c r="O102" s="8">
        <v>8427000</v>
      </c>
    </row>
    <row r="103" spans="1:15">
      <c r="A103" s="2">
        <v>6</v>
      </c>
      <c r="B103" s="6">
        <v>1</v>
      </c>
      <c r="C103" s="6">
        <v>9</v>
      </c>
      <c r="E103" s="6">
        <v>1</v>
      </c>
      <c r="F103" s="6">
        <v>9</v>
      </c>
      <c r="G103" s="2" t="s">
        <v>169</v>
      </c>
      <c r="H103" s="7"/>
      <c r="I103" s="8">
        <v>3000</v>
      </c>
      <c r="K103" s="2">
        <v>9</v>
      </c>
      <c r="L103" s="2">
        <v>5</v>
      </c>
      <c r="M103" s="2">
        <v>0.10951418086698</v>
      </c>
      <c r="O103" s="8">
        <v>8457000</v>
      </c>
    </row>
    <row r="104" spans="1:15">
      <c r="A104" s="2">
        <v>7</v>
      </c>
      <c r="B104" s="6">
        <v>18</v>
      </c>
      <c r="C104" s="6">
        <v>1</v>
      </c>
      <c r="E104" s="6">
        <v>12</v>
      </c>
      <c r="F104" s="6">
        <v>3</v>
      </c>
      <c r="G104" s="2">
        <v>0.11450958329565999</v>
      </c>
      <c r="H104" s="7" t="s">
        <v>18</v>
      </c>
      <c r="I104" s="8">
        <v>27000</v>
      </c>
      <c r="K104" s="2">
        <v>9</v>
      </c>
      <c r="L104" s="2">
        <v>5</v>
      </c>
      <c r="M104" s="2">
        <v>0.10951418086698</v>
      </c>
      <c r="O104" s="8">
        <v>12386000</v>
      </c>
    </row>
    <row r="105" spans="1:15">
      <c r="A105" s="2">
        <v>8</v>
      </c>
      <c r="B105" s="6">
        <v>4</v>
      </c>
      <c r="C105" s="6">
        <v>7</v>
      </c>
      <c r="E105" s="6">
        <v>4</v>
      </c>
      <c r="F105" s="6">
        <v>7</v>
      </c>
      <c r="G105" s="2" t="s">
        <v>169</v>
      </c>
      <c r="H105" s="2"/>
      <c r="I105" s="8">
        <v>3000</v>
      </c>
      <c r="K105" s="2">
        <v>9</v>
      </c>
      <c r="L105" s="2">
        <v>5</v>
      </c>
      <c r="M105" s="2">
        <v>0.10951418086698</v>
      </c>
      <c r="O105" s="8">
        <v>12446000</v>
      </c>
    </row>
    <row r="106" spans="1:15">
      <c r="A106" s="2">
        <v>9</v>
      </c>
      <c r="B106" s="6">
        <v>9</v>
      </c>
      <c r="C106" s="6">
        <v>5</v>
      </c>
      <c r="E106" s="6">
        <v>9</v>
      </c>
      <c r="F106" s="6">
        <v>5</v>
      </c>
      <c r="G106" s="2">
        <v>0.1099708635989</v>
      </c>
      <c r="H106" s="7" t="s">
        <v>12</v>
      </c>
      <c r="I106" s="8">
        <v>9000</v>
      </c>
      <c r="K106" s="2">
        <v>9</v>
      </c>
      <c r="L106" s="2">
        <v>5</v>
      </c>
      <c r="M106" s="2">
        <v>0.10951418086698</v>
      </c>
      <c r="O106" s="8">
        <v>12862000</v>
      </c>
    </row>
    <row r="107" spans="1:15">
      <c r="A107" s="2">
        <v>10</v>
      </c>
      <c r="B107" s="6">
        <v>13</v>
      </c>
      <c r="C107" s="6">
        <v>3</v>
      </c>
      <c r="E107" s="6">
        <v>9</v>
      </c>
      <c r="F107" s="6">
        <v>5</v>
      </c>
      <c r="G107" s="2">
        <v>0.111502163636451</v>
      </c>
      <c r="H107" s="7" t="s">
        <v>12</v>
      </c>
      <c r="I107" s="8">
        <v>27000</v>
      </c>
      <c r="K107" s="2">
        <v>9</v>
      </c>
      <c r="L107" s="2">
        <v>5</v>
      </c>
      <c r="M107" s="2">
        <v>0.10951418086698</v>
      </c>
      <c r="O107" s="8">
        <v>16519000</v>
      </c>
    </row>
    <row r="108" spans="1:15">
      <c r="A108" s="6">
        <v>11</v>
      </c>
      <c r="B108" s="77">
        <v>10</v>
      </c>
      <c r="C108" s="77">
        <v>1</v>
      </c>
      <c r="D108" s="77"/>
      <c r="E108" s="77">
        <v>9</v>
      </c>
      <c r="F108" s="77">
        <v>5</v>
      </c>
      <c r="G108" s="76">
        <v>0.111502163636451</v>
      </c>
      <c r="H108" s="7" t="s">
        <v>12</v>
      </c>
      <c r="I108" s="8">
        <v>27000</v>
      </c>
      <c r="K108" s="8">
        <v>9</v>
      </c>
      <c r="L108" s="8">
        <v>5</v>
      </c>
      <c r="M108">
        <v>0.10951418086698</v>
      </c>
      <c r="O108" s="8">
        <v>19855000</v>
      </c>
    </row>
    <row r="109" spans="1:15">
      <c r="A109" s="78">
        <v>12</v>
      </c>
      <c r="B109" s="77">
        <v>20</v>
      </c>
      <c r="C109" s="77">
        <v>0</v>
      </c>
      <c r="D109" s="77"/>
      <c r="E109" s="77">
        <v>20</v>
      </c>
      <c r="F109" s="77">
        <v>0</v>
      </c>
      <c r="G109" s="2" t="s">
        <v>169</v>
      </c>
      <c r="H109" s="76"/>
      <c r="I109" s="8">
        <v>3000</v>
      </c>
      <c r="K109" s="8">
        <v>9</v>
      </c>
      <c r="L109" s="8">
        <v>5</v>
      </c>
      <c r="M109">
        <v>0.10951418086698</v>
      </c>
      <c r="O109" s="8">
        <v>19855000</v>
      </c>
    </row>
    <row r="110" spans="1:15">
      <c r="A110" s="78">
        <v>13</v>
      </c>
      <c r="B110" s="77">
        <v>15</v>
      </c>
      <c r="C110" s="77">
        <v>2</v>
      </c>
      <c r="D110" s="77"/>
      <c r="E110" s="77">
        <v>12</v>
      </c>
      <c r="F110" s="77">
        <v>3</v>
      </c>
      <c r="G110" s="76">
        <v>0.115944608234043</v>
      </c>
      <c r="H110" s="7" t="s">
        <v>18</v>
      </c>
      <c r="I110" s="8">
        <v>27000</v>
      </c>
      <c r="K110" s="8">
        <v>9</v>
      </c>
      <c r="L110" s="8">
        <v>5</v>
      </c>
      <c r="M110">
        <v>0.10951418086698</v>
      </c>
      <c r="O110" s="8">
        <v>23023000</v>
      </c>
    </row>
    <row r="111" spans="1:15">
      <c r="A111" s="78">
        <v>14</v>
      </c>
      <c r="B111" s="77">
        <v>14</v>
      </c>
      <c r="C111" s="77">
        <v>2</v>
      </c>
      <c r="D111" s="77"/>
      <c r="E111" s="77">
        <v>14</v>
      </c>
      <c r="F111" s="77">
        <v>2</v>
      </c>
      <c r="G111" s="76">
        <v>0.127644179787965</v>
      </c>
      <c r="H111" s="7" t="s">
        <v>18</v>
      </c>
      <c r="I111" s="8">
        <v>9000</v>
      </c>
      <c r="K111" s="8">
        <v>9</v>
      </c>
      <c r="L111" s="8">
        <v>5</v>
      </c>
      <c r="M111">
        <v>0.10951418086698</v>
      </c>
      <c r="O111" s="8">
        <v>23333000</v>
      </c>
    </row>
    <row r="112" spans="1:15">
      <c r="A112" s="78">
        <v>15</v>
      </c>
      <c r="B112" s="77">
        <v>18</v>
      </c>
      <c r="C112" s="77">
        <v>0</v>
      </c>
      <c r="D112" s="77"/>
      <c r="E112" s="77">
        <v>10</v>
      </c>
      <c r="F112" s="77">
        <v>4</v>
      </c>
      <c r="G112" s="76">
        <v>0.111081320214027</v>
      </c>
      <c r="H112" s="7" t="s">
        <v>18</v>
      </c>
      <c r="I112" s="8">
        <v>135000</v>
      </c>
      <c r="K112" s="8">
        <v>9</v>
      </c>
      <c r="L112" s="8">
        <v>5</v>
      </c>
      <c r="M112">
        <v>0.11069570026914401</v>
      </c>
      <c r="N112" s="9" t="s">
        <v>181</v>
      </c>
      <c r="O112" s="8">
        <v>32281000</v>
      </c>
    </row>
    <row r="113" spans="1:1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1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15">
      <c r="A115" s="1" t="s">
        <v>211</v>
      </c>
      <c r="N115" s="2"/>
    </row>
    <row r="116" spans="1:15">
      <c r="B116" s="89" t="s">
        <v>153</v>
      </c>
      <c r="C116" s="89"/>
      <c r="D116" s="2"/>
      <c r="E116" s="89" t="s">
        <v>154</v>
      </c>
      <c r="F116" s="89"/>
      <c r="G116" s="89"/>
      <c r="H116" s="2"/>
      <c r="K116" s="89" t="s">
        <v>155</v>
      </c>
      <c r="L116" s="89"/>
      <c r="M116" s="89"/>
      <c r="N116" s="2"/>
    </row>
    <row r="117" spans="1:15">
      <c r="A117" s="30" t="s">
        <v>157</v>
      </c>
      <c r="B117" s="30" t="s">
        <v>158</v>
      </c>
      <c r="C117" s="30" t="s">
        <v>159</v>
      </c>
      <c r="D117" s="4"/>
      <c r="E117" s="30" t="s">
        <v>158</v>
      </c>
      <c r="F117" s="30" t="s">
        <v>159</v>
      </c>
      <c r="G117" s="30" t="s">
        <v>160</v>
      </c>
      <c r="H117" s="30" t="s">
        <v>161</v>
      </c>
      <c r="I117" s="5" t="s">
        <v>162</v>
      </c>
      <c r="K117" s="30" t="s">
        <v>158</v>
      </c>
      <c r="L117" s="30" t="s">
        <v>159</v>
      </c>
      <c r="M117" s="30" t="s">
        <v>160</v>
      </c>
      <c r="N117" s="5" t="s">
        <v>163</v>
      </c>
      <c r="O117" s="30" t="s">
        <v>164</v>
      </c>
    </row>
    <row r="118" spans="1:15">
      <c r="A118" s="2">
        <v>1</v>
      </c>
      <c r="B118" s="6">
        <v>18</v>
      </c>
      <c r="C118" s="6">
        <v>1</v>
      </c>
      <c r="E118" s="6">
        <v>16</v>
      </c>
      <c r="F118" s="6">
        <v>1</v>
      </c>
      <c r="G118" s="2">
        <v>0.167257806871215</v>
      </c>
      <c r="H118" s="7" t="s">
        <v>18</v>
      </c>
      <c r="I118" s="8">
        <v>81000</v>
      </c>
      <c r="K118" s="2">
        <v>16</v>
      </c>
      <c r="L118" s="2">
        <v>1</v>
      </c>
      <c r="M118" s="2">
        <v>0.167257806871215</v>
      </c>
      <c r="N118" s="2"/>
      <c r="O118" s="8">
        <v>3678000</v>
      </c>
    </row>
    <row r="119" spans="1:15">
      <c r="A119" s="2">
        <v>2</v>
      </c>
      <c r="B119" s="6">
        <v>16</v>
      </c>
      <c r="C119" s="6">
        <v>2</v>
      </c>
      <c r="E119" s="6">
        <v>9</v>
      </c>
      <c r="F119" s="6">
        <v>5</v>
      </c>
      <c r="G119" s="2">
        <v>0.10973660685525</v>
      </c>
      <c r="H119" s="7" t="s">
        <v>12</v>
      </c>
      <c r="I119" s="8">
        <v>81000</v>
      </c>
      <c r="K119" s="2">
        <v>9</v>
      </c>
      <c r="L119" s="2">
        <v>5</v>
      </c>
      <c r="M119" s="2">
        <v>0.10973660685525</v>
      </c>
      <c r="N119" s="2"/>
      <c r="O119" s="8">
        <v>7572000</v>
      </c>
    </row>
    <row r="120" spans="1:15">
      <c r="A120" s="2">
        <v>3</v>
      </c>
      <c r="B120" s="6">
        <v>1</v>
      </c>
      <c r="C120" s="6">
        <v>10</v>
      </c>
      <c r="E120" s="6">
        <v>1</v>
      </c>
      <c r="F120" s="6">
        <v>10</v>
      </c>
      <c r="G120" s="2" t="s">
        <v>169</v>
      </c>
      <c r="H120" s="2"/>
      <c r="I120" s="8">
        <v>3000</v>
      </c>
      <c r="K120" s="2">
        <v>9</v>
      </c>
      <c r="L120" s="2">
        <v>5</v>
      </c>
      <c r="M120" s="2">
        <v>0.10973660685525</v>
      </c>
      <c r="N120" s="2"/>
      <c r="O120" s="8">
        <v>7602000</v>
      </c>
    </row>
    <row r="121" spans="1:15">
      <c r="A121" s="2">
        <v>4</v>
      </c>
      <c r="B121" s="6">
        <v>17</v>
      </c>
      <c r="C121" s="6">
        <v>0</v>
      </c>
      <c r="E121" s="6">
        <v>9</v>
      </c>
      <c r="F121" s="6">
        <v>5</v>
      </c>
      <c r="G121" s="2">
        <v>0.10996924289641</v>
      </c>
      <c r="H121" s="7" t="s">
        <v>12</v>
      </c>
      <c r="I121" s="8">
        <v>81000</v>
      </c>
      <c r="K121" s="2">
        <v>9</v>
      </c>
      <c r="L121" s="2">
        <v>5</v>
      </c>
      <c r="M121" s="2">
        <v>0.10973660685525</v>
      </c>
      <c r="N121" s="2"/>
      <c r="O121" s="8">
        <v>12494000</v>
      </c>
    </row>
    <row r="122" spans="1:15">
      <c r="A122" s="2">
        <v>5</v>
      </c>
      <c r="B122" s="6">
        <v>12</v>
      </c>
      <c r="C122" s="6">
        <v>3</v>
      </c>
      <c r="E122" s="6">
        <v>9</v>
      </c>
      <c r="F122" s="6">
        <v>5</v>
      </c>
      <c r="G122" s="2">
        <v>0.10996924289641</v>
      </c>
      <c r="H122" s="7" t="s">
        <v>12</v>
      </c>
      <c r="I122" s="8">
        <v>81000</v>
      </c>
      <c r="K122" s="2">
        <v>9</v>
      </c>
      <c r="L122" s="2">
        <v>5</v>
      </c>
      <c r="M122" s="2">
        <v>0.10973660685525</v>
      </c>
      <c r="N122" s="2"/>
      <c r="O122" s="8">
        <v>15854000</v>
      </c>
    </row>
    <row r="123" spans="1:15">
      <c r="A123" s="2">
        <v>6</v>
      </c>
      <c r="B123" s="6">
        <v>15</v>
      </c>
      <c r="C123" s="6">
        <v>1</v>
      </c>
      <c r="E123" s="6">
        <v>9</v>
      </c>
      <c r="F123" s="6">
        <v>5</v>
      </c>
      <c r="G123" s="2">
        <v>0.10996924289641</v>
      </c>
      <c r="H123" s="7" t="s">
        <v>12</v>
      </c>
      <c r="I123" s="8">
        <v>81000</v>
      </c>
      <c r="K123" s="2">
        <v>9</v>
      </c>
      <c r="L123" s="2">
        <v>5</v>
      </c>
      <c r="M123" s="2">
        <v>0.10973660685525</v>
      </c>
      <c r="N123" s="2"/>
      <c r="O123" s="8">
        <v>20668000</v>
      </c>
    </row>
    <row r="124" spans="1:15">
      <c r="A124" s="2">
        <v>7</v>
      </c>
      <c r="B124" s="6">
        <v>8</v>
      </c>
      <c r="C124" s="6">
        <v>2</v>
      </c>
      <c r="E124" s="6">
        <v>9</v>
      </c>
      <c r="F124" s="6">
        <v>5</v>
      </c>
      <c r="G124" s="2">
        <v>0.10996924289641</v>
      </c>
      <c r="H124" s="7" t="s">
        <v>12</v>
      </c>
      <c r="I124" s="8">
        <v>81000</v>
      </c>
      <c r="K124" s="2">
        <v>9</v>
      </c>
      <c r="L124" s="2">
        <v>5</v>
      </c>
      <c r="M124" s="2">
        <v>0.10973660685525</v>
      </c>
      <c r="O124" s="8">
        <v>23561000</v>
      </c>
    </row>
    <row r="125" spans="1:15">
      <c r="A125" s="2">
        <v>8</v>
      </c>
      <c r="B125" s="6">
        <v>1</v>
      </c>
      <c r="C125" s="6">
        <v>10</v>
      </c>
      <c r="E125" s="6">
        <v>1</v>
      </c>
      <c r="F125" s="6">
        <v>10</v>
      </c>
      <c r="G125" s="2" t="s">
        <v>169</v>
      </c>
      <c r="H125" s="2"/>
      <c r="I125" s="8">
        <v>3000</v>
      </c>
      <c r="K125" s="2">
        <v>9</v>
      </c>
      <c r="L125" s="2">
        <v>5</v>
      </c>
      <c r="M125" s="2">
        <v>0.10973660685525</v>
      </c>
      <c r="O125" s="8">
        <v>23591000</v>
      </c>
    </row>
    <row r="126" spans="1:15">
      <c r="A126" s="2">
        <v>9</v>
      </c>
      <c r="B126" s="6">
        <v>11</v>
      </c>
      <c r="C126" s="6">
        <v>4</v>
      </c>
      <c r="E126" s="6">
        <v>9</v>
      </c>
      <c r="F126" s="6">
        <v>5</v>
      </c>
      <c r="G126" s="2">
        <v>0.109872908551625</v>
      </c>
      <c r="H126" s="7" t="s">
        <v>12</v>
      </c>
      <c r="I126" s="8">
        <v>81000</v>
      </c>
      <c r="K126" s="2">
        <v>9</v>
      </c>
      <c r="L126" s="2">
        <v>5</v>
      </c>
      <c r="M126" s="2">
        <v>0.10973660685525</v>
      </c>
      <c r="O126" s="8">
        <v>27008000</v>
      </c>
    </row>
    <row r="127" spans="1:15">
      <c r="A127" s="2">
        <v>10</v>
      </c>
      <c r="B127" s="6">
        <v>2</v>
      </c>
      <c r="C127" s="6">
        <v>9</v>
      </c>
      <c r="E127" s="6">
        <v>2</v>
      </c>
      <c r="F127" s="6">
        <v>9</v>
      </c>
      <c r="G127" s="2" t="s">
        <v>169</v>
      </c>
      <c r="H127" s="7"/>
      <c r="I127" s="8">
        <v>3000</v>
      </c>
      <c r="K127" s="2">
        <v>9</v>
      </c>
      <c r="L127" s="2">
        <v>5</v>
      </c>
      <c r="M127" s="2">
        <v>0.10973660685525</v>
      </c>
      <c r="N127" s="9"/>
      <c r="O127" s="8">
        <v>27048000</v>
      </c>
    </row>
    <row r="128" spans="1:15">
      <c r="A128" s="2">
        <v>11</v>
      </c>
      <c r="B128" s="6">
        <v>10</v>
      </c>
      <c r="C128" s="6">
        <v>4</v>
      </c>
      <c r="D128" s="8"/>
      <c r="E128" s="6">
        <v>10</v>
      </c>
      <c r="F128" s="6">
        <v>4</v>
      </c>
      <c r="G128" s="2">
        <v>0.111656345679342</v>
      </c>
      <c r="H128" s="7" t="s">
        <v>18</v>
      </c>
      <c r="I128" s="8">
        <v>9000</v>
      </c>
      <c r="K128" s="8">
        <v>9</v>
      </c>
      <c r="L128" s="8">
        <v>5</v>
      </c>
      <c r="M128" s="8">
        <v>0.10973660685525</v>
      </c>
      <c r="O128" s="8">
        <v>27312000</v>
      </c>
    </row>
    <row r="129" spans="1:15">
      <c r="A129" s="2">
        <v>12</v>
      </c>
      <c r="B129" s="8">
        <v>5</v>
      </c>
      <c r="C129" s="8">
        <v>7</v>
      </c>
      <c r="D129" s="8"/>
      <c r="E129" s="8">
        <v>9</v>
      </c>
      <c r="F129" s="8">
        <v>5</v>
      </c>
      <c r="G129" s="8">
        <v>0.109613844370671</v>
      </c>
      <c r="H129" s="7" t="s">
        <v>12</v>
      </c>
      <c r="I129" s="8">
        <v>81000</v>
      </c>
      <c r="K129" s="8">
        <v>9</v>
      </c>
      <c r="L129" s="8">
        <v>5</v>
      </c>
      <c r="M129" s="8">
        <v>0.109613844370671</v>
      </c>
      <c r="N129" s="24" t="s">
        <v>206</v>
      </c>
      <c r="O129" s="8">
        <v>31607000</v>
      </c>
    </row>
    <row r="131" spans="1:15">
      <c r="A131" s="1" t="s">
        <v>212</v>
      </c>
    </row>
    <row r="132" spans="1:15">
      <c r="B132" s="89" t="s">
        <v>153</v>
      </c>
      <c r="C132" s="89"/>
      <c r="D132" s="2"/>
      <c r="E132" s="89" t="s">
        <v>154</v>
      </c>
      <c r="F132" s="89"/>
      <c r="G132" s="89"/>
      <c r="H132" s="2"/>
      <c r="K132" s="89" t="s">
        <v>155</v>
      </c>
      <c r="L132" s="89"/>
      <c r="M132" s="89"/>
    </row>
    <row r="133" spans="1:15">
      <c r="A133" s="30" t="s">
        <v>157</v>
      </c>
      <c r="B133" s="30" t="s">
        <v>158</v>
      </c>
      <c r="C133" s="30" t="s">
        <v>159</v>
      </c>
      <c r="D133" s="4"/>
      <c r="E133" s="30" t="s">
        <v>158</v>
      </c>
      <c r="F133" s="30" t="s">
        <v>159</v>
      </c>
      <c r="G133" s="30" t="s">
        <v>160</v>
      </c>
      <c r="H133" s="30" t="s">
        <v>161</v>
      </c>
      <c r="I133" s="5" t="s">
        <v>162</v>
      </c>
      <c r="K133" s="30" t="s">
        <v>158</v>
      </c>
      <c r="L133" s="30" t="s">
        <v>159</v>
      </c>
      <c r="M133" s="30" t="s">
        <v>160</v>
      </c>
      <c r="N133" s="5" t="s">
        <v>163</v>
      </c>
      <c r="O133" s="30" t="s">
        <v>164</v>
      </c>
    </row>
    <row r="134" spans="1:15">
      <c r="A134" s="2">
        <v>1</v>
      </c>
      <c r="B134" s="6">
        <v>8</v>
      </c>
      <c r="C134" s="6">
        <v>6</v>
      </c>
      <c r="E134" s="6">
        <v>9</v>
      </c>
      <c r="F134" s="6">
        <v>5</v>
      </c>
      <c r="G134" s="2">
        <v>0.10973660685525</v>
      </c>
      <c r="H134" s="7" t="s">
        <v>12</v>
      </c>
      <c r="I134" s="8">
        <v>27000</v>
      </c>
      <c r="K134" s="2">
        <v>9</v>
      </c>
      <c r="L134" s="2">
        <v>5</v>
      </c>
      <c r="M134" s="2">
        <v>0.10973660685525</v>
      </c>
      <c r="O134" s="8">
        <v>2972000</v>
      </c>
    </row>
    <row r="135" spans="1:15">
      <c r="A135" s="2">
        <v>2</v>
      </c>
      <c r="B135" s="6">
        <v>20</v>
      </c>
      <c r="C135" s="6">
        <v>0</v>
      </c>
      <c r="E135" s="6">
        <v>20</v>
      </c>
      <c r="F135" s="6">
        <v>0</v>
      </c>
      <c r="G135" s="2" t="s">
        <v>169</v>
      </c>
      <c r="H135" s="7"/>
      <c r="I135" s="8">
        <v>3000</v>
      </c>
      <c r="K135" s="2">
        <v>9</v>
      </c>
      <c r="L135" s="2">
        <v>5</v>
      </c>
      <c r="M135" s="2">
        <v>0.10973660685525</v>
      </c>
      <c r="O135" s="8">
        <v>2972000</v>
      </c>
    </row>
    <row r="136" spans="1:15">
      <c r="A136" s="2">
        <v>3</v>
      </c>
      <c r="B136" s="6">
        <v>14</v>
      </c>
      <c r="C136" s="6">
        <v>2</v>
      </c>
      <c r="E136" s="6">
        <v>9</v>
      </c>
      <c r="F136" s="6">
        <v>5</v>
      </c>
      <c r="G136" s="2">
        <v>0.10973660685525</v>
      </c>
      <c r="H136" s="7" t="s">
        <v>12</v>
      </c>
      <c r="I136" s="8">
        <v>27000</v>
      </c>
      <c r="K136" s="2">
        <v>9</v>
      </c>
      <c r="L136" s="2">
        <v>5</v>
      </c>
      <c r="M136" s="2">
        <v>0.10973660685525</v>
      </c>
      <c r="O136" s="8">
        <v>6702000</v>
      </c>
    </row>
    <row r="137" spans="1:15">
      <c r="A137" s="2">
        <v>4</v>
      </c>
      <c r="B137" s="6">
        <v>11</v>
      </c>
      <c r="C137" s="6">
        <v>4</v>
      </c>
      <c r="E137" s="6">
        <v>9</v>
      </c>
      <c r="F137" s="6">
        <v>5</v>
      </c>
      <c r="G137" s="2">
        <v>0.10973660685525</v>
      </c>
      <c r="H137" s="7" t="s">
        <v>12</v>
      </c>
      <c r="I137" s="8">
        <v>27000</v>
      </c>
      <c r="K137" s="2">
        <v>9</v>
      </c>
      <c r="L137" s="2">
        <v>5</v>
      </c>
      <c r="M137" s="2">
        <v>0.10973660685525</v>
      </c>
      <c r="O137" s="8">
        <v>10137000</v>
      </c>
    </row>
    <row r="138" spans="1:15">
      <c r="A138" s="2">
        <v>5</v>
      </c>
      <c r="B138" s="6">
        <v>6</v>
      </c>
      <c r="C138" s="6">
        <v>1</v>
      </c>
      <c r="E138" s="6">
        <v>9</v>
      </c>
      <c r="F138" s="6">
        <v>5</v>
      </c>
      <c r="G138" s="2">
        <v>0.10973660685525</v>
      </c>
      <c r="H138" s="7" t="s">
        <v>12</v>
      </c>
      <c r="I138" s="8">
        <v>27000</v>
      </c>
      <c r="K138" s="2">
        <v>9</v>
      </c>
      <c r="L138" s="2">
        <v>5</v>
      </c>
      <c r="M138" s="2">
        <v>0.10973660685525</v>
      </c>
      <c r="O138" s="8">
        <v>13449000</v>
      </c>
    </row>
    <row r="139" spans="1:15">
      <c r="A139" s="2">
        <v>6</v>
      </c>
      <c r="B139" s="6">
        <v>14</v>
      </c>
      <c r="C139" s="6">
        <v>1</v>
      </c>
      <c r="E139" s="6">
        <v>9</v>
      </c>
      <c r="F139" s="6">
        <v>5</v>
      </c>
      <c r="G139" s="2">
        <v>0.10973660685525</v>
      </c>
      <c r="H139" s="7" t="s">
        <v>12</v>
      </c>
      <c r="I139" s="8">
        <v>27000</v>
      </c>
      <c r="K139" s="2">
        <v>9</v>
      </c>
      <c r="L139" s="2">
        <v>5</v>
      </c>
      <c r="M139" s="2">
        <v>0.10973660685525</v>
      </c>
      <c r="O139" s="8">
        <v>17174000</v>
      </c>
    </row>
    <row r="140" spans="1:15">
      <c r="A140" s="2">
        <v>7</v>
      </c>
      <c r="B140" s="6">
        <v>4</v>
      </c>
      <c r="C140" s="6">
        <v>1</v>
      </c>
      <c r="E140" s="6">
        <v>4</v>
      </c>
      <c r="F140" s="6">
        <v>1</v>
      </c>
      <c r="G140" s="2" t="s">
        <v>169</v>
      </c>
      <c r="H140" s="7"/>
      <c r="I140" s="8">
        <v>3000</v>
      </c>
      <c r="K140" s="2">
        <v>9</v>
      </c>
      <c r="L140" s="2">
        <v>5</v>
      </c>
      <c r="M140" s="2">
        <v>0.10973660685525</v>
      </c>
      <c r="O140" s="8">
        <v>17244000</v>
      </c>
    </row>
    <row r="141" spans="1:15">
      <c r="A141" s="2">
        <v>8</v>
      </c>
      <c r="B141" s="6">
        <v>14</v>
      </c>
      <c r="C141" s="6">
        <v>3</v>
      </c>
      <c r="E141" s="6">
        <v>9</v>
      </c>
      <c r="F141" s="6">
        <v>5</v>
      </c>
      <c r="G141" s="2">
        <v>0.10996924289641</v>
      </c>
      <c r="H141" s="7" t="s">
        <v>12</v>
      </c>
      <c r="I141" s="8">
        <v>27000</v>
      </c>
      <c r="K141" s="2">
        <v>9</v>
      </c>
      <c r="L141" s="2">
        <v>5</v>
      </c>
      <c r="M141" s="2">
        <v>0.10973660685525</v>
      </c>
      <c r="O141" s="8">
        <v>21764000</v>
      </c>
    </row>
    <row r="142" spans="1:15">
      <c r="A142" s="2">
        <v>9</v>
      </c>
      <c r="B142" s="6">
        <v>10</v>
      </c>
      <c r="C142" s="6">
        <v>6</v>
      </c>
      <c r="E142" s="6">
        <v>9</v>
      </c>
      <c r="F142" s="6">
        <v>5</v>
      </c>
      <c r="G142" s="2">
        <v>0.110562953507773</v>
      </c>
      <c r="H142" s="7" t="s">
        <v>12</v>
      </c>
      <c r="I142" s="8">
        <v>135000</v>
      </c>
      <c r="K142" s="2">
        <v>9</v>
      </c>
      <c r="L142" s="2">
        <v>5</v>
      </c>
      <c r="M142" s="2">
        <v>0.110287504623599</v>
      </c>
      <c r="O142" s="8">
        <v>29169000</v>
      </c>
    </row>
    <row r="143" spans="1:15">
      <c r="A143" s="2">
        <v>10</v>
      </c>
      <c r="B143" s="6">
        <v>19</v>
      </c>
      <c r="C143" s="6">
        <v>0</v>
      </c>
      <c r="E143" s="6">
        <v>19</v>
      </c>
      <c r="F143" s="6">
        <v>0</v>
      </c>
      <c r="G143" s="2">
        <v>1</v>
      </c>
      <c r="H143" s="7" t="s">
        <v>18</v>
      </c>
      <c r="I143" s="8">
        <v>9000</v>
      </c>
      <c r="K143" s="2">
        <v>9</v>
      </c>
      <c r="L143" s="2">
        <v>5</v>
      </c>
      <c r="M143" s="2">
        <v>0.110287504623599</v>
      </c>
      <c r="O143" s="8">
        <v>29200000</v>
      </c>
    </row>
    <row r="144" spans="1:15">
      <c r="A144" s="2">
        <v>11</v>
      </c>
      <c r="B144" s="8">
        <v>0</v>
      </c>
      <c r="C144" s="8">
        <v>10</v>
      </c>
      <c r="D144" s="8"/>
      <c r="E144" s="8">
        <v>0</v>
      </c>
      <c r="F144" s="8">
        <v>10</v>
      </c>
      <c r="G144" s="2" t="s">
        <v>169</v>
      </c>
      <c r="H144" s="7"/>
      <c r="I144" s="8">
        <v>3000</v>
      </c>
      <c r="K144" s="8">
        <v>9</v>
      </c>
      <c r="L144" s="8">
        <v>5</v>
      </c>
      <c r="M144" s="8">
        <v>0.110287504623599</v>
      </c>
      <c r="O144" s="8">
        <v>29200000</v>
      </c>
    </row>
    <row r="145" spans="1:15">
      <c r="A145" s="2">
        <v>12</v>
      </c>
      <c r="B145" s="8">
        <v>16</v>
      </c>
      <c r="C145" s="8">
        <v>2</v>
      </c>
      <c r="D145" s="8"/>
      <c r="E145" s="8">
        <v>9</v>
      </c>
      <c r="F145" s="8">
        <v>5</v>
      </c>
      <c r="G145" s="8">
        <v>0.109845619660063</v>
      </c>
      <c r="H145" s="7" t="s">
        <v>12</v>
      </c>
      <c r="I145" s="8">
        <v>81000</v>
      </c>
      <c r="K145" s="8">
        <v>9</v>
      </c>
      <c r="L145" s="8">
        <v>5</v>
      </c>
      <c r="M145" s="8">
        <v>0.109845619660063</v>
      </c>
      <c r="N145" s="9" t="s">
        <v>181</v>
      </c>
      <c r="O145" s="8">
        <v>36076000</v>
      </c>
    </row>
    <row r="147" spans="1:15">
      <c r="A147" s="1" t="s">
        <v>213</v>
      </c>
    </row>
    <row r="148" spans="1:15">
      <c r="B148" s="89" t="s">
        <v>153</v>
      </c>
      <c r="C148" s="89"/>
      <c r="D148" s="2"/>
      <c r="E148" s="89" t="s">
        <v>154</v>
      </c>
      <c r="F148" s="89"/>
      <c r="G148" s="89"/>
      <c r="H148" s="2"/>
      <c r="K148" s="89" t="s">
        <v>155</v>
      </c>
      <c r="L148" s="89"/>
      <c r="M148" s="89"/>
    </row>
    <row r="149" spans="1:15">
      <c r="A149" s="30" t="s">
        <v>157</v>
      </c>
      <c r="B149" s="30" t="s">
        <v>158</v>
      </c>
      <c r="C149" s="30" t="s">
        <v>159</v>
      </c>
      <c r="D149" s="4"/>
      <c r="E149" s="30" t="s">
        <v>158</v>
      </c>
      <c r="F149" s="30" t="s">
        <v>159</v>
      </c>
      <c r="G149" s="30" t="s">
        <v>160</v>
      </c>
      <c r="H149" s="30" t="s">
        <v>161</v>
      </c>
      <c r="I149" s="5" t="s">
        <v>162</v>
      </c>
      <c r="K149" s="30" t="s">
        <v>158</v>
      </c>
      <c r="L149" s="30" t="s">
        <v>159</v>
      </c>
      <c r="M149" s="30" t="s">
        <v>160</v>
      </c>
      <c r="N149" s="5" t="s">
        <v>163</v>
      </c>
      <c r="O149" s="30" t="s">
        <v>164</v>
      </c>
    </row>
    <row r="150" spans="1:15">
      <c r="A150" s="2">
        <v>1</v>
      </c>
      <c r="B150" s="6">
        <v>3</v>
      </c>
      <c r="C150" s="6">
        <v>9</v>
      </c>
      <c r="E150" s="6">
        <v>3</v>
      </c>
      <c r="F150" s="6">
        <v>9</v>
      </c>
      <c r="G150" s="2" t="s">
        <v>169</v>
      </c>
      <c r="H150" s="7"/>
      <c r="I150" s="8">
        <v>27000</v>
      </c>
      <c r="K150" s="2">
        <v>3</v>
      </c>
      <c r="L150" s="2">
        <v>9</v>
      </c>
      <c r="M150" s="2" t="s">
        <v>169</v>
      </c>
      <c r="O150" s="8">
        <v>2972000</v>
      </c>
    </row>
    <row r="151" spans="1:15">
      <c r="A151" s="2">
        <v>2</v>
      </c>
      <c r="B151" s="6">
        <v>4</v>
      </c>
      <c r="C151" s="6">
        <v>1</v>
      </c>
      <c r="E151" s="6">
        <v>4</v>
      </c>
      <c r="F151" s="6">
        <v>1</v>
      </c>
      <c r="G151" s="2" t="s">
        <v>169</v>
      </c>
      <c r="H151" s="7"/>
      <c r="I151" s="8">
        <v>3000</v>
      </c>
      <c r="K151" s="2">
        <v>0</v>
      </c>
      <c r="L151" s="2">
        <v>0</v>
      </c>
      <c r="M151" s="2">
        <v>0</v>
      </c>
      <c r="O151" s="8">
        <v>2972000</v>
      </c>
    </row>
    <row r="152" spans="1:15">
      <c r="A152" s="2">
        <v>3</v>
      </c>
      <c r="B152" s="6">
        <v>16</v>
      </c>
      <c r="C152" s="6">
        <v>0</v>
      </c>
      <c r="E152" s="6">
        <v>14</v>
      </c>
      <c r="F152" s="6">
        <v>2</v>
      </c>
      <c r="G152" s="2">
        <v>0.12719677269858101</v>
      </c>
      <c r="H152" s="7" t="s">
        <v>18</v>
      </c>
      <c r="I152" s="8">
        <v>27000</v>
      </c>
      <c r="K152" s="2">
        <v>14</v>
      </c>
      <c r="L152" s="2">
        <v>2</v>
      </c>
      <c r="M152" s="2">
        <v>0.12719677269858101</v>
      </c>
      <c r="O152" s="8">
        <v>6702000</v>
      </c>
    </row>
    <row r="153" spans="1:15">
      <c r="A153" s="2">
        <v>4</v>
      </c>
      <c r="B153" s="6">
        <v>14</v>
      </c>
      <c r="C153" s="6">
        <v>2</v>
      </c>
      <c r="E153" s="6">
        <v>9</v>
      </c>
      <c r="F153" s="6">
        <v>5</v>
      </c>
      <c r="G153" s="2">
        <v>0.10975528045713299</v>
      </c>
      <c r="H153" s="7" t="s">
        <v>12</v>
      </c>
      <c r="I153" s="8">
        <v>27000</v>
      </c>
      <c r="K153" s="2">
        <v>9</v>
      </c>
      <c r="L153" s="2">
        <v>5</v>
      </c>
      <c r="M153" s="2">
        <v>0.10975528045713299</v>
      </c>
      <c r="O153" s="8">
        <v>10137000</v>
      </c>
    </row>
    <row r="154" spans="1:15">
      <c r="A154" s="2">
        <v>5</v>
      </c>
      <c r="B154" s="6">
        <v>6</v>
      </c>
      <c r="C154" s="6">
        <v>7</v>
      </c>
      <c r="E154" s="6">
        <v>9</v>
      </c>
      <c r="F154" s="6">
        <v>5</v>
      </c>
      <c r="G154" s="2">
        <v>0.10975528045713299</v>
      </c>
      <c r="H154" s="7" t="s">
        <v>12</v>
      </c>
      <c r="I154" s="8">
        <v>27000</v>
      </c>
      <c r="K154" s="2">
        <v>9</v>
      </c>
      <c r="L154" s="2">
        <v>5</v>
      </c>
      <c r="M154" s="2">
        <v>0.10975528045713299</v>
      </c>
      <c r="O154" s="8">
        <v>13449000</v>
      </c>
    </row>
    <row r="155" spans="1:15">
      <c r="A155" s="2">
        <v>6</v>
      </c>
      <c r="B155" s="6">
        <v>14</v>
      </c>
      <c r="C155" s="6">
        <v>2</v>
      </c>
      <c r="E155" s="6">
        <v>9</v>
      </c>
      <c r="F155" s="6">
        <v>5</v>
      </c>
      <c r="G155" s="2">
        <v>0.10975528045713299</v>
      </c>
      <c r="H155" s="7" t="s">
        <v>12</v>
      </c>
      <c r="I155" s="8">
        <v>27000</v>
      </c>
      <c r="K155" s="2">
        <v>9</v>
      </c>
      <c r="L155" s="2">
        <v>5</v>
      </c>
      <c r="M155" s="2">
        <v>0.10975528045713299</v>
      </c>
      <c r="O155" s="8">
        <v>17174000</v>
      </c>
    </row>
    <row r="156" spans="1:15">
      <c r="A156" s="2">
        <v>7</v>
      </c>
      <c r="B156" s="6">
        <v>5</v>
      </c>
      <c r="C156" s="6">
        <v>3</v>
      </c>
      <c r="E156" s="6">
        <v>9</v>
      </c>
      <c r="F156" s="6">
        <v>5</v>
      </c>
      <c r="G156" s="2">
        <v>0.10975528045713299</v>
      </c>
      <c r="H156" s="7" t="s">
        <v>12</v>
      </c>
      <c r="I156" s="8">
        <v>3000</v>
      </c>
      <c r="K156" s="2">
        <v>9</v>
      </c>
      <c r="L156" s="2">
        <v>5</v>
      </c>
      <c r="M156" s="2">
        <v>0.10975528045713299</v>
      </c>
      <c r="O156" s="8">
        <v>17244000</v>
      </c>
    </row>
    <row r="157" spans="1:15">
      <c r="A157" s="2">
        <v>8</v>
      </c>
      <c r="B157" s="6">
        <v>16</v>
      </c>
      <c r="C157" s="6">
        <v>1</v>
      </c>
      <c r="E157" s="6">
        <v>16</v>
      </c>
      <c r="F157" s="6">
        <v>1</v>
      </c>
      <c r="G157" s="2">
        <v>0.16572050044959499</v>
      </c>
      <c r="H157" s="7" t="s">
        <v>18</v>
      </c>
      <c r="I157" s="8">
        <v>27000</v>
      </c>
      <c r="K157" s="2">
        <v>9</v>
      </c>
      <c r="L157" s="2">
        <v>5</v>
      </c>
      <c r="M157" s="2">
        <v>0.10975528045713299</v>
      </c>
      <c r="O157" s="8">
        <v>21764000</v>
      </c>
    </row>
    <row r="158" spans="1:15">
      <c r="A158" s="2">
        <v>9</v>
      </c>
      <c r="B158" s="6">
        <v>2</v>
      </c>
      <c r="C158" s="6">
        <v>9</v>
      </c>
      <c r="E158" s="6">
        <v>2</v>
      </c>
      <c r="F158" s="6">
        <v>9</v>
      </c>
      <c r="G158" s="2" t="s">
        <v>169</v>
      </c>
      <c r="H158" s="7"/>
      <c r="I158" s="8">
        <v>135000</v>
      </c>
      <c r="K158" s="2">
        <v>9</v>
      </c>
      <c r="L158" s="2">
        <v>5</v>
      </c>
      <c r="M158" s="2">
        <v>0.10975528045713299</v>
      </c>
      <c r="O158" s="8">
        <v>29169000</v>
      </c>
    </row>
    <row r="159" spans="1:15">
      <c r="A159" s="2">
        <v>10</v>
      </c>
      <c r="B159" s="6">
        <v>9</v>
      </c>
      <c r="C159" s="6">
        <v>5</v>
      </c>
      <c r="E159" s="6">
        <v>9</v>
      </c>
      <c r="F159" s="6">
        <v>5</v>
      </c>
      <c r="G159" s="2">
        <v>0.11074667449959801</v>
      </c>
      <c r="H159" s="7" t="s">
        <v>12</v>
      </c>
      <c r="I159" s="8">
        <v>9000</v>
      </c>
      <c r="K159" s="2">
        <v>9</v>
      </c>
      <c r="L159" s="2">
        <v>5</v>
      </c>
      <c r="M159" s="2">
        <v>0.11041620981877701</v>
      </c>
      <c r="O159" s="8">
        <v>29200000</v>
      </c>
    </row>
    <row r="160" spans="1:15">
      <c r="A160" s="2">
        <v>11</v>
      </c>
      <c r="B160" s="8">
        <v>0</v>
      </c>
      <c r="C160" s="8">
        <v>10</v>
      </c>
      <c r="D160" s="8"/>
      <c r="E160" s="8">
        <v>0</v>
      </c>
      <c r="F160" s="8">
        <v>10</v>
      </c>
      <c r="G160" s="2" t="s">
        <v>169</v>
      </c>
      <c r="H160" s="8"/>
      <c r="I160" s="8">
        <v>3000</v>
      </c>
      <c r="K160" s="8">
        <v>9</v>
      </c>
      <c r="L160" s="8">
        <v>5</v>
      </c>
      <c r="M160" s="8">
        <v>0.11041620981877701</v>
      </c>
      <c r="N160" s="8"/>
      <c r="O160" s="8">
        <v>29200000</v>
      </c>
    </row>
    <row r="161" spans="1:15">
      <c r="A161" s="2">
        <v>12</v>
      </c>
      <c r="B161" s="8">
        <v>18</v>
      </c>
      <c r="C161" s="8">
        <v>0</v>
      </c>
      <c r="D161" s="8"/>
      <c r="E161" s="8">
        <v>12</v>
      </c>
      <c r="F161" s="8">
        <v>3</v>
      </c>
      <c r="G161" s="8">
        <v>0.115298847011771</v>
      </c>
      <c r="H161" s="7" t="s">
        <v>18</v>
      </c>
      <c r="I161" s="8">
        <v>81000</v>
      </c>
      <c r="K161" s="8">
        <v>9</v>
      </c>
      <c r="L161" s="8">
        <v>5</v>
      </c>
      <c r="M161" s="8">
        <v>0.11041620981877701</v>
      </c>
      <c r="N161" s="9" t="s">
        <v>181</v>
      </c>
      <c r="O161" s="8">
        <v>36076000</v>
      </c>
    </row>
    <row r="164" spans="1:15">
      <c r="A164" s="1" t="s">
        <v>214</v>
      </c>
    </row>
    <row r="165" spans="1:15">
      <c r="B165" s="89" t="s">
        <v>153</v>
      </c>
      <c r="C165" s="89"/>
      <c r="D165" s="2"/>
      <c r="E165" s="89" t="s">
        <v>154</v>
      </c>
      <c r="F165" s="89"/>
      <c r="G165" s="89"/>
      <c r="H165" s="2"/>
      <c r="K165" s="89" t="s">
        <v>155</v>
      </c>
      <c r="L165" s="89"/>
      <c r="M165" s="89"/>
    </row>
    <row r="166" spans="1:15">
      <c r="A166" s="30" t="s">
        <v>157</v>
      </c>
      <c r="B166" s="30" t="s">
        <v>158</v>
      </c>
      <c r="C166" s="30" t="s">
        <v>159</v>
      </c>
      <c r="D166" s="4"/>
      <c r="E166" s="30" t="s">
        <v>158</v>
      </c>
      <c r="F166" s="30" t="s">
        <v>159</v>
      </c>
      <c r="G166" s="30" t="s">
        <v>160</v>
      </c>
      <c r="H166" s="30" t="s">
        <v>161</v>
      </c>
      <c r="I166" s="5" t="s">
        <v>162</v>
      </c>
      <c r="K166" s="30" t="s">
        <v>158</v>
      </c>
      <c r="L166" s="30" t="s">
        <v>159</v>
      </c>
      <c r="M166" s="30" t="s">
        <v>160</v>
      </c>
      <c r="N166" s="5" t="s">
        <v>163</v>
      </c>
      <c r="O166" s="30" t="s">
        <v>164</v>
      </c>
    </row>
    <row r="167" spans="1:15">
      <c r="A167" s="2">
        <v>1</v>
      </c>
      <c r="B167" s="6">
        <v>7</v>
      </c>
      <c r="C167" s="6">
        <v>6</v>
      </c>
      <c r="E167" s="6">
        <v>9</v>
      </c>
      <c r="F167" s="6">
        <v>5</v>
      </c>
      <c r="G167" s="2">
        <v>0.10973660685525</v>
      </c>
      <c r="H167" s="7" t="s">
        <v>12</v>
      </c>
      <c r="I167" s="8">
        <v>27000</v>
      </c>
      <c r="K167" s="2">
        <v>9</v>
      </c>
      <c r="L167" s="2">
        <v>5</v>
      </c>
      <c r="M167" s="2">
        <v>0.10973660685525</v>
      </c>
      <c r="O167" s="8">
        <v>3047000</v>
      </c>
    </row>
    <row r="168" spans="1:15">
      <c r="A168" s="2">
        <v>2</v>
      </c>
      <c r="B168" s="6">
        <v>5</v>
      </c>
      <c r="C168" s="6">
        <v>4</v>
      </c>
      <c r="E168" s="6">
        <v>9</v>
      </c>
      <c r="F168" s="6">
        <v>5</v>
      </c>
      <c r="G168" s="2">
        <v>0.10973660685525</v>
      </c>
      <c r="H168" s="7" t="s">
        <v>12</v>
      </c>
      <c r="I168" s="8">
        <v>27000</v>
      </c>
      <c r="K168" s="2">
        <v>9</v>
      </c>
      <c r="L168" s="2">
        <v>5</v>
      </c>
      <c r="M168" s="2">
        <v>0.10973660685525</v>
      </c>
      <c r="O168" s="8">
        <v>6154000</v>
      </c>
    </row>
    <row r="169" spans="1:15">
      <c r="A169" s="2">
        <v>3</v>
      </c>
      <c r="B169" s="6">
        <v>6</v>
      </c>
      <c r="C169" s="6">
        <v>3</v>
      </c>
      <c r="E169" s="6">
        <v>9</v>
      </c>
      <c r="F169" s="6">
        <v>5</v>
      </c>
      <c r="G169" s="2">
        <v>0.10973660685525</v>
      </c>
      <c r="H169" s="7" t="s">
        <v>12</v>
      </c>
      <c r="I169" s="8">
        <v>27000</v>
      </c>
      <c r="K169" s="2">
        <v>9</v>
      </c>
      <c r="L169" s="2">
        <v>5</v>
      </c>
      <c r="M169" s="2">
        <v>0.10973660685525</v>
      </c>
      <c r="O169" s="8">
        <v>9437000</v>
      </c>
    </row>
    <row r="170" spans="1:15">
      <c r="A170" s="2">
        <v>4</v>
      </c>
      <c r="B170" s="6">
        <v>0</v>
      </c>
      <c r="C170" s="6">
        <v>7</v>
      </c>
      <c r="E170" s="6">
        <v>0</v>
      </c>
      <c r="F170" s="6">
        <v>7</v>
      </c>
      <c r="G170" s="2" t="s">
        <v>169</v>
      </c>
      <c r="H170" s="7"/>
      <c r="I170" s="8">
        <v>3000</v>
      </c>
      <c r="K170" s="2">
        <v>9</v>
      </c>
      <c r="L170" s="2">
        <v>5</v>
      </c>
      <c r="M170" s="2">
        <v>0.10973660685525</v>
      </c>
      <c r="O170" s="8">
        <v>9437000</v>
      </c>
    </row>
    <row r="171" spans="1:15">
      <c r="A171" s="2">
        <v>5</v>
      </c>
      <c r="B171" s="6">
        <v>9</v>
      </c>
      <c r="C171" s="6">
        <v>5</v>
      </c>
      <c r="E171" s="6">
        <v>9</v>
      </c>
      <c r="F171" s="6">
        <v>5</v>
      </c>
      <c r="G171" s="2">
        <v>0.10973660685525</v>
      </c>
      <c r="H171" s="7" t="s">
        <v>12</v>
      </c>
      <c r="I171" s="8">
        <v>27000</v>
      </c>
      <c r="K171" s="2">
        <v>9</v>
      </c>
      <c r="L171" s="2">
        <v>5</v>
      </c>
      <c r="M171" s="2">
        <v>0.10973660685525</v>
      </c>
      <c r="O171" s="8">
        <v>11966000</v>
      </c>
    </row>
    <row r="172" spans="1:15">
      <c r="A172" s="2">
        <v>6</v>
      </c>
      <c r="B172" s="6">
        <v>8</v>
      </c>
      <c r="C172" s="6">
        <v>5</v>
      </c>
      <c r="E172" s="6">
        <v>8</v>
      </c>
      <c r="F172" s="6">
        <v>5</v>
      </c>
      <c r="G172" s="2">
        <v>0.10949304213462401</v>
      </c>
      <c r="H172" s="7"/>
      <c r="I172" s="8">
        <v>9000</v>
      </c>
      <c r="K172" s="2">
        <v>9</v>
      </c>
      <c r="L172" s="2">
        <v>5</v>
      </c>
      <c r="M172" s="2">
        <v>0.10973660685525</v>
      </c>
      <c r="O172" s="8">
        <v>12452000</v>
      </c>
    </row>
    <row r="173" spans="1:15">
      <c r="A173" s="2">
        <v>7</v>
      </c>
      <c r="B173" s="6">
        <v>14</v>
      </c>
      <c r="C173" s="6">
        <v>3</v>
      </c>
      <c r="E173" s="6">
        <v>9</v>
      </c>
      <c r="F173" s="6">
        <v>5</v>
      </c>
      <c r="G173" s="2">
        <v>0.10951418086698</v>
      </c>
      <c r="H173" s="7" t="s">
        <v>12</v>
      </c>
      <c r="I173" s="8">
        <v>27000</v>
      </c>
      <c r="K173" s="2">
        <v>9</v>
      </c>
      <c r="L173" s="2">
        <v>5</v>
      </c>
      <c r="M173" s="2">
        <v>0.10951418086698</v>
      </c>
      <c r="O173" s="8">
        <v>15754000</v>
      </c>
    </row>
    <row r="174" spans="1:15">
      <c r="A174" s="2">
        <v>8</v>
      </c>
      <c r="B174" s="6">
        <v>17</v>
      </c>
      <c r="C174" s="6">
        <v>1</v>
      </c>
      <c r="E174" s="6">
        <v>14</v>
      </c>
      <c r="F174" s="6">
        <v>2</v>
      </c>
      <c r="G174" s="2">
        <v>0.12742047624327299</v>
      </c>
      <c r="H174" s="7" t="s">
        <v>18</v>
      </c>
      <c r="I174" s="8">
        <v>27000</v>
      </c>
      <c r="K174" s="2">
        <v>9</v>
      </c>
      <c r="L174" s="2">
        <v>5</v>
      </c>
      <c r="M174" s="2">
        <v>0.10951418086698</v>
      </c>
      <c r="O174" s="8">
        <v>18451000</v>
      </c>
    </row>
    <row r="175" spans="1:15">
      <c r="A175" s="2">
        <v>9</v>
      </c>
      <c r="B175" s="6">
        <v>8</v>
      </c>
      <c r="C175" s="6">
        <v>6</v>
      </c>
      <c r="E175" s="6">
        <v>7</v>
      </c>
      <c r="F175" s="6">
        <v>6</v>
      </c>
      <c r="G175" s="2">
        <v>0.111002679633283</v>
      </c>
      <c r="H175" s="7" t="s">
        <v>18</v>
      </c>
      <c r="I175" s="8">
        <v>27000</v>
      </c>
      <c r="K175" s="2">
        <v>9</v>
      </c>
      <c r="L175" s="2">
        <v>5</v>
      </c>
      <c r="M175" s="2">
        <v>0.10951418086698</v>
      </c>
      <c r="O175" s="8">
        <v>21558000</v>
      </c>
    </row>
    <row r="176" spans="1:15">
      <c r="A176" s="2">
        <v>10</v>
      </c>
      <c r="B176" s="6">
        <v>9</v>
      </c>
      <c r="C176" s="6">
        <v>5</v>
      </c>
      <c r="E176" s="6">
        <v>9</v>
      </c>
      <c r="F176" s="6">
        <v>5</v>
      </c>
      <c r="G176" s="2">
        <v>0.10951418086698</v>
      </c>
      <c r="H176" s="7" t="s">
        <v>12</v>
      </c>
      <c r="I176" s="8">
        <v>27000</v>
      </c>
      <c r="K176" s="2">
        <v>9</v>
      </c>
      <c r="L176" s="2">
        <v>5</v>
      </c>
      <c r="M176" s="2">
        <v>0.10951418086698</v>
      </c>
      <c r="O176" s="8">
        <v>24810000</v>
      </c>
    </row>
    <row r="177" spans="1:15">
      <c r="A177" s="2">
        <v>11</v>
      </c>
      <c r="B177" s="8">
        <v>14</v>
      </c>
      <c r="C177" s="8">
        <v>3</v>
      </c>
      <c r="D177" s="8"/>
      <c r="E177" s="8">
        <v>9</v>
      </c>
      <c r="F177" s="8">
        <v>5</v>
      </c>
      <c r="G177" s="2">
        <v>0.10951418086698</v>
      </c>
      <c r="H177" s="7" t="s">
        <v>12</v>
      </c>
      <c r="I177" s="8">
        <v>27000</v>
      </c>
      <c r="K177" s="8">
        <v>9</v>
      </c>
      <c r="L177" s="8">
        <v>5</v>
      </c>
      <c r="M177" s="8">
        <v>0.10951418086698</v>
      </c>
      <c r="N177" s="8"/>
      <c r="O177" s="8">
        <v>28112000</v>
      </c>
    </row>
    <row r="178" spans="1:15">
      <c r="A178" s="2">
        <v>12</v>
      </c>
      <c r="B178" s="8">
        <v>13</v>
      </c>
      <c r="C178" s="8">
        <v>4</v>
      </c>
      <c r="D178" s="8"/>
      <c r="E178" s="8">
        <v>9</v>
      </c>
      <c r="F178" s="8">
        <v>5</v>
      </c>
      <c r="G178" s="8">
        <v>0.10951418086698</v>
      </c>
      <c r="H178" s="7" t="s">
        <v>12</v>
      </c>
      <c r="I178" s="8">
        <v>27000</v>
      </c>
      <c r="K178" s="8">
        <v>9</v>
      </c>
      <c r="L178" s="8">
        <v>5</v>
      </c>
      <c r="M178" s="8">
        <v>0.10951418086698</v>
      </c>
      <c r="N178" s="25" t="s">
        <v>206</v>
      </c>
      <c r="O178" s="8">
        <v>31074000</v>
      </c>
    </row>
    <row r="181" spans="1:15">
      <c r="A181" s="1" t="s">
        <v>215</v>
      </c>
    </row>
    <row r="182" spans="1:15">
      <c r="B182" s="89" t="s">
        <v>153</v>
      </c>
      <c r="C182" s="89"/>
      <c r="D182" s="2"/>
      <c r="E182" s="89" t="s">
        <v>154</v>
      </c>
      <c r="F182" s="89"/>
      <c r="G182" s="89"/>
      <c r="H182" s="2"/>
      <c r="K182" s="89" t="s">
        <v>155</v>
      </c>
      <c r="L182" s="89"/>
      <c r="M182" s="89"/>
    </row>
    <row r="183" spans="1:15">
      <c r="A183" s="30" t="s">
        <v>157</v>
      </c>
      <c r="B183" s="30" t="s">
        <v>158</v>
      </c>
      <c r="C183" s="30" t="s">
        <v>159</v>
      </c>
      <c r="D183" s="4"/>
      <c r="E183" s="30" t="s">
        <v>158</v>
      </c>
      <c r="F183" s="30" t="s">
        <v>159</v>
      </c>
      <c r="G183" s="30" t="s">
        <v>160</v>
      </c>
      <c r="H183" s="30" t="s">
        <v>161</v>
      </c>
      <c r="I183" s="5" t="s">
        <v>162</v>
      </c>
      <c r="K183" s="30" t="s">
        <v>158</v>
      </c>
      <c r="L183" s="30" t="s">
        <v>159</v>
      </c>
      <c r="M183" s="30" t="s">
        <v>160</v>
      </c>
      <c r="N183" s="5" t="s">
        <v>163</v>
      </c>
      <c r="O183" s="30" t="s">
        <v>164</v>
      </c>
    </row>
    <row r="184" spans="1:15">
      <c r="A184" s="2">
        <v>1</v>
      </c>
      <c r="B184" s="6">
        <v>8</v>
      </c>
      <c r="C184" s="6">
        <v>5</v>
      </c>
      <c r="E184" s="6">
        <v>8</v>
      </c>
      <c r="F184" s="6">
        <v>5</v>
      </c>
      <c r="G184" s="2">
        <v>0.10949304213462401</v>
      </c>
      <c r="H184" s="24" t="s">
        <v>203</v>
      </c>
      <c r="I184" s="8">
        <v>9000</v>
      </c>
      <c r="K184" s="2">
        <v>8</v>
      </c>
      <c r="L184" s="2">
        <v>5</v>
      </c>
      <c r="M184" s="2">
        <v>0.10949304213462401</v>
      </c>
      <c r="O184" s="8">
        <v>486000</v>
      </c>
    </row>
    <row r="185" spans="1:15">
      <c r="A185" s="2">
        <v>2</v>
      </c>
      <c r="B185" s="6">
        <v>1</v>
      </c>
      <c r="C185" s="6">
        <v>5</v>
      </c>
      <c r="E185" s="6">
        <v>1</v>
      </c>
      <c r="F185" s="6">
        <v>5</v>
      </c>
      <c r="G185" s="2" t="s">
        <v>169</v>
      </c>
      <c r="H185" s="7"/>
      <c r="I185" s="8">
        <v>3000</v>
      </c>
      <c r="K185" s="2">
        <v>0</v>
      </c>
      <c r="L185" s="2">
        <v>0</v>
      </c>
      <c r="M185" s="2" t="s">
        <v>169</v>
      </c>
      <c r="O185" s="8">
        <v>536000</v>
      </c>
    </row>
    <row r="186" spans="1:15">
      <c r="A186" s="2">
        <v>3</v>
      </c>
      <c r="B186" s="6">
        <v>4</v>
      </c>
      <c r="C186" s="6">
        <v>5</v>
      </c>
      <c r="E186" s="6">
        <v>4</v>
      </c>
      <c r="F186" s="6">
        <v>5</v>
      </c>
      <c r="G186" s="2" t="s">
        <v>169</v>
      </c>
      <c r="H186" s="7"/>
      <c r="I186" s="8">
        <v>3000</v>
      </c>
      <c r="K186" s="2">
        <v>0</v>
      </c>
      <c r="L186" s="2">
        <v>0</v>
      </c>
      <c r="M186" s="2" t="s">
        <v>169</v>
      </c>
      <c r="O186" s="8">
        <v>606000</v>
      </c>
    </row>
    <row r="187" spans="1:15">
      <c r="A187" s="2">
        <v>4</v>
      </c>
      <c r="B187" s="6">
        <v>0</v>
      </c>
      <c r="C187" s="6">
        <v>5</v>
      </c>
      <c r="E187" s="6">
        <v>0</v>
      </c>
      <c r="F187" s="6">
        <v>5</v>
      </c>
      <c r="G187" s="2" t="s">
        <v>169</v>
      </c>
      <c r="H187" s="7"/>
      <c r="I187" s="8">
        <v>3000</v>
      </c>
      <c r="K187" s="2">
        <v>0</v>
      </c>
      <c r="L187" s="2">
        <v>0</v>
      </c>
      <c r="M187" s="2" t="s">
        <v>169</v>
      </c>
      <c r="O187" s="8">
        <v>606000</v>
      </c>
    </row>
    <row r="188" spans="1:15">
      <c r="A188" s="2">
        <v>5</v>
      </c>
      <c r="B188" s="6">
        <v>11</v>
      </c>
      <c r="C188" s="6">
        <v>5</v>
      </c>
      <c r="E188" s="6">
        <v>9</v>
      </c>
      <c r="F188" s="6">
        <v>5</v>
      </c>
      <c r="G188" s="2">
        <v>0.109845619660063</v>
      </c>
      <c r="H188" s="7" t="s">
        <v>12</v>
      </c>
      <c r="I188" s="8">
        <v>27000</v>
      </c>
      <c r="K188" s="2">
        <v>9</v>
      </c>
      <c r="L188" s="2">
        <v>5</v>
      </c>
      <c r="M188" s="2">
        <v>0.109845619660063</v>
      </c>
      <c r="O188" s="8">
        <v>3325000</v>
      </c>
    </row>
    <row r="189" spans="1:15">
      <c r="A189" s="2">
        <v>6</v>
      </c>
      <c r="B189" s="6">
        <v>16</v>
      </c>
      <c r="C189" s="6">
        <v>2</v>
      </c>
      <c r="E189" s="6">
        <v>9</v>
      </c>
      <c r="F189" s="6">
        <v>5</v>
      </c>
      <c r="G189" s="2">
        <v>0.109845619660063</v>
      </c>
      <c r="H189" s="7" t="s">
        <v>12</v>
      </c>
      <c r="I189" s="8">
        <v>27000</v>
      </c>
      <c r="K189" s="2">
        <v>9</v>
      </c>
      <c r="L189" s="2">
        <v>5</v>
      </c>
      <c r="M189" s="2">
        <v>0.109845619660063</v>
      </c>
      <c r="O189" s="8">
        <v>8169000</v>
      </c>
    </row>
    <row r="190" spans="1:15">
      <c r="A190" s="2">
        <v>7</v>
      </c>
      <c r="B190" s="6">
        <v>18</v>
      </c>
      <c r="C190" s="6">
        <v>0</v>
      </c>
      <c r="E190" s="6">
        <v>9</v>
      </c>
      <c r="F190" s="6">
        <v>5</v>
      </c>
      <c r="G190" s="2">
        <v>0.109845619660063</v>
      </c>
      <c r="H190" s="7" t="s">
        <v>12</v>
      </c>
      <c r="I190" s="8">
        <v>27000</v>
      </c>
      <c r="K190" s="2">
        <v>9</v>
      </c>
      <c r="L190" s="2">
        <v>5</v>
      </c>
      <c r="M190" s="2">
        <v>0.109845619660063</v>
      </c>
      <c r="O190" s="8">
        <v>13280000</v>
      </c>
    </row>
    <row r="191" spans="1:15">
      <c r="A191" s="2">
        <v>8</v>
      </c>
      <c r="B191" s="6">
        <v>17</v>
      </c>
      <c r="C191" s="6">
        <v>1</v>
      </c>
      <c r="E191" s="6">
        <v>9</v>
      </c>
      <c r="F191" s="6">
        <v>5</v>
      </c>
      <c r="G191" s="2">
        <v>0.109845619660063</v>
      </c>
      <c r="H191" s="7" t="s">
        <v>12</v>
      </c>
      <c r="I191" s="8">
        <v>27000</v>
      </c>
      <c r="K191" s="2">
        <v>9</v>
      </c>
      <c r="L191" s="2">
        <v>5</v>
      </c>
      <c r="M191" s="2">
        <v>0.109845619660063</v>
      </c>
      <c r="O191" s="8">
        <v>18366000</v>
      </c>
    </row>
    <row r="192" spans="1:15">
      <c r="A192" s="2">
        <v>9</v>
      </c>
      <c r="B192" s="6">
        <v>2</v>
      </c>
      <c r="C192" s="6">
        <v>7</v>
      </c>
      <c r="E192" s="6">
        <v>2</v>
      </c>
      <c r="F192" s="6">
        <v>7</v>
      </c>
      <c r="G192" s="2" t="s">
        <v>169</v>
      </c>
      <c r="H192" s="7"/>
      <c r="I192" s="8">
        <v>3000</v>
      </c>
      <c r="K192" s="2">
        <v>9</v>
      </c>
      <c r="L192" s="2">
        <v>5</v>
      </c>
      <c r="M192" s="2">
        <v>0.109845619660063</v>
      </c>
      <c r="O192" s="8">
        <v>18396000</v>
      </c>
    </row>
    <row r="193" spans="1:15">
      <c r="A193" s="2">
        <v>10</v>
      </c>
      <c r="B193" s="6">
        <v>13</v>
      </c>
      <c r="C193" s="6">
        <v>4</v>
      </c>
      <c r="E193" s="6">
        <v>9</v>
      </c>
      <c r="F193" s="6">
        <v>5</v>
      </c>
      <c r="G193" s="2">
        <v>0.109613844370671</v>
      </c>
      <c r="H193" s="7" t="s">
        <v>12</v>
      </c>
      <c r="I193" s="8">
        <v>27000</v>
      </c>
      <c r="K193" s="2">
        <v>9</v>
      </c>
      <c r="L193" s="2">
        <v>5</v>
      </c>
      <c r="M193" s="2">
        <v>0.109613844370671</v>
      </c>
      <c r="O193" s="8">
        <v>21295000</v>
      </c>
    </row>
    <row r="194" spans="1:15">
      <c r="A194" s="2">
        <v>11</v>
      </c>
      <c r="B194" s="8">
        <v>0</v>
      </c>
      <c r="C194" s="8">
        <v>8</v>
      </c>
      <c r="D194" s="8"/>
      <c r="E194" s="8">
        <v>0</v>
      </c>
      <c r="F194" s="8">
        <v>8</v>
      </c>
      <c r="G194" s="2" t="s">
        <v>169</v>
      </c>
      <c r="H194" s="8"/>
      <c r="I194" s="8">
        <v>3000</v>
      </c>
      <c r="K194" s="8">
        <v>9</v>
      </c>
      <c r="L194" s="8">
        <v>5</v>
      </c>
      <c r="M194" s="8">
        <v>0.109613844370671</v>
      </c>
      <c r="N194" s="8"/>
      <c r="O194" s="8">
        <v>21295000</v>
      </c>
    </row>
    <row r="195" spans="1:15">
      <c r="A195" s="2">
        <v>12</v>
      </c>
      <c r="B195" s="8">
        <v>13</v>
      </c>
      <c r="C195" s="8">
        <v>4</v>
      </c>
      <c r="D195" s="8"/>
      <c r="E195" s="8">
        <v>9</v>
      </c>
      <c r="F195" s="8">
        <v>5</v>
      </c>
      <c r="G195" s="8">
        <v>0.109613844370671</v>
      </c>
      <c r="H195" s="7" t="s">
        <v>12</v>
      </c>
      <c r="I195" s="8">
        <v>27000</v>
      </c>
      <c r="K195" s="8">
        <v>9</v>
      </c>
      <c r="L195" s="8">
        <v>5</v>
      </c>
      <c r="M195" s="8">
        <v>0.109613844370671</v>
      </c>
      <c r="N195" s="9"/>
      <c r="O195" s="8">
        <v>24194000</v>
      </c>
    </row>
    <row r="196" spans="1:15">
      <c r="A196" s="2">
        <v>13</v>
      </c>
      <c r="B196" s="8">
        <v>17</v>
      </c>
      <c r="C196" s="8">
        <v>1</v>
      </c>
      <c r="D196" s="8"/>
      <c r="E196" s="8">
        <v>12</v>
      </c>
      <c r="F196" s="8">
        <v>3</v>
      </c>
      <c r="G196" s="8">
        <v>0.115298847011771</v>
      </c>
      <c r="H196" s="7" t="s">
        <v>18</v>
      </c>
      <c r="I196" s="8">
        <v>135000</v>
      </c>
      <c r="J196" s="8"/>
      <c r="K196" s="8">
        <v>9</v>
      </c>
      <c r="L196" s="8">
        <v>5</v>
      </c>
      <c r="M196" s="8">
        <v>0.11040493841624199</v>
      </c>
      <c r="N196" s="9" t="s">
        <v>181</v>
      </c>
      <c r="O196" s="8">
        <v>32486000</v>
      </c>
    </row>
    <row r="199" spans="1:15">
      <c r="A199" s="1" t="s">
        <v>216</v>
      </c>
    </row>
    <row r="200" spans="1:15">
      <c r="B200" s="89" t="s">
        <v>153</v>
      </c>
      <c r="C200" s="89"/>
      <c r="D200" s="2"/>
      <c r="E200" s="89" t="s">
        <v>154</v>
      </c>
      <c r="F200" s="89"/>
      <c r="G200" s="89"/>
      <c r="H200" s="2"/>
      <c r="K200" s="89" t="s">
        <v>155</v>
      </c>
      <c r="L200" s="89"/>
      <c r="M200" s="89"/>
    </row>
    <row r="201" spans="1:15">
      <c r="A201" s="30" t="s">
        <v>157</v>
      </c>
      <c r="B201" s="30" t="s">
        <v>158</v>
      </c>
      <c r="C201" s="30" t="s">
        <v>159</v>
      </c>
      <c r="D201" s="4"/>
      <c r="E201" s="30" t="s">
        <v>158</v>
      </c>
      <c r="F201" s="30" t="s">
        <v>159</v>
      </c>
      <c r="G201" s="30" t="s">
        <v>160</v>
      </c>
      <c r="H201" s="30" t="s">
        <v>161</v>
      </c>
      <c r="I201" s="5" t="s">
        <v>162</v>
      </c>
      <c r="K201" s="30" t="s">
        <v>158</v>
      </c>
      <c r="L201" s="30" t="s">
        <v>159</v>
      </c>
      <c r="M201" s="30" t="s">
        <v>160</v>
      </c>
      <c r="N201" s="5" t="s">
        <v>163</v>
      </c>
      <c r="O201" s="30" t="s">
        <v>164</v>
      </c>
    </row>
    <row r="202" spans="1:15">
      <c r="A202" s="2">
        <v>1</v>
      </c>
      <c r="B202" s="6">
        <v>4</v>
      </c>
      <c r="C202" s="6">
        <v>10</v>
      </c>
      <c r="E202" s="6">
        <v>4</v>
      </c>
      <c r="F202" s="6">
        <v>10</v>
      </c>
      <c r="G202" s="2" t="s">
        <v>169</v>
      </c>
      <c r="H202" s="7"/>
      <c r="I202" s="79">
        <v>3000</v>
      </c>
      <c r="K202" s="2">
        <v>4</v>
      </c>
      <c r="L202" s="2">
        <v>10</v>
      </c>
      <c r="M202" s="2" t="s">
        <v>169</v>
      </c>
      <c r="O202" s="8">
        <v>70000</v>
      </c>
    </row>
    <row r="203" spans="1:15">
      <c r="A203" s="2">
        <v>2</v>
      </c>
      <c r="B203" s="6">
        <v>10</v>
      </c>
      <c r="C203" s="6">
        <v>3</v>
      </c>
      <c r="E203" s="6">
        <v>9</v>
      </c>
      <c r="F203" s="6">
        <v>5</v>
      </c>
      <c r="G203" s="2">
        <v>0.10996924289641</v>
      </c>
      <c r="H203" s="7" t="s">
        <v>12</v>
      </c>
      <c r="I203" s="79">
        <v>27000</v>
      </c>
      <c r="K203" s="2">
        <v>9</v>
      </c>
      <c r="L203" s="2">
        <v>5</v>
      </c>
      <c r="M203" s="2">
        <v>0.10996924289641</v>
      </c>
      <c r="O203" s="8">
        <v>3564000</v>
      </c>
    </row>
    <row r="204" spans="1:15">
      <c r="A204" s="2">
        <v>3</v>
      </c>
      <c r="B204" s="6">
        <v>6</v>
      </c>
      <c r="C204" s="6">
        <v>8</v>
      </c>
      <c r="E204" s="6">
        <v>9</v>
      </c>
      <c r="F204" s="6">
        <v>5</v>
      </c>
      <c r="G204" s="2">
        <v>0.10996924289641</v>
      </c>
      <c r="H204" s="7" t="s">
        <v>12</v>
      </c>
      <c r="I204" s="79">
        <v>27000</v>
      </c>
      <c r="K204" s="2">
        <v>9</v>
      </c>
      <c r="L204" s="2">
        <v>5</v>
      </c>
      <c r="M204" s="2">
        <v>0.10996924289641</v>
      </c>
      <c r="O204" s="8">
        <v>6598000</v>
      </c>
    </row>
    <row r="205" spans="1:15">
      <c r="A205" s="2">
        <v>4</v>
      </c>
      <c r="B205" s="6">
        <v>19</v>
      </c>
      <c r="C205" s="6">
        <v>0</v>
      </c>
      <c r="E205" s="6">
        <v>19</v>
      </c>
      <c r="F205" s="6">
        <v>0</v>
      </c>
      <c r="G205" s="2">
        <v>1</v>
      </c>
      <c r="H205" s="7" t="s">
        <v>18</v>
      </c>
      <c r="I205" s="79">
        <v>9000</v>
      </c>
      <c r="K205" s="2">
        <v>9</v>
      </c>
      <c r="L205" s="2">
        <v>5</v>
      </c>
      <c r="M205" s="2">
        <v>0.10996924289641</v>
      </c>
      <c r="O205" s="8">
        <v>6629000</v>
      </c>
    </row>
    <row r="206" spans="1:15">
      <c r="A206" s="2">
        <v>5</v>
      </c>
      <c r="B206" s="6">
        <v>0</v>
      </c>
      <c r="C206" s="6">
        <v>10</v>
      </c>
      <c r="E206" s="6">
        <v>0</v>
      </c>
      <c r="F206" s="6">
        <v>10</v>
      </c>
      <c r="G206" s="2" t="s">
        <v>169</v>
      </c>
      <c r="H206" s="7"/>
      <c r="I206" s="79">
        <v>3000</v>
      </c>
      <c r="K206" s="2">
        <v>9</v>
      </c>
      <c r="L206" s="2">
        <v>5</v>
      </c>
      <c r="M206" s="2">
        <v>0.10996924289641</v>
      </c>
      <c r="O206" s="8">
        <v>6629000</v>
      </c>
    </row>
    <row r="207" spans="1:15">
      <c r="A207" s="2">
        <v>6</v>
      </c>
      <c r="B207" s="6">
        <v>3</v>
      </c>
      <c r="C207" s="6">
        <v>8</v>
      </c>
      <c r="E207" s="6">
        <v>3</v>
      </c>
      <c r="F207" s="6">
        <v>8</v>
      </c>
      <c r="G207" s="2" t="s">
        <v>169</v>
      </c>
      <c r="H207" s="7"/>
      <c r="I207" s="79">
        <v>3000</v>
      </c>
      <c r="K207" s="2">
        <v>9</v>
      </c>
      <c r="L207" s="2">
        <v>5</v>
      </c>
      <c r="M207" s="2">
        <v>0.10996924289641</v>
      </c>
      <c r="O207" s="8">
        <v>6674000</v>
      </c>
    </row>
    <row r="208" spans="1:15">
      <c r="A208" s="2">
        <v>7</v>
      </c>
      <c r="B208" s="6">
        <v>12</v>
      </c>
      <c r="C208" s="6">
        <v>2</v>
      </c>
      <c r="E208" s="6">
        <v>9</v>
      </c>
      <c r="F208" s="6">
        <v>5</v>
      </c>
      <c r="G208" s="2">
        <v>0.109613844370671</v>
      </c>
      <c r="H208" s="7" t="s">
        <v>12</v>
      </c>
      <c r="I208" s="79">
        <v>27000</v>
      </c>
      <c r="K208" s="2">
        <v>9</v>
      </c>
      <c r="L208" s="2">
        <v>5</v>
      </c>
      <c r="M208" s="2">
        <v>0.109613844370671</v>
      </c>
      <c r="O208" s="8">
        <v>9488000</v>
      </c>
    </row>
    <row r="209" spans="1:15">
      <c r="A209" s="2">
        <v>8</v>
      </c>
      <c r="B209" s="6">
        <v>12</v>
      </c>
      <c r="C209" s="6">
        <v>4</v>
      </c>
      <c r="E209" s="6">
        <v>9</v>
      </c>
      <c r="F209" s="6">
        <v>5</v>
      </c>
      <c r="G209" s="2">
        <v>0.109613844370671</v>
      </c>
      <c r="H209" s="7" t="s">
        <v>12</v>
      </c>
      <c r="I209" s="79">
        <v>27000</v>
      </c>
      <c r="K209" s="2">
        <v>9</v>
      </c>
      <c r="L209" s="2">
        <v>5</v>
      </c>
      <c r="M209" s="2">
        <v>0.109613844370671</v>
      </c>
      <c r="O209" s="8">
        <v>12117000</v>
      </c>
    </row>
    <row r="210" spans="1:15">
      <c r="A210" s="2">
        <v>9</v>
      </c>
      <c r="B210" s="6">
        <v>19</v>
      </c>
      <c r="C210" s="6">
        <v>0</v>
      </c>
      <c r="E210" s="6">
        <v>19</v>
      </c>
      <c r="F210" s="6">
        <v>0</v>
      </c>
      <c r="G210" s="2">
        <v>1</v>
      </c>
      <c r="H210" s="7" t="s">
        <v>18</v>
      </c>
      <c r="I210" s="79">
        <v>9000</v>
      </c>
      <c r="K210" s="2">
        <v>9</v>
      </c>
      <c r="L210" s="2">
        <v>5</v>
      </c>
      <c r="M210" s="2">
        <v>0.109613844370671</v>
      </c>
      <c r="O210" s="8">
        <v>12153000</v>
      </c>
    </row>
    <row r="211" spans="1:15">
      <c r="A211" s="2">
        <v>10</v>
      </c>
      <c r="B211" s="6">
        <v>5</v>
      </c>
      <c r="C211" s="6">
        <v>7</v>
      </c>
      <c r="E211" s="6">
        <v>9</v>
      </c>
      <c r="F211" s="6">
        <v>5</v>
      </c>
      <c r="G211" s="2">
        <v>0.11148825894122701</v>
      </c>
      <c r="H211" s="7" t="s">
        <v>12</v>
      </c>
      <c r="I211" s="79">
        <v>27000</v>
      </c>
      <c r="K211" s="2">
        <v>9</v>
      </c>
      <c r="L211" s="2">
        <v>5</v>
      </c>
      <c r="M211" s="2">
        <v>0.109613844370671</v>
      </c>
      <c r="O211" s="8">
        <v>16054000</v>
      </c>
    </row>
    <row r="212" spans="1:15">
      <c r="A212" s="2">
        <v>11</v>
      </c>
      <c r="B212" s="8">
        <v>2</v>
      </c>
      <c r="C212" s="8">
        <v>9</v>
      </c>
      <c r="D212" s="8"/>
      <c r="E212" s="8">
        <v>2</v>
      </c>
      <c r="F212" s="8">
        <v>9</v>
      </c>
      <c r="G212" s="2" t="s">
        <v>169</v>
      </c>
      <c r="H212" s="8"/>
      <c r="I212" s="79">
        <v>3000</v>
      </c>
      <c r="K212" s="8">
        <v>9</v>
      </c>
      <c r="L212" s="8">
        <v>5</v>
      </c>
      <c r="M212" s="8">
        <v>0.109613844370671</v>
      </c>
      <c r="O212" s="8">
        <v>16094000</v>
      </c>
    </row>
    <row r="213" spans="1:15">
      <c r="A213" s="2">
        <v>12</v>
      </c>
      <c r="B213" s="8">
        <v>1</v>
      </c>
      <c r="C213" s="8">
        <v>10</v>
      </c>
      <c r="D213" s="8"/>
      <c r="E213" s="8">
        <v>1</v>
      </c>
      <c r="F213" s="8">
        <v>10</v>
      </c>
      <c r="G213" s="2" t="s">
        <v>169</v>
      </c>
      <c r="H213" s="7"/>
      <c r="I213" s="80">
        <v>3000</v>
      </c>
      <c r="K213" s="8">
        <v>9</v>
      </c>
      <c r="L213" s="8">
        <v>5</v>
      </c>
      <c r="M213" s="8">
        <v>0.109613844370671</v>
      </c>
      <c r="O213" s="8">
        <v>16124000</v>
      </c>
    </row>
    <row r="214" spans="1:15">
      <c r="A214" s="2">
        <v>13</v>
      </c>
      <c r="B214" s="8">
        <v>4</v>
      </c>
      <c r="C214" s="8">
        <v>7</v>
      </c>
      <c r="D214" s="8"/>
      <c r="E214" s="8">
        <v>4</v>
      </c>
      <c r="F214" s="8">
        <v>7</v>
      </c>
      <c r="G214" s="2" t="s">
        <v>169</v>
      </c>
      <c r="H214" s="8"/>
      <c r="I214" s="80">
        <v>3000</v>
      </c>
      <c r="J214" s="8"/>
      <c r="K214" s="8">
        <v>9</v>
      </c>
      <c r="L214" s="8">
        <v>5</v>
      </c>
      <c r="M214" s="8">
        <v>0.109613844370671</v>
      </c>
      <c r="O214" s="8">
        <v>16169000</v>
      </c>
    </row>
    <row r="215" spans="1:15">
      <c r="A215" s="2">
        <v>14</v>
      </c>
      <c r="B215" s="8">
        <v>10</v>
      </c>
      <c r="C215" s="8">
        <v>1</v>
      </c>
      <c r="D215" s="8"/>
      <c r="E215" s="8">
        <v>10</v>
      </c>
      <c r="F215" s="8">
        <v>4</v>
      </c>
      <c r="G215" s="8">
        <v>0.112099757024043</v>
      </c>
      <c r="H215" s="7" t="s">
        <v>18</v>
      </c>
      <c r="I215" s="79">
        <v>27000</v>
      </c>
      <c r="J215" s="8"/>
      <c r="K215" s="8">
        <v>9</v>
      </c>
      <c r="L215" s="8">
        <v>5</v>
      </c>
      <c r="M215" s="8">
        <v>0.109613844370671</v>
      </c>
      <c r="N215" s="8"/>
      <c r="O215" s="8">
        <v>19282000</v>
      </c>
    </row>
    <row r="216" spans="1:15">
      <c r="A216" s="2">
        <v>15</v>
      </c>
      <c r="B216" s="8">
        <v>15</v>
      </c>
      <c r="C216" s="8">
        <v>2</v>
      </c>
      <c r="D216" s="8"/>
      <c r="E216" s="8">
        <v>9</v>
      </c>
      <c r="F216" s="8">
        <v>5</v>
      </c>
      <c r="G216" s="8">
        <v>0.110398676870459</v>
      </c>
      <c r="H216" s="7" t="s">
        <v>12</v>
      </c>
      <c r="I216" s="79">
        <v>135000</v>
      </c>
      <c r="J216" s="8"/>
      <c r="K216" s="8">
        <v>9</v>
      </c>
      <c r="L216" s="8">
        <v>5</v>
      </c>
      <c r="M216" s="8">
        <v>0.110137066037196</v>
      </c>
      <c r="N216" s="9" t="s">
        <v>181</v>
      </c>
      <c r="O216" s="8">
        <v>36815000</v>
      </c>
    </row>
    <row r="219" spans="1:15">
      <c r="A219" s="1" t="s">
        <v>217</v>
      </c>
    </row>
    <row r="220" spans="1:15">
      <c r="B220" s="89" t="s">
        <v>153</v>
      </c>
      <c r="C220" s="89"/>
      <c r="D220" s="2"/>
      <c r="E220" s="89" t="s">
        <v>154</v>
      </c>
      <c r="F220" s="89"/>
      <c r="G220" s="89"/>
      <c r="H220" s="2"/>
      <c r="K220" s="89" t="s">
        <v>155</v>
      </c>
      <c r="L220" s="89"/>
      <c r="M220" s="89"/>
    </row>
    <row r="221" spans="1:15">
      <c r="A221" s="30" t="s">
        <v>157</v>
      </c>
      <c r="B221" s="30" t="s">
        <v>158</v>
      </c>
      <c r="C221" s="30" t="s">
        <v>159</v>
      </c>
      <c r="D221" s="4"/>
      <c r="E221" s="30" t="s">
        <v>158</v>
      </c>
      <c r="F221" s="30" t="s">
        <v>159</v>
      </c>
      <c r="G221" s="30" t="s">
        <v>160</v>
      </c>
      <c r="H221" s="30" t="s">
        <v>161</v>
      </c>
      <c r="I221" s="5" t="s">
        <v>162</v>
      </c>
      <c r="K221" s="30" t="s">
        <v>158</v>
      </c>
      <c r="L221" s="30" t="s">
        <v>159</v>
      </c>
      <c r="M221" s="30" t="s">
        <v>160</v>
      </c>
      <c r="N221" s="5" t="s">
        <v>163</v>
      </c>
      <c r="O221" s="30" t="s">
        <v>164</v>
      </c>
    </row>
    <row r="222" spans="1:15">
      <c r="A222" s="2">
        <v>1</v>
      </c>
      <c r="B222" s="6">
        <v>3</v>
      </c>
      <c r="C222" s="6">
        <v>7</v>
      </c>
      <c r="E222" s="6">
        <v>3</v>
      </c>
      <c r="F222" s="6">
        <v>7</v>
      </c>
      <c r="G222" s="2" t="s">
        <v>169</v>
      </c>
      <c r="H222" s="7"/>
      <c r="I222" s="8">
        <v>3000</v>
      </c>
      <c r="K222" s="2">
        <v>3</v>
      </c>
      <c r="L222" s="2">
        <v>7</v>
      </c>
      <c r="M222" s="2" t="s">
        <v>169</v>
      </c>
      <c r="O222" s="8">
        <v>35000</v>
      </c>
    </row>
    <row r="223" spans="1:15">
      <c r="A223" s="2">
        <v>2</v>
      </c>
      <c r="B223" s="6">
        <v>20</v>
      </c>
      <c r="C223" s="6">
        <v>0</v>
      </c>
      <c r="E223" s="6">
        <v>20</v>
      </c>
      <c r="F223" s="6">
        <v>0</v>
      </c>
      <c r="G223" s="2" t="s">
        <v>169</v>
      </c>
      <c r="H223" s="7"/>
      <c r="I223" s="8">
        <v>3000</v>
      </c>
      <c r="K223" s="2">
        <v>20</v>
      </c>
      <c r="L223" s="2">
        <v>0</v>
      </c>
      <c r="M223" s="2" t="s">
        <v>169</v>
      </c>
      <c r="O223" s="8">
        <v>35000</v>
      </c>
    </row>
    <row r="224" spans="1:15">
      <c r="A224" s="2">
        <v>3</v>
      </c>
      <c r="B224" s="6">
        <v>16</v>
      </c>
      <c r="C224" s="6">
        <v>2</v>
      </c>
      <c r="E224" s="6">
        <v>9</v>
      </c>
      <c r="F224" s="6">
        <v>5</v>
      </c>
      <c r="G224" s="2">
        <v>0.10996924289641</v>
      </c>
      <c r="H224" s="7" t="s">
        <v>218</v>
      </c>
      <c r="I224" s="8">
        <v>27000</v>
      </c>
      <c r="K224" s="2">
        <v>9</v>
      </c>
      <c r="L224" s="2">
        <v>5</v>
      </c>
      <c r="M224" s="2">
        <v>0.10996924289641</v>
      </c>
      <c r="O224" s="8">
        <v>4823000</v>
      </c>
    </row>
    <row r="225" spans="1:15">
      <c r="A225" s="2">
        <v>4</v>
      </c>
      <c r="B225" s="6">
        <v>3</v>
      </c>
      <c r="C225" s="6">
        <v>8</v>
      </c>
      <c r="E225" s="6">
        <v>3</v>
      </c>
      <c r="F225" s="6">
        <v>8</v>
      </c>
      <c r="G225" s="2" t="s">
        <v>169</v>
      </c>
      <c r="H225" s="7"/>
      <c r="I225" s="8">
        <v>3000</v>
      </c>
      <c r="K225" s="2">
        <v>9</v>
      </c>
      <c r="L225" s="2">
        <v>5</v>
      </c>
      <c r="M225" s="2">
        <v>0.10996924289641</v>
      </c>
      <c r="O225" s="8">
        <v>4863000</v>
      </c>
    </row>
    <row r="226" spans="1:15">
      <c r="A226" s="2">
        <v>5</v>
      </c>
      <c r="B226" s="6">
        <v>19</v>
      </c>
      <c r="C226" s="6">
        <v>0</v>
      </c>
      <c r="E226" s="6">
        <v>19</v>
      </c>
      <c r="F226" s="6">
        <v>0</v>
      </c>
      <c r="G226" s="2">
        <v>1</v>
      </c>
      <c r="H226" s="7" t="s">
        <v>18</v>
      </c>
      <c r="I226" s="8">
        <v>9000</v>
      </c>
      <c r="K226" s="2">
        <v>9</v>
      </c>
      <c r="L226" s="2">
        <v>5</v>
      </c>
      <c r="M226" s="2">
        <v>0.10996924289641</v>
      </c>
      <c r="O226" s="8">
        <v>4894000</v>
      </c>
    </row>
    <row r="227" spans="1:15">
      <c r="A227" s="2">
        <v>6</v>
      </c>
      <c r="B227" s="6">
        <v>17</v>
      </c>
      <c r="C227" s="6">
        <v>1</v>
      </c>
      <c r="E227" s="6">
        <v>12</v>
      </c>
      <c r="F227" s="6">
        <v>3</v>
      </c>
      <c r="G227" s="2">
        <v>0.115298847011771</v>
      </c>
      <c r="H227" s="7" t="s">
        <v>18</v>
      </c>
      <c r="I227" s="8">
        <v>135000</v>
      </c>
      <c r="K227" s="2">
        <v>9</v>
      </c>
      <c r="L227" s="2">
        <v>5</v>
      </c>
      <c r="M227" s="2">
        <v>0.110523361564086</v>
      </c>
      <c r="O227" s="8">
        <v>15706000</v>
      </c>
    </row>
    <row r="228" spans="1:15">
      <c r="A228" s="2">
        <v>7</v>
      </c>
      <c r="B228" s="6">
        <v>5</v>
      </c>
      <c r="C228" s="6">
        <v>6</v>
      </c>
      <c r="E228" s="6">
        <v>9</v>
      </c>
      <c r="F228" s="6">
        <v>5</v>
      </c>
      <c r="G228" s="2">
        <v>0.109613731309311</v>
      </c>
      <c r="H228" s="7" t="s">
        <v>218</v>
      </c>
      <c r="I228" s="8">
        <v>81000</v>
      </c>
      <c r="K228" s="2">
        <v>9</v>
      </c>
      <c r="L228" s="2">
        <v>5</v>
      </c>
      <c r="M228" s="2">
        <v>0.109613731309311</v>
      </c>
      <c r="O228" s="8">
        <v>20290000</v>
      </c>
    </row>
    <row r="229" spans="1:15">
      <c r="A229" s="2">
        <v>8</v>
      </c>
      <c r="B229" s="6">
        <v>14</v>
      </c>
      <c r="C229" s="6">
        <v>2</v>
      </c>
      <c r="E229" s="6">
        <v>9</v>
      </c>
      <c r="F229" s="6">
        <v>5</v>
      </c>
      <c r="G229" s="2">
        <v>0.109613731309311</v>
      </c>
      <c r="H229" s="7" t="s">
        <v>218</v>
      </c>
      <c r="I229" s="8">
        <v>81000</v>
      </c>
      <c r="K229" s="2">
        <v>9</v>
      </c>
      <c r="L229" s="2">
        <v>5</v>
      </c>
      <c r="M229" s="2">
        <v>0.109613731309311</v>
      </c>
      <c r="O229" s="8">
        <v>23338000</v>
      </c>
    </row>
    <row r="230" spans="1:15">
      <c r="A230" s="2">
        <v>9</v>
      </c>
      <c r="B230" s="6">
        <v>5</v>
      </c>
      <c r="C230" s="6">
        <v>2</v>
      </c>
      <c r="E230" s="6">
        <v>9</v>
      </c>
      <c r="F230" s="6">
        <v>5</v>
      </c>
      <c r="G230" s="2">
        <v>0.109613731309311</v>
      </c>
      <c r="H230" s="7" t="s">
        <v>218</v>
      </c>
      <c r="I230" s="8">
        <v>81000</v>
      </c>
      <c r="K230" s="2">
        <v>9</v>
      </c>
      <c r="L230" s="2">
        <v>5</v>
      </c>
      <c r="M230" s="2">
        <v>0.109613731309311</v>
      </c>
      <c r="O230" s="8">
        <v>26446000</v>
      </c>
    </row>
    <row r="231" spans="1:15">
      <c r="A231" s="2">
        <v>10</v>
      </c>
      <c r="B231" s="6">
        <v>5</v>
      </c>
      <c r="C231" s="6">
        <v>3</v>
      </c>
      <c r="E231" s="6">
        <v>9</v>
      </c>
      <c r="F231" s="6">
        <v>5</v>
      </c>
      <c r="G231" s="2">
        <v>0.109613731309311</v>
      </c>
      <c r="H231" s="7" t="s">
        <v>218</v>
      </c>
      <c r="I231" s="8">
        <v>81000</v>
      </c>
      <c r="K231" s="2">
        <v>9</v>
      </c>
      <c r="L231" s="2">
        <v>5</v>
      </c>
      <c r="M231" s="2">
        <v>0.109613731309311</v>
      </c>
      <c r="O231" s="8">
        <v>29792000</v>
      </c>
    </row>
    <row r="232" spans="1:15">
      <c r="A232" s="2">
        <v>11</v>
      </c>
      <c r="B232" s="8">
        <v>9</v>
      </c>
      <c r="C232" s="8">
        <v>6</v>
      </c>
      <c r="D232" s="8"/>
      <c r="E232" s="8">
        <v>9</v>
      </c>
      <c r="F232" s="8">
        <v>5</v>
      </c>
      <c r="G232" s="2">
        <v>0.109613731309311</v>
      </c>
      <c r="H232" s="7" t="s">
        <v>218</v>
      </c>
      <c r="I232" s="8">
        <v>81000</v>
      </c>
      <c r="K232" s="8">
        <v>9</v>
      </c>
      <c r="L232" s="8">
        <v>5</v>
      </c>
      <c r="M232" s="8">
        <v>0.109613731309311</v>
      </c>
      <c r="N232" s="25" t="s">
        <v>206</v>
      </c>
      <c r="O232" s="8">
        <v>32773000</v>
      </c>
    </row>
    <row r="233" spans="1:15">
      <c r="A233" s="2"/>
      <c r="B233" s="8"/>
      <c r="C233" s="8"/>
      <c r="D233" s="8"/>
      <c r="E233" s="8"/>
      <c r="F233" s="8"/>
      <c r="G233" s="8"/>
      <c r="H233" s="7"/>
      <c r="I233" s="8"/>
      <c r="K233" s="8"/>
      <c r="L233" s="8"/>
      <c r="M233" s="8"/>
      <c r="N233" s="9"/>
      <c r="O233" s="8"/>
    </row>
  </sheetData>
  <mergeCells count="42">
    <mergeCell ref="B200:C200"/>
    <mergeCell ref="E200:G200"/>
    <mergeCell ref="K200:M200"/>
    <mergeCell ref="B220:C220"/>
    <mergeCell ref="E220:G220"/>
    <mergeCell ref="K220:M220"/>
    <mergeCell ref="B165:C165"/>
    <mergeCell ref="E165:G165"/>
    <mergeCell ref="K165:M165"/>
    <mergeCell ref="B182:C182"/>
    <mergeCell ref="E182:G182"/>
    <mergeCell ref="K182:M182"/>
    <mergeCell ref="B132:C132"/>
    <mergeCell ref="E132:G132"/>
    <mergeCell ref="K132:M132"/>
    <mergeCell ref="B148:C148"/>
    <mergeCell ref="E148:G148"/>
    <mergeCell ref="K148:M148"/>
    <mergeCell ref="B96:C96"/>
    <mergeCell ref="E96:G96"/>
    <mergeCell ref="K96:M96"/>
    <mergeCell ref="B116:C116"/>
    <mergeCell ref="E116:G116"/>
    <mergeCell ref="K116:M116"/>
    <mergeCell ref="B70:C70"/>
    <mergeCell ref="E70:G70"/>
    <mergeCell ref="K70:M70"/>
    <mergeCell ref="B85:C85"/>
    <mergeCell ref="E85:G85"/>
    <mergeCell ref="K85:M85"/>
    <mergeCell ref="B38:C38"/>
    <mergeCell ref="E38:G38"/>
    <mergeCell ref="K38:M38"/>
    <mergeCell ref="B53:C53"/>
    <mergeCell ref="E53:G53"/>
    <mergeCell ref="K53:M53"/>
    <mergeCell ref="B2:C2"/>
    <mergeCell ref="E2:G2"/>
    <mergeCell ref="K2:M2"/>
    <mergeCell ref="B19:C19"/>
    <mergeCell ref="E19:G19"/>
    <mergeCell ref="K19:M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E61" workbookViewId="0">
      <selection activeCell="S9" sqref="S9"/>
    </sheetView>
  </sheetViews>
  <sheetFormatPr defaultRowHeight="16.5"/>
  <cols>
    <col min="8" max="8" width="13.25" customWidth="1"/>
    <col min="15" max="15" width="11.375" customWidth="1"/>
    <col min="18" max="18" width="42.75" customWidth="1"/>
    <col min="19" max="19" width="23" customWidth="1"/>
  </cols>
  <sheetData>
    <row r="1" spans="1:19">
      <c r="A1" s="1" t="s">
        <v>68</v>
      </c>
    </row>
    <row r="2" spans="1:19">
      <c r="B2" s="89" t="s">
        <v>1</v>
      </c>
      <c r="C2" s="89"/>
      <c r="D2" s="2"/>
      <c r="E2" s="89" t="s">
        <v>2</v>
      </c>
      <c r="F2" s="89"/>
      <c r="G2" s="89"/>
      <c r="H2" s="2"/>
      <c r="K2" s="89" t="s">
        <v>3</v>
      </c>
      <c r="L2" s="89"/>
      <c r="M2" s="89"/>
      <c r="R2" s="13" t="s">
        <v>83</v>
      </c>
      <c r="S2" s="2"/>
    </row>
    <row r="3" spans="1:19">
      <c r="A3" s="3" t="s">
        <v>4</v>
      </c>
      <c r="B3" s="3" t="s">
        <v>5</v>
      </c>
      <c r="C3" s="3" t="s">
        <v>6</v>
      </c>
      <c r="D3" s="4"/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K3" s="3" t="s">
        <v>5</v>
      </c>
      <c r="L3" s="3" t="s">
        <v>6</v>
      </c>
      <c r="M3" s="3" t="s">
        <v>7</v>
      </c>
      <c r="N3" s="5" t="s">
        <v>10</v>
      </c>
      <c r="O3" s="3" t="s">
        <v>11</v>
      </c>
      <c r="R3" s="10" t="s">
        <v>84</v>
      </c>
      <c r="S3" s="2">
        <v>20</v>
      </c>
    </row>
    <row r="4" spans="1:19">
      <c r="A4" s="2">
        <v>1</v>
      </c>
      <c r="B4" s="6">
        <v>8</v>
      </c>
      <c r="C4" s="6">
        <v>6</v>
      </c>
      <c r="D4" s="8"/>
      <c r="E4" s="6">
        <v>9</v>
      </c>
      <c r="F4" s="6">
        <v>5</v>
      </c>
      <c r="G4" s="2">
        <v>0.10973660685525</v>
      </c>
      <c r="H4" s="7" t="s">
        <v>12</v>
      </c>
      <c r="I4" s="8">
        <v>27000</v>
      </c>
      <c r="J4" s="8"/>
      <c r="K4" s="2">
        <v>9</v>
      </c>
      <c r="L4" s="2">
        <v>5</v>
      </c>
      <c r="M4" s="2">
        <v>0.10973660685525</v>
      </c>
      <c r="N4" s="8"/>
      <c r="O4" s="8">
        <v>3312000</v>
      </c>
      <c r="R4" s="10" t="s">
        <v>85</v>
      </c>
      <c r="S4" s="2">
        <v>30000000</v>
      </c>
    </row>
    <row r="5" spans="1:19">
      <c r="A5" s="27">
        <v>2</v>
      </c>
      <c r="B5" s="28">
        <v>9</v>
      </c>
      <c r="C5" s="28">
        <v>1</v>
      </c>
      <c r="D5" s="29"/>
      <c r="E5" s="28">
        <v>9</v>
      </c>
      <c r="F5" s="28">
        <v>5</v>
      </c>
      <c r="G5" s="2">
        <v>0.10973660685525</v>
      </c>
      <c r="H5" s="7" t="s">
        <v>12</v>
      </c>
      <c r="I5" s="8">
        <v>27000</v>
      </c>
      <c r="J5" s="8"/>
      <c r="K5" s="2">
        <v>9</v>
      </c>
      <c r="L5" s="2">
        <v>5</v>
      </c>
      <c r="M5" s="2">
        <v>0.10973660685525</v>
      </c>
      <c r="N5" s="8"/>
      <c r="O5" s="8">
        <v>7162000</v>
      </c>
      <c r="R5" s="10" t="s">
        <v>86</v>
      </c>
      <c r="S5" s="14" t="s">
        <v>87</v>
      </c>
    </row>
    <row r="6" spans="1:19">
      <c r="A6" s="2">
        <v>3</v>
      </c>
      <c r="B6" s="6">
        <v>4</v>
      </c>
      <c r="C6" s="6">
        <v>4</v>
      </c>
      <c r="D6" s="8"/>
      <c r="E6" s="6">
        <v>4</v>
      </c>
      <c r="F6" s="6">
        <v>4</v>
      </c>
      <c r="G6" s="2" t="s">
        <v>16</v>
      </c>
      <c r="H6" s="2"/>
      <c r="I6" s="8">
        <v>3000</v>
      </c>
      <c r="J6" s="8"/>
      <c r="K6" s="2">
        <v>9</v>
      </c>
      <c r="L6" s="2">
        <v>5</v>
      </c>
      <c r="M6" s="2">
        <v>0.10973660685525</v>
      </c>
      <c r="N6" s="8"/>
      <c r="O6" s="8">
        <v>8586000</v>
      </c>
      <c r="R6" s="10" t="s">
        <v>88</v>
      </c>
      <c r="S6" s="2">
        <v>1000</v>
      </c>
    </row>
    <row r="7" spans="1:19">
      <c r="A7" s="2">
        <v>4</v>
      </c>
      <c r="B7" s="6">
        <v>18</v>
      </c>
      <c r="C7" s="6">
        <v>1</v>
      </c>
      <c r="D7" s="8"/>
      <c r="E7" s="6">
        <v>9</v>
      </c>
      <c r="F7" s="6">
        <v>5</v>
      </c>
      <c r="G7" s="2">
        <v>0.10996924289641</v>
      </c>
      <c r="H7" s="7" t="s">
        <v>12</v>
      </c>
      <c r="I7" s="8">
        <v>27000</v>
      </c>
      <c r="J7" s="8"/>
      <c r="K7" s="2">
        <v>9</v>
      </c>
      <c r="L7" s="2">
        <v>5</v>
      </c>
      <c r="M7" s="2">
        <v>0.10973660685525</v>
      </c>
      <c r="N7" s="8"/>
      <c r="O7" s="8">
        <v>9896000</v>
      </c>
      <c r="R7" s="10" t="s">
        <v>89</v>
      </c>
      <c r="S7" s="14" t="s">
        <v>90</v>
      </c>
    </row>
    <row r="8" spans="1:19">
      <c r="A8" s="2">
        <v>5</v>
      </c>
      <c r="B8" s="6">
        <v>16</v>
      </c>
      <c r="C8" s="6">
        <v>2</v>
      </c>
      <c r="D8" s="8"/>
      <c r="E8" s="6">
        <v>9</v>
      </c>
      <c r="F8" s="6">
        <v>5</v>
      </c>
      <c r="G8" s="2">
        <v>0.10996924289641</v>
      </c>
      <c r="H8" s="7" t="s">
        <v>12</v>
      </c>
      <c r="I8" s="8">
        <v>27000</v>
      </c>
      <c r="J8" s="8"/>
      <c r="K8" s="2">
        <v>9</v>
      </c>
      <c r="L8" s="2">
        <v>5</v>
      </c>
      <c r="M8" s="2">
        <v>0.10973660685525</v>
      </c>
      <c r="N8" s="8"/>
      <c r="O8" s="8">
        <v>12798000</v>
      </c>
      <c r="R8" s="10" t="s">
        <v>91</v>
      </c>
      <c r="S8" s="14" t="s">
        <v>92</v>
      </c>
    </row>
    <row r="9" spans="1:19">
      <c r="A9" s="2">
        <v>6</v>
      </c>
      <c r="B9" s="6">
        <v>6</v>
      </c>
      <c r="C9" s="6">
        <v>6</v>
      </c>
      <c r="D9" s="8"/>
      <c r="E9" s="6">
        <v>9</v>
      </c>
      <c r="F9" s="6">
        <v>5</v>
      </c>
      <c r="G9" s="2">
        <v>0.10996924289641</v>
      </c>
      <c r="H9" s="7" t="s">
        <v>12</v>
      </c>
      <c r="I9" s="8">
        <v>27000</v>
      </c>
      <c r="J9" s="8"/>
      <c r="K9" s="2">
        <v>9</v>
      </c>
      <c r="L9" s="2">
        <v>5</v>
      </c>
      <c r="M9" s="2">
        <v>0.10973660685525</v>
      </c>
      <c r="N9" s="8"/>
      <c r="O9" s="8">
        <v>13058000</v>
      </c>
      <c r="R9" s="10" t="s">
        <v>93</v>
      </c>
      <c r="S9" s="14" t="s">
        <v>94</v>
      </c>
    </row>
    <row r="10" spans="1:19">
      <c r="A10" s="2">
        <v>7</v>
      </c>
      <c r="B10" s="6">
        <v>9</v>
      </c>
      <c r="C10" s="6">
        <v>6</v>
      </c>
      <c r="D10" s="8"/>
      <c r="E10" s="6">
        <v>9</v>
      </c>
      <c r="F10" s="6">
        <v>5</v>
      </c>
      <c r="G10" s="2">
        <v>0.110562953507773</v>
      </c>
      <c r="H10" s="7" t="s">
        <v>12</v>
      </c>
      <c r="I10" s="8">
        <v>135000</v>
      </c>
      <c r="J10" s="8"/>
      <c r="K10" s="2">
        <v>9</v>
      </c>
      <c r="L10" s="2">
        <v>5</v>
      </c>
      <c r="M10" s="2">
        <v>0.110287504623599</v>
      </c>
      <c r="N10" s="8"/>
      <c r="O10" s="8">
        <v>16383000</v>
      </c>
      <c r="R10" s="10" t="s">
        <v>95</v>
      </c>
      <c r="S10" s="2">
        <v>0.4</v>
      </c>
    </row>
    <row r="11" spans="1:19">
      <c r="A11" s="2">
        <v>8</v>
      </c>
      <c r="B11" s="6">
        <v>2</v>
      </c>
      <c r="C11" s="6">
        <v>11</v>
      </c>
      <c r="D11" s="8"/>
      <c r="E11" s="6">
        <v>2</v>
      </c>
      <c r="F11" s="6">
        <v>11</v>
      </c>
      <c r="G11" s="2" t="s">
        <v>16</v>
      </c>
      <c r="H11" s="7"/>
      <c r="I11" s="8">
        <v>3000</v>
      </c>
      <c r="J11" s="8"/>
      <c r="K11" s="2">
        <v>9</v>
      </c>
      <c r="L11" s="2">
        <v>5</v>
      </c>
      <c r="M11" s="2">
        <v>0.110287504623599</v>
      </c>
      <c r="N11" s="8"/>
      <c r="O11" s="8">
        <v>17086000</v>
      </c>
      <c r="R11" s="10"/>
      <c r="S11" s="2"/>
    </row>
    <row r="12" spans="1:19">
      <c r="A12" s="2">
        <v>9</v>
      </c>
      <c r="B12" s="6">
        <v>10</v>
      </c>
      <c r="C12" s="6">
        <v>4</v>
      </c>
      <c r="D12" s="8"/>
      <c r="E12" s="6">
        <v>9</v>
      </c>
      <c r="F12" s="6">
        <v>5</v>
      </c>
      <c r="G12" s="2">
        <v>0.109873031020307</v>
      </c>
      <c r="H12" s="7" t="s">
        <v>12</v>
      </c>
      <c r="I12" s="8">
        <v>81000</v>
      </c>
      <c r="J12" s="8"/>
      <c r="K12" s="2">
        <v>9</v>
      </c>
      <c r="L12" s="2">
        <v>5</v>
      </c>
      <c r="M12" s="2">
        <v>0.109873031020307</v>
      </c>
      <c r="N12" s="8"/>
      <c r="O12" s="8">
        <v>21900000</v>
      </c>
      <c r="R12" s="10"/>
      <c r="S12" s="2"/>
    </row>
    <row r="13" spans="1:19">
      <c r="A13" s="2">
        <v>10</v>
      </c>
      <c r="B13" s="6">
        <v>3</v>
      </c>
      <c r="C13" s="6">
        <v>10</v>
      </c>
      <c r="D13" s="8"/>
      <c r="E13" s="6">
        <v>3</v>
      </c>
      <c r="F13" s="6">
        <v>10</v>
      </c>
      <c r="G13" s="2" t="s">
        <v>16</v>
      </c>
      <c r="H13" s="7"/>
      <c r="I13" s="8">
        <v>3000</v>
      </c>
      <c r="J13" s="8"/>
      <c r="K13" s="2">
        <v>9</v>
      </c>
      <c r="L13" s="2">
        <v>5</v>
      </c>
      <c r="M13" s="2">
        <v>0.109873031020307</v>
      </c>
      <c r="N13" s="9"/>
      <c r="O13" s="8">
        <v>21945000</v>
      </c>
      <c r="R13" s="10"/>
      <c r="S13" s="2"/>
    </row>
    <row r="14" spans="1:19">
      <c r="A14" s="2">
        <v>11</v>
      </c>
      <c r="B14" s="8">
        <v>2</v>
      </c>
      <c r="C14" s="8">
        <v>11</v>
      </c>
      <c r="D14" s="8"/>
      <c r="E14" s="8">
        <v>2</v>
      </c>
      <c r="F14" s="8">
        <v>11</v>
      </c>
      <c r="G14" s="2" t="s">
        <v>16</v>
      </c>
      <c r="H14" s="7"/>
      <c r="I14" s="8">
        <v>3000</v>
      </c>
      <c r="J14" s="8"/>
      <c r="K14" s="8">
        <v>9</v>
      </c>
      <c r="L14" s="8">
        <v>5</v>
      </c>
      <c r="M14" s="8">
        <v>0.109873031020307</v>
      </c>
      <c r="N14" s="8"/>
      <c r="O14" s="8">
        <v>22455000</v>
      </c>
      <c r="R14" s="10" t="s">
        <v>96</v>
      </c>
      <c r="S14" s="2"/>
    </row>
    <row r="15" spans="1:19">
      <c r="A15" s="2">
        <v>12</v>
      </c>
      <c r="B15" s="8">
        <v>2</v>
      </c>
      <c r="C15" s="8">
        <v>11</v>
      </c>
      <c r="D15" s="8"/>
      <c r="E15" s="8">
        <v>2</v>
      </c>
      <c r="F15" s="8">
        <v>11</v>
      </c>
      <c r="G15" s="2" t="s">
        <v>16</v>
      </c>
      <c r="H15" s="8"/>
      <c r="I15" s="8">
        <v>3000</v>
      </c>
      <c r="J15" s="8"/>
      <c r="K15" s="8">
        <v>9</v>
      </c>
      <c r="L15" s="8">
        <v>5</v>
      </c>
      <c r="M15" s="8">
        <v>0.109873031020307</v>
      </c>
      <c r="N15" s="8"/>
      <c r="O15" s="8">
        <v>23546000</v>
      </c>
      <c r="R15" s="10" t="s">
        <v>97</v>
      </c>
      <c r="S15" s="2" t="s">
        <v>98</v>
      </c>
    </row>
    <row r="16" spans="1:19">
      <c r="A16" s="2">
        <v>13</v>
      </c>
      <c r="B16" s="8">
        <v>13</v>
      </c>
      <c r="C16" s="8">
        <v>2</v>
      </c>
      <c r="D16" s="8"/>
      <c r="E16" s="8">
        <v>10</v>
      </c>
      <c r="F16" s="8">
        <v>4</v>
      </c>
      <c r="G16" s="8">
        <v>0.11124561320411699</v>
      </c>
      <c r="H16" s="7" t="s">
        <v>18</v>
      </c>
      <c r="I16" s="8">
        <v>81000</v>
      </c>
      <c r="J16" s="8"/>
      <c r="K16" s="8">
        <v>9</v>
      </c>
      <c r="L16" s="8">
        <v>5</v>
      </c>
      <c r="M16" s="8">
        <v>0.109873031020307</v>
      </c>
      <c r="N16" s="9" t="s">
        <v>17</v>
      </c>
      <c r="O16" s="8">
        <v>32067000</v>
      </c>
      <c r="R16" s="10" t="s">
        <v>99</v>
      </c>
      <c r="S16" s="2">
        <v>100</v>
      </c>
    </row>
    <row r="18" spans="1:19">
      <c r="R18" s="10"/>
      <c r="S18" s="2"/>
    </row>
    <row r="19" spans="1:19">
      <c r="A19" s="1" t="s">
        <v>69</v>
      </c>
      <c r="R19" s="10"/>
      <c r="S19" s="2"/>
    </row>
    <row r="20" spans="1:19">
      <c r="B20" s="89" t="s">
        <v>1</v>
      </c>
      <c r="C20" s="89"/>
      <c r="D20" s="2"/>
      <c r="E20" s="89" t="s">
        <v>2</v>
      </c>
      <c r="F20" s="89"/>
      <c r="G20" s="89"/>
      <c r="H20" s="2"/>
      <c r="K20" s="89" t="s">
        <v>3</v>
      </c>
      <c r="L20" s="89"/>
      <c r="M20" s="89"/>
      <c r="R20" s="10"/>
      <c r="S20" s="2"/>
    </row>
    <row r="21" spans="1:19">
      <c r="A21" s="3" t="s">
        <v>4</v>
      </c>
      <c r="B21" s="3" t="s">
        <v>5</v>
      </c>
      <c r="C21" s="3" t="s">
        <v>6</v>
      </c>
      <c r="D21" s="4"/>
      <c r="E21" s="3" t="s">
        <v>5</v>
      </c>
      <c r="F21" s="3" t="s">
        <v>6</v>
      </c>
      <c r="G21" s="3" t="s">
        <v>7</v>
      </c>
      <c r="H21" s="3" t="s">
        <v>8</v>
      </c>
      <c r="I21" s="5" t="s">
        <v>9</v>
      </c>
      <c r="K21" s="3" t="s">
        <v>5</v>
      </c>
      <c r="L21" s="3" t="s">
        <v>6</v>
      </c>
      <c r="M21" s="3" t="s">
        <v>7</v>
      </c>
      <c r="N21" s="5" t="s">
        <v>10</v>
      </c>
      <c r="O21" s="3" t="s">
        <v>11</v>
      </c>
      <c r="R21" s="10" t="s">
        <v>100</v>
      </c>
      <c r="S21" s="2"/>
    </row>
    <row r="22" spans="1:19">
      <c r="A22" s="2">
        <v>1</v>
      </c>
      <c r="B22" s="6">
        <v>1</v>
      </c>
      <c r="C22" s="6">
        <v>11</v>
      </c>
      <c r="D22" s="8"/>
      <c r="E22" s="6">
        <v>1</v>
      </c>
      <c r="F22" s="6">
        <v>11</v>
      </c>
      <c r="G22" s="2" t="s">
        <v>16</v>
      </c>
      <c r="H22" s="7"/>
      <c r="I22" s="8">
        <v>3000</v>
      </c>
      <c r="J22" s="8"/>
      <c r="K22" s="2">
        <v>1</v>
      </c>
      <c r="L22" s="2">
        <v>11</v>
      </c>
      <c r="M22" s="2" t="s">
        <v>16</v>
      </c>
      <c r="N22" s="8"/>
      <c r="O22" s="8">
        <v>30000</v>
      </c>
      <c r="R22" s="10" t="s">
        <v>101</v>
      </c>
      <c r="S22" s="2">
        <v>2000</v>
      </c>
    </row>
    <row r="23" spans="1:19">
      <c r="A23" s="27">
        <v>2</v>
      </c>
      <c r="B23" s="28">
        <v>16</v>
      </c>
      <c r="C23" s="28">
        <v>0</v>
      </c>
      <c r="D23" s="29"/>
      <c r="E23" s="28">
        <v>9</v>
      </c>
      <c r="F23" s="28">
        <v>5</v>
      </c>
      <c r="G23" s="2">
        <v>0.10996924289641</v>
      </c>
      <c r="H23" s="7" t="s">
        <v>12</v>
      </c>
      <c r="I23" s="8">
        <v>27000</v>
      </c>
      <c r="J23" s="8"/>
      <c r="K23" s="2">
        <v>9</v>
      </c>
      <c r="L23" s="2">
        <v>5</v>
      </c>
      <c r="M23" s="2">
        <v>0.10996924289641</v>
      </c>
      <c r="N23" s="8"/>
      <c r="O23" s="8">
        <v>4864000</v>
      </c>
      <c r="R23" s="10" t="s">
        <v>102</v>
      </c>
      <c r="S23" s="2">
        <v>3</v>
      </c>
    </row>
    <row r="24" spans="1:19">
      <c r="A24" s="2">
        <v>3</v>
      </c>
      <c r="B24" s="6">
        <v>18</v>
      </c>
      <c r="C24" s="6">
        <v>0</v>
      </c>
      <c r="D24" s="8"/>
      <c r="E24" s="6">
        <v>9</v>
      </c>
      <c r="F24" s="6">
        <v>5</v>
      </c>
      <c r="G24" s="2">
        <v>0.10996924289641</v>
      </c>
      <c r="H24" s="7" t="s">
        <v>12</v>
      </c>
      <c r="I24" s="8">
        <v>27000</v>
      </c>
      <c r="J24" s="8"/>
      <c r="K24" s="2">
        <v>9</v>
      </c>
      <c r="L24" s="2">
        <v>5</v>
      </c>
      <c r="M24" s="2">
        <v>0.10996924289641</v>
      </c>
      <c r="N24" s="8"/>
      <c r="O24" s="8">
        <v>9712000</v>
      </c>
      <c r="S24" s="8"/>
    </row>
    <row r="25" spans="1:19">
      <c r="A25" s="2">
        <v>4</v>
      </c>
      <c r="B25" s="6">
        <v>15</v>
      </c>
      <c r="C25" s="6">
        <v>3</v>
      </c>
      <c r="D25" s="8"/>
      <c r="E25" s="6">
        <v>9</v>
      </c>
      <c r="F25" s="6">
        <v>5</v>
      </c>
      <c r="G25" s="2">
        <v>0.10996924289641</v>
      </c>
      <c r="H25" s="7" t="s">
        <v>12</v>
      </c>
      <c r="I25" s="8">
        <v>27000</v>
      </c>
      <c r="J25" s="8"/>
      <c r="K25" s="2">
        <v>9</v>
      </c>
      <c r="L25" s="2">
        <v>5</v>
      </c>
      <c r="M25" s="2">
        <v>0.10996924289641</v>
      </c>
      <c r="N25" s="8"/>
      <c r="O25" s="8">
        <v>14292000</v>
      </c>
      <c r="S25" s="8"/>
    </row>
    <row r="26" spans="1:19">
      <c r="A26" s="2">
        <v>5</v>
      </c>
      <c r="B26" s="6">
        <v>14</v>
      </c>
      <c r="C26" s="6">
        <v>0</v>
      </c>
      <c r="D26" s="8"/>
      <c r="E26" s="6">
        <v>9</v>
      </c>
      <c r="F26" s="6">
        <v>5</v>
      </c>
      <c r="G26" s="2">
        <v>0.10996924289641</v>
      </c>
      <c r="H26" s="7" t="s">
        <v>12</v>
      </c>
      <c r="I26" s="8">
        <v>27000</v>
      </c>
      <c r="J26" s="8"/>
      <c r="K26" s="2">
        <v>9</v>
      </c>
      <c r="L26" s="2">
        <v>5</v>
      </c>
      <c r="M26" s="2">
        <v>0.10996924289641</v>
      </c>
      <c r="N26" s="8"/>
      <c r="O26" s="8">
        <v>18902000</v>
      </c>
      <c r="S26" s="8"/>
    </row>
    <row r="27" spans="1:19">
      <c r="A27" s="2">
        <v>6</v>
      </c>
      <c r="B27" s="6">
        <v>5</v>
      </c>
      <c r="C27" s="6">
        <v>3</v>
      </c>
      <c r="D27" s="8"/>
      <c r="E27" s="6">
        <v>9</v>
      </c>
      <c r="F27" s="6">
        <v>5</v>
      </c>
      <c r="G27" s="2">
        <v>0.10996924289641</v>
      </c>
      <c r="H27" s="7" t="s">
        <v>12</v>
      </c>
      <c r="I27" s="8">
        <v>27000</v>
      </c>
      <c r="J27" s="8"/>
      <c r="K27" s="2">
        <v>9</v>
      </c>
      <c r="L27" s="2">
        <v>5</v>
      </c>
      <c r="M27" s="2">
        <v>0.10996924289641</v>
      </c>
      <c r="N27" s="8"/>
      <c r="O27" s="8">
        <v>21966000</v>
      </c>
      <c r="R27" s="13" t="s">
        <v>103</v>
      </c>
      <c r="S27" s="8"/>
    </row>
    <row r="28" spans="1:19">
      <c r="A28" s="2">
        <v>7</v>
      </c>
      <c r="B28" s="6">
        <v>17</v>
      </c>
      <c r="C28" s="6">
        <v>0</v>
      </c>
      <c r="D28" s="8"/>
      <c r="E28" s="6">
        <v>9</v>
      </c>
      <c r="F28" s="6">
        <v>5</v>
      </c>
      <c r="G28" s="2">
        <v>0.10996924289641</v>
      </c>
      <c r="H28" s="7" t="s">
        <v>12</v>
      </c>
      <c r="I28" s="8">
        <v>27000</v>
      </c>
      <c r="J28" s="8"/>
      <c r="K28" s="2">
        <v>9</v>
      </c>
      <c r="L28" s="2">
        <v>5</v>
      </c>
      <c r="M28" s="2">
        <v>0.10996924289641</v>
      </c>
      <c r="N28" s="8"/>
      <c r="O28" s="8">
        <v>26804000</v>
      </c>
      <c r="R28" s="15" t="s">
        <v>104</v>
      </c>
      <c r="S28" s="16">
        <v>44</v>
      </c>
    </row>
    <row r="29" spans="1:19">
      <c r="A29" s="2">
        <v>8</v>
      </c>
      <c r="B29" s="6">
        <v>13</v>
      </c>
      <c r="C29" s="6">
        <v>1</v>
      </c>
      <c r="D29" s="8"/>
      <c r="E29" s="6">
        <v>9</v>
      </c>
      <c r="F29" s="6">
        <v>5</v>
      </c>
      <c r="G29" s="2">
        <v>0.10996924289641</v>
      </c>
      <c r="H29" s="7" t="s">
        <v>12</v>
      </c>
      <c r="I29" s="8">
        <v>27000</v>
      </c>
      <c r="J29" s="8"/>
      <c r="K29" s="2">
        <v>9</v>
      </c>
      <c r="L29" s="2">
        <v>5</v>
      </c>
      <c r="M29" s="2">
        <v>0.10996924289641</v>
      </c>
      <c r="N29" s="9" t="s">
        <v>17</v>
      </c>
      <c r="O29" s="8">
        <v>30310000</v>
      </c>
      <c r="R29" s="17" t="s">
        <v>105</v>
      </c>
      <c r="S29" s="18" t="s">
        <v>106</v>
      </c>
    </row>
    <row r="30" spans="1:19">
      <c r="A30" s="2"/>
      <c r="B30" s="6"/>
      <c r="C30" s="6"/>
      <c r="D30" s="8"/>
      <c r="E30" s="6"/>
      <c r="F30" s="6"/>
      <c r="G30" s="2"/>
      <c r="H30" s="7"/>
      <c r="I30" s="8"/>
      <c r="J30" s="8"/>
      <c r="K30" s="2"/>
      <c r="L30" s="2"/>
      <c r="M30" s="2"/>
      <c r="N30" s="8"/>
      <c r="O30" s="8"/>
      <c r="R30" s="17"/>
      <c r="S30" s="18"/>
    </row>
    <row r="31" spans="1:19">
      <c r="A31" s="2"/>
      <c r="B31" s="6"/>
      <c r="C31" s="6"/>
      <c r="D31" s="8"/>
      <c r="E31" s="6"/>
      <c r="F31" s="6"/>
      <c r="G31" s="2"/>
      <c r="H31" s="7"/>
      <c r="I31" s="8"/>
      <c r="J31" s="8"/>
      <c r="K31" s="2"/>
      <c r="L31" s="2"/>
      <c r="M31" s="2"/>
      <c r="N31" s="9"/>
      <c r="O31" s="8"/>
      <c r="R31" s="17" t="s">
        <v>107</v>
      </c>
      <c r="S31" s="18">
        <v>2</v>
      </c>
    </row>
    <row r="32" spans="1:19">
      <c r="A32" s="1" t="s">
        <v>70</v>
      </c>
      <c r="R32" s="17" t="s">
        <v>108</v>
      </c>
      <c r="S32" s="18">
        <v>3</v>
      </c>
    </row>
    <row r="33" spans="1:19">
      <c r="B33" s="89" t="s">
        <v>1</v>
      </c>
      <c r="C33" s="89"/>
      <c r="D33" s="2"/>
      <c r="E33" s="89" t="s">
        <v>2</v>
      </c>
      <c r="F33" s="89"/>
      <c r="G33" s="89"/>
      <c r="H33" s="2"/>
      <c r="K33" s="89" t="s">
        <v>3</v>
      </c>
      <c r="L33" s="89"/>
      <c r="M33" s="89"/>
      <c r="R33" s="17" t="s">
        <v>109</v>
      </c>
      <c r="S33" s="18">
        <v>5</v>
      </c>
    </row>
    <row r="34" spans="1:19">
      <c r="A34" s="3" t="s">
        <v>4</v>
      </c>
      <c r="B34" s="3" t="s">
        <v>5</v>
      </c>
      <c r="C34" s="3" t="s">
        <v>6</v>
      </c>
      <c r="D34" s="4"/>
      <c r="E34" s="3" t="s">
        <v>5</v>
      </c>
      <c r="F34" s="3" t="s">
        <v>6</v>
      </c>
      <c r="G34" s="3" t="s">
        <v>7</v>
      </c>
      <c r="H34" s="3" t="s">
        <v>8</v>
      </c>
      <c r="I34" s="5" t="s">
        <v>9</v>
      </c>
      <c r="K34" s="3" t="s">
        <v>5</v>
      </c>
      <c r="L34" s="3" t="s">
        <v>6</v>
      </c>
      <c r="M34" s="3" t="s">
        <v>7</v>
      </c>
      <c r="N34" s="5" t="s">
        <v>10</v>
      </c>
      <c r="O34" s="3" t="s">
        <v>11</v>
      </c>
      <c r="R34" s="17" t="s">
        <v>110</v>
      </c>
      <c r="S34" s="18">
        <v>35</v>
      </c>
    </row>
    <row r="35" spans="1:19">
      <c r="A35" s="2">
        <v>1</v>
      </c>
      <c r="B35" s="6">
        <v>6</v>
      </c>
      <c r="C35" s="6">
        <v>1</v>
      </c>
      <c r="D35" s="8"/>
      <c r="E35" s="6">
        <v>9</v>
      </c>
      <c r="F35" s="6">
        <v>5</v>
      </c>
      <c r="G35" s="2">
        <v>0.10973660685525</v>
      </c>
      <c r="H35" s="7" t="s">
        <v>12</v>
      </c>
      <c r="I35" s="8">
        <v>27000</v>
      </c>
      <c r="J35" s="8"/>
      <c r="K35" s="2">
        <v>9</v>
      </c>
      <c r="L35" s="2">
        <v>5</v>
      </c>
      <c r="M35" s="2">
        <v>0.10973660685525</v>
      </c>
      <c r="N35" s="8"/>
      <c r="O35" s="8">
        <v>3312000</v>
      </c>
      <c r="R35" s="17"/>
      <c r="S35" s="18"/>
    </row>
    <row r="36" spans="1:19">
      <c r="A36" s="27">
        <v>2</v>
      </c>
      <c r="B36" s="28">
        <v>15</v>
      </c>
      <c r="C36" s="28">
        <v>0</v>
      </c>
      <c r="D36" s="29"/>
      <c r="E36" s="28">
        <v>16</v>
      </c>
      <c r="F36" s="28">
        <v>1</v>
      </c>
      <c r="G36" s="2">
        <v>0.167257806871215</v>
      </c>
      <c r="H36" s="7" t="s">
        <v>18</v>
      </c>
      <c r="I36" s="8">
        <v>135000</v>
      </c>
      <c r="J36" s="8"/>
      <c r="K36" s="2">
        <v>9</v>
      </c>
      <c r="L36" s="2">
        <v>5</v>
      </c>
      <c r="M36" s="2">
        <v>0.109732925149614</v>
      </c>
      <c r="N36" s="8"/>
      <c r="O36" s="8">
        <v>7162000</v>
      </c>
      <c r="R36" s="17" t="s">
        <v>111</v>
      </c>
      <c r="S36" s="18">
        <v>6.25E-2</v>
      </c>
    </row>
    <row r="37" spans="1:19">
      <c r="A37" s="2">
        <v>3</v>
      </c>
      <c r="B37" s="6">
        <v>6</v>
      </c>
      <c r="C37" s="6">
        <v>7</v>
      </c>
      <c r="D37" s="8"/>
      <c r="E37" s="6">
        <v>6</v>
      </c>
      <c r="F37" s="6">
        <v>7</v>
      </c>
      <c r="G37" s="2">
        <v>0.112548732119041</v>
      </c>
      <c r="H37" s="7" t="s">
        <v>18</v>
      </c>
      <c r="I37" s="8">
        <v>9000</v>
      </c>
      <c r="J37" s="8"/>
      <c r="K37" s="2">
        <v>9</v>
      </c>
      <c r="L37" s="2">
        <v>5</v>
      </c>
      <c r="M37" s="2">
        <v>0.109732925149614</v>
      </c>
      <c r="N37" s="8"/>
      <c r="O37" s="8">
        <v>8586000</v>
      </c>
      <c r="R37" s="17" t="s">
        <v>112</v>
      </c>
      <c r="S37" s="18">
        <v>24</v>
      </c>
    </row>
    <row r="38" spans="1:19">
      <c r="A38" s="2">
        <v>4</v>
      </c>
      <c r="B38" s="6">
        <v>14</v>
      </c>
      <c r="C38" s="6">
        <v>2</v>
      </c>
      <c r="D38" s="8"/>
      <c r="E38" s="6">
        <v>14</v>
      </c>
      <c r="F38" s="6">
        <v>2</v>
      </c>
      <c r="G38" s="2">
        <v>0.125407144341045</v>
      </c>
      <c r="H38" s="7" t="s">
        <v>18</v>
      </c>
      <c r="I38" s="8">
        <v>9000</v>
      </c>
      <c r="J38" s="8"/>
      <c r="K38" s="2">
        <v>9</v>
      </c>
      <c r="L38" s="2">
        <v>5</v>
      </c>
      <c r="M38" s="2">
        <v>0.109732925149614</v>
      </c>
      <c r="N38" s="8"/>
      <c r="O38" s="8">
        <v>8896000</v>
      </c>
      <c r="R38" s="17" t="s">
        <v>113</v>
      </c>
      <c r="S38" s="18">
        <v>8</v>
      </c>
    </row>
    <row r="39" spans="1:19">
      <c r="A39" s="2">
        <v>5</v>
      </c>
      <c r="B39" s="6">
        <v>10</v>
      </c>
      <c r="C39" s="6">
        <v>5</v>
      </c>
      <c r="D39" s="8"/>
      <c r="E39" s="6">
        <v>9</v>
      </c>
      <c r="F39" s="6">
        <v>5</v>
      </c>
      <c r="G39" s="2">
        <v>0.109606847885357</v>
      </c>
      <c r="H39" s="7" t="s">
        <v>12</v>
      </c>
      <c r="I39" s="8">
        <v>81000</v>
      </c>
      <c r="J39" s="8"/>
      <c r="K39" s="2">
        <v>9</v>
      </c>
      <c r="L39" s="2">
        <v>5</v>
      </c>
      <c r="M39" s="2">
        <v>0.109606847885357</v>
      </c>
      <c r="N39" s="8"/>
      <c r="O39" s="8">
        <v>12798000</v>
      </c>
      <c r="R39" s="17" t="s">
        <v>114</v>
      </c>
      <c r="S39" s="18">
        <v>4</v>
      </c>
    </row>
    <row r="40" spans="1:19">
      <c r="A40" s="2">
        <v>6</v>
      </c>
      <c r="B40" s="6">
        <v>14</v>
      </c>
      <c r="C40" s="6">
        <v>2</v>
      </c>
      <c r="D40" s="8"/>
      <c r="E40" s="6">
        <v>14</v>
      </c>
      <c r="F40" s="6">
        <v>2</v>
      </c>
      <c r="G40" s="2">
        <v>0.12853899396673299</v>
      </c>
      <c r="H40" s="7" t="s">
        <v>18</v>
      </c>
      <c r="I40" s="8">
        <v>9000</v>
      </c>
      <c r="J40" s="8"/>
      <c r="K40" s="2">
        <v>9</v>
      </c>
      <c r="L40" s="2">
        <v>5</v>
      </c>
      <c r="M40" s="2">
        <v>0.109606847885357</v>
      </c>
      <c r="N40" s="8"/>
      <c r="O40" s="8">
        <v>13058000</v>
      </c>
      <c r="R40" s="17"/>
      <c r="S40" s="18"/>
    </row>
    <row r="41" spans="1:19">
      <c r="A41" s="2">
        <v>7</v>
      </c>
      <c r="B41" s="6">
        <v>13</v>
      </c>
      <c r="C41" s="6">
        <v>3</v>
      </c>
      <c r="D41" s="8"/>
      <c r="E41" s="6">
        <v>10</v>
      </c>
      <c r="F41" s="6">
        <v>4</v>
      </c>
      <c r="G41" s="2">
        <v>0.11067058773880301</v>
      </c>
      <c r="H41" s="7" t="s">
        <v>18</v>
      </c>
      <c r="I41" s="8">
        <v>81000</v>
      </c>
      <c r="J41" s="8"/>
      <c r="K41" s="2">
        <v>9</v>
      </c>
      <c r="L41" s="2">
        <v>5</v>
      </c>
      <c r="M41" s="2">
        <v>0.109606847885357</v>
      </c>
      <c r="N41" s="8"/>
      <c r="O41" s="8">
        <v>16383000</v>
      </c>
      <c r="R41" s="17" t="s">
        <v>115</v>
      </c>
      <c r="S41" s="18">
        <v>0.7</v>
      </c>
    </row>
    <row r="42" spans="1:19">
      <c r="A42" s="2">
        <v>8</v>
      </c>
      <c r="B42" s="6">
        <v>11</v>
      </c>
      <c r="C42" s="6">
        <v>4</v>
      </c>
      <c r="D42" s="8"/>
      <c r="E42" s="6">
        <v>9</v>
      </c>
      <c r="F42" s="6">
        <v>5</v>
      </c>
      <c r="G42" s="2">
        <v>0.110079196506499</v>
      </c>
      <c r="H42" s="7" t="s">
        <v>12</v>
      </c>
      <c r="I42" s="8">
        <v>81000</v>
      </c>
      <c r="J42" s="8"/>
      <c r="K42" s="2">
        <v>9</v>
      </c>
      <c r="L42" s="2">
        <v>5</v>
      </c>
      <c r="M42" s="2">
        <v>0.109606847885357</v>
      </c>
      <c r="N42" s="8"/>
      <c r="O42" s="8">
        <v>19086000</v>
      </c>
      <c r="R42" s="17" t="s">
        <v>116</v>
      </c>
      <c r="S42" s="18">
        <v>0.98</v>
      </c>
    </row>
    <row r="43" spans="1:19">
      <c r="A43" s="2">
        <v>9</v>
      </c>
      <c r="B43" s="6">
        <v>14</v>
      </c>
      <c r="C43" s="6">
        <v>0</v>
      </c>
      <c r="D43" s="8"/>
      <c r="E43" s="6">
        <v>10</v>
      </c>
      <c r="F43" s="6">
        <v>4</v>
      </c>
      <c r="G43" s="2">
        <v>0.11067058773880301</v>
      </c>
      <c r="H43" s="7" t="s">
        <v>18</v>
      </c>
      <c r="I43" s="8">
        <v>81000</v>
      </c>
      <c r="J43" s="8"/>
      <c r="K43" s="2">
        <v>9</v>
      </c>
      <c r="L43" s="2">
        <v>5</v>
      </c>
      <c r="M43" s="2">
        <v>0.109606847885357</v>
      </c>
      <c r="N43" s="8"/>
      <c r="O43" s="8">
        <v>21900000</v>
      </c>
      <c r="R43" s="17"/>
      <c r="S43" s="18"/>
    </row>
    <row r="44" spans="1:19">
      <c r="A44" s="2">
        <v>10</v>
      </c>
      <c r="B44" s="6">
        <v>3</v>
      </c>
      <c r="C44" s="6">
        <v>11</v>
      </c>
      <c r="D44" s="8"/>
      <c r="E44" s="6">
        <v>3</v>
      </c>
      <c r="F44" s="6">
        <v>11</v>
      </c>
      <c r="G44" s="2" t="s">
        <v>16</v>
      </c>
      <c r="H44" s="7"/>
      <c r="I44" s="8">
        <v>3000</v>
      </c>
      <c r="J44" s="8"/>
      <c r="K44" s="2">
        <v>9</v>
      </c>
      <c r="L44" s="2">
        <v>5</v>
      </c>
      <c r="M44" s="2">
        <v>0.109606847885357</v>
      </c>
      <c r="N44" s="9"/>
      <c r="O44" s="8">
        <v>21945000</v>
      </c>
      <c r="R44" s="19" t="s">
        <v>117</v>
      </c>
      <c r="S44" s="20">
        <v>50</v>
      </c>
    </row>
    <row r="45" spans="1:19">
      <c r="A45" s="2">
        <v>11</v>
      </c>
      <c r="B45" s="8">
        <v>7</v>
      </c>
      <c r="C45" s="8">
        <v>7</v>
      </c>
      <c r="D45" s="8"/>
      <c r="E45" s="8">
        <v>7</v>
      </c>
      <c r="F45" s="8">
        <v>6</v>
      </c>
      <c r="G45" s="8">
        <v>0.11172506015584301</v>
      </c>
      <c r="H45" s="7" t="s">
        <v>18</v>
      </c>
      <c r="I45" s="8">
        <v>81000</v>
      </c>
      <c r="J45" s="8"/>
      <c r="K45" s="8">
        <v>9</v>
      </c>
      <c r="L45" s="8">
        <v>5</v>
      </c>
      <c r="M45" s="8">
        <v>0.109606847885357</v>
      </c>
      <c r="N45" s="8"/>
      <c r="O45" s="8">
        <v>29546000</v>
      </c>
      <c r="R45" s="17"/>
      <c r="S45" s="18"/>
    </row>
    <row r="46" spans="1:19">
      <c r="A46" s="2">
        <v>12</v>
      </c>
      <c r="B46" s="8">
        <v>6</v>
      </c>
      <c r="C46" s="8">
        <v>7</v>
      </c>
      <c r="D46" s="8"/>
      <c r="E46" s="8">
        <v>7</v>
      </c>
      <c r="F46" s="8">
        <v>6</v>
      </c>
      <c r="G46" s="2">
        <v>0.11172506015584301</v>
      </c>
      <c r="H46" s="7" t="s">
        <v>18</v>
      </c>
      <c r="I46" s="8">
        <v>81000</v>
      </c>
      <c r="J46" s="8"/>
      <c r="K46" s="8">
        <v>9</v>
      </c>
      <c r="L46" s="8">
        <v>5</v>
      </c>
      <c r="M46" s="8">
        <v>0.109606847885357</v>
      </c>
      <c r="N46" s="25" t="s">
        <v>67</v>
      </c>
      <c r="O46" s="8">
        <v>37067000</v>
      </c>
      <c r="R46" s="17" t="s">
        <v>118</v>
      </c>
      <c r="S46" s="18"/>
    </row>
    <row r="47" spans="1:19">
      <c r="A47" s="2"/>
      <c r="B47" s="8"/>
      <c r="C47" s="8"/>
      <c r="D47" s="8"/>
      <c r="E47" s="8"/>
      <c r="F47" s="8"/>
      <c r="G47" s="8"/>
      <c r="H47" s="7"/>
      <c r="I47" s="8"/>
      <c r="J47" s="8"/>
      <c r="K47" s="8"/>
      <c r="L47" s="8"/>
      <c r="M47" s="8"/>
      <c r="N47" s="9"/>
      <c r="O47" s="8"/>
      <c r="R47" s="21" t="s">
        <v>119</v>
      </c>
      <c r="S47" s="22"/>
    </row>
    <row r="49" spans="1:15">
      <c r="A49" s="1" t="s">
        <v>71</v>
      </c>
    </row>
    <row r="50" spans="1:15">
      <c r="B50" s="89" t="s">
        <v>1</v>
      </c>
      <c r="C50" s="89"/>
      <c r="D50" s="2"/>
      <c r="E50" s="89" t="s">
        <v>2</v>
      </c>
      <c r="F50" s="89"/>
      <c r="G50" s="89"/>
      <c r="H50" s="2"/>
      <c r="K50" s="89" t="s">
        <v>3</v>
      </c>
      <c r="L50" s="89"/>
      <c r="M50" s="89"/>
    </row>
    <row r="51" spans="1:15">
      <c r="A51" s="3" t="s">
        <v>4</v>
      </c>
      <c r="B51" s="3" t="s">
        <v>5</v>
      </c>
      <c r="C51" s="3" t="s">
        <v>6</v>
      </c>
      <c r="D51" s="4"/>
      <c r="E51" s="3" t="s">
        <v>5</v>
      </c>
      <c r="F51" s="3" t="s">
        <v>6</v>
      </c>
      <c r="G51" s="3" t="s">
        <v>7</v>
      </c>
      <c r="H51" s="3" t="s">
        <v>8</v>
      </c>
      <c r="I51" s="5" t="s">
        <v>9</v>
      </c>
      <c r="K51" s="3" t="s">
        <v>5</v>
      </c>
      <c r="L51" s="3" t="s">
        <v>6</v>
      </c>
      <c r="M51" s="3" t="s">
        <v>7</v>
      </c>
      <c r="N51" s="5" t="s">
        <v>10</v>
      </c>
      <c r="O51" s="3" t="s">
        <v>11</v>
      </c>
    </row>
    <row r="52" spans="1:15">
      <c r="A52" s="2">
        <v>1</v>
      </c>
      <c r="B52" s="6">
        <v>18</v>
      </c>
      <c r="C52" s="6">
        <v>0</v>
      </c>
      <c r="D52" s="8"/>
      <c r="E52" s="6">
        <v>16</v>
      </c>
      <c r="F52" s="6">
        <v>1</v>
      </c>
      <c r="G52" s="2">
        <v>0.167257806871215</v>
      </c>
      <c r="H52" s="7" t="s">
        <v>18</v>
      </c>
      <c r="I52" s="8">
        <v>81000</v>
      </c>
      <c r="J52" s="8"/>
      <c r="K52" s="2">
        <v>16</v>
      </c>
      <c r="L52" s="2">
        <v>1</v>
      </c>
      <c r="M52" s="2">
        <v>0.167257806871215</v>
      </c>
      <c r="N52" s="8"/>
      <c r="O52" s="8">
        <v>3688000</v>
      </c>
    </row>
    <row r="53" spans="1:15">
      <c r="A53" s="27">
        <v>2</v>
      </c>
      <c r="B53" s="28">
        <v>6</v>
      </c>
      <c r="C53" s="28">
        <v>8</v>
      </c>
      <c r="D53" s="29"/>
      <c r="E53" s="28">
        <v>9</v>
      </c>
      <c r="F53" s="28">
        <v>5</v>
      </c>
      <c r="G53" s="2">
        <v>0.10973660685525</v>
      </c>
      <c r="H53" s="7" t="s">
        <v>12</v>
      </c>
      <c r="I53" s="8">
        <v>81000</v>
      </c>
      <c r="J53" s="8"/>
      <c r="K53" s="2">
        <v>9</v>
      </c>
      <c r="L53" s="2">
        <v>5</v>
      </c>
      <c r="M53" s="2">
        <v>0.10973660685525</v>
      </c>
      <c r="N53" s="8"/>
      <c r="O53" s="8">
        <v>11730000</v>
      </c>
    </row>
    <row r="54" spans="1:15">
      <c r="A54" s="2">
        <v>3</v>
      </c>
      <c r="B54" s="6">
        <v>17</v>
      </c>
      <c r="C54" s="6">
        <v>0</v>
      </c>
      <c r="D54" s="8"/>
      <c r="E54" s="6">
        <v>16</v>
      </c>
      <c r="F54" s="6">
        <v>1</v>
      </c>
      <c r="G54" s="2">
        <v>0.167257806871215</v>
      </c>
      <c r="H54" s="7" t="s">
        <v>18</v>
      </c>
      <c r="I54" s="8">
        <v>81000</v>
      </c>
      <c r="J54" s="8"/>
      <c r="K54" s="2">
        <v>9</v>
      </c>
      <c r="L54" s="2">
        <v>5</v>
      </c>
      <c r="M54" s="2">
        <v>0.10973660685525</v>
      </c>
      <c r="N54" s="8"/>
      <c r="O54" s="8">
        <v>15413000</v>
      </c>
    </row>
    <row r="55" spans="1:15">
      <c r="A55" s="2">
        <v>4</v>
      </c>
      <c r="B55" s="6">
        <v>3</v>
      </c>
      <c r="C55" s="6">
        <v>8</v>
      </c>
      <c r="D55" s="8"/>
      <c r="E55" s="6">
        <v>3</v>
      </c>
      <c r="F55" s="6">
        <v>8</v>
      </c>
      <c r="G55" s="2" t="s">
        <v>16</v>
      </c>
      <c r="H55" s="7"/>
      <c r="I55" s="8">
        <v>3000</v>
      </c>
      <c r="J55" s="8"/>
      <c r="K55" s="2">
        <v>9</v>
      </c>
      <c r="L55" s="2">
        <v>5</v>
      </c>
      <c r="M55" s="2">
        <v>0.10973660685525</v>
      </c>
      <c r="N55" s="8"/>
      <c r="O55" s="8">
        <v>15443000</v>
      </c>
    </row>
    <row r="56" spans="1:15">
      <c r="A56" s="2">
        <v>5</v>
      </c>
      <c r="B56" s="6">
        <v>1</v>
      </c>
      <c r="C56" s="6">
        <v>9</v>
      </c>
      <c r="D56" s="8"/>
      <c r="E56" s="6">
        <v>1</v>
      </c>
      <c r="F56" s="6">
        <v>9</v>
      </c>
      <c r="G56" s="2" t="s">
        <v>16</v>
      </c>
      <c r="H56" s="7"/>
      <c r="I56" s="8">
        <v>3000</v>
      </c>
      <c r="J56" s="8"/>
      <c r="K56" s="2">
        <v>9</v>
      </c>
      <c r="L56" s="2">
        <v>5</v>
      </c>
      <c r="M56" s="2">
        <v>0.10973660685525</v>
      </c>
      <c r="N56" s="8"/>
      <c r="O56" s="8">
        <v>15473000</v>
      </c>
    </row>
    <row r="57" spans="1:15">
      <c r="A57" s="2">
        <v>6</v>
      </c>
      <c r="B57" s="6">
        <v>2</v>
      </c>
      <c r="C57" s="6">
        <v>9</v>
      </c>
      <c r="D57" s="8"/>
      <c r="E57" s="6">
        <v>2</v>
      </c>
      <c r="F57" s="6">
        <v>9</v>
      </c>
      <c r="G57" s="2" t="s">
        <v>16</v>
      </c>
      <c r="H57" s="7"/>
      <c r="I57" s="8">
        <v>3000</v>
      </c>
      <c r="J57" s="8"/>
      <c r="K57" s="2">
        <v>9</v>
      </c>
      <c r="L57" s="2">
        <v>5</v>
      </c>
      <c r="M57" s="2">
        <v>0.10973660685525</v>
      </c>
      <c r="N57" s="8"/>
      <c r="O57" s="8">
        <v>15513000</v>
      </c>
    </row>
    <row r="58" spans="1:15">
      <c r="A58" s="2">
        <v>7</v>
      </c>
      <c r="B58" s="6">
        <v>4</v>
      </c>
      <c r="C58" s="6">
        <v>9</v>
      </c>
      <c r="D58" s="8"/>
      <c r="E58" s="6">
        <v>4</v>
      </c>
      <c r="F58" s="6">
        <v>9</v>
      </c>
      <c r="G58" s="2" t="s">
        <v>16</v>
      </c>
      <c r="H58" s="7"/>
      <c r="I58" s="8">
        <v>3000</v>
      </c>
      <c r="J58" s="8"/>
      <c r="K58" s="2">
        <v>9</v>
      </c>
      <c r="L58" s="2">
        <v>5</v>
      </c>
      <c r="M58" s="2">
        <v>0.10973660685525</v>
      </c>
      <c r="N58" s="8"/>
      <c r="O58" s="8">
        <v>15623000</v>
      </c>
    </row>
    <row r="59" spans="1:15">
      <c r="A59" s="2">
        <v>8</v>
      </c>
      <c r="B59" s="6">
        <v>4</v>
      </c>
      <c r="C59" s="6">
        <v>2</v>
      </c>
      <c r="D59" s="8"/>
      <c r="E59" s="6">
        <v>4</v>
      </c>
      <c r="F59" s="6">
        <v>2</v>
      </c>
      <c r="G59" s="2" t="s">
        <v>16</v>
      </c>
      <c r="H59" s="7"/>
      <c r="I59" s="8">
        <v>3000</v>
      </c>
      <c r="J59" s="8"/>
      <c r="K59" s="2">
        <v>9</v>
      </c>
      <c r="L59" s="2">
        <v>5</v>
      </c>
      <c r="M59" s="2">
        <v>0.10973660685525</v>
      </c>
      <c r="N59" s="8"/>
      <c r="O59" s="8">
        <v>15693000</v>
      </c>
    </row>
    <row r="60" spans="1:15">
      <c r="A60" s="2">
        <v>9</v>
      </c>
      <c r="B60" s="6">
        <v>5</v>
      </c>
      <c r="C60" s="6">
        <v>0</v>
      </c>
      <c r="D60" s="8"/>
      <c r="E60" s="6">
        <v>9</v>
      </c>
      <c r="F60" s="6">
        <v>5</v>
      </c>
      <c r="G60" s="2">
        <v>0.110087741061167</v>
      </c>
      <c r="H60" s="7" t="s">
        <v>12</v>
      </c>
      <c r="I60" s="8">
        <v>81000</v>
      </c>
      <c r="J60" s="8"/>
      <c r="K60" s="2">
        <v>9</v>
      </c>
      <c r="L60" s="2">
        <v>5</v>
      </c>
      <c r="M60" s="2">
        <v>0.10973660685525</v>
      </c>
      <c r="N60" s="9"/>
      <c r="O60" s="8">
        <v>19445000</v>
      </c>
    </row>
    <row r="61" spans="1:15">
      <c r="A61" s="2">
        <v>10</v>
      </c>
      <c r="B61" s="8">
        <v>15</v>
      </c>
      <c r="C61" s="8">
        <v>3</v>
      </c>
      <c r="D61" s="8"/>
      <c r="E61" s="8">
        <v>9</v>
      </c>
      <c r="F61" s="8">
        <v>5</v>
      </c>
      <c r="G61" s="8">
        <v>0.110087741061167</v>
      </c>
      <c r="H61" s="7" t="s">
        <v>12</v>
      </c>
      <c r="I61" s="8">
        <v>81000</v>
      </c>
      <c r="J61" s="8"/>
      <c r="K61" s="8">
        <v>9</v>
      </c>
      <c r="L61" s="8">
        <v>5</v>
      </c>
      <c r="M61" s="8">
        <v>0.10973660685525</v>
      </c>
      <c r="N61" s="8"/>
      <c r="O61" s="8">
        <v>23135000</v>
      </c>
    </row>
    <row r="62" spans="1:15">
      <c r="A62" s="2">
        <v>11</v>
      </c>
      <c r="B62" s="8">
        <v>2</v>
      </c>
      <c r="C62" s="8">
        <v>3</v>
      </c>
      <c r="D62" s="8"/>
      <c r="E62" s="8">
        <v>2</v>
      </c>
      <c r="F62" s="8">
        <v>3</v>
      </c>
      <c r="G62" s="2" t="s">
        <v>16</v>
      </c>
      <c r="H62" s="8"/>
      <c r="I62" s="8">
        <v>3000</v>
      </c>
      <c r="J62" s="8"/>
      <c r="K62" s="8">
        <v>9</v>
      </c>
      <c r="L62" s="8">
        <v>5</v>
      </c>
      <c r="M62" s="8">
        <v>0.10973660685525</v>
      </c>
      <c r="N62" s="8"/>
      <c r="O62" s="8">
        <v>23190000</v>
      </c>
    </row>
    <row r="63" spans="1:15">
      <c r="A63" s="2">
        <v>12</v>
      </c>
      <c r="B63" s="8">
        <v>15</v>
      </c>
      <c r="C63" s="8">
        <v>3</v>
      </c>
      <c r="D63" s="8"/>
      <c r="E63" s="8">
        <v>10</v>
      </c>
      <c r="F63" s="8">
        <v>4</v>
      </c>
      <c r="G63" s="8">
        <v>0.11124561320411699</v>
      </c>
      <c r="H63" s="7" t="s">
        <v>18</v>
      </c>
      <c r="I63" s="8">
        <v>81000</v>
      </c>
      <c r="J63" s="8"/>
      <c r="K63" s="8">
        <v>9</v>
      </c>
      <c r="L63" s="8">
        <v>5</v>
      </c>
      <c r="M63" s="8">
        <v>0.10973660685525</v>
      </c>
      <c r="N63" s="9" t="s">
        <v>17</v>
      </c>
      <c r="O63" s="8">
        <v>32529000</v>
      </c>
    </row>
    <row r="64" spans="1:15">
      <c r="A64" s="2"/>
    </row>
    <row r="67" spans="1:15">
      <c r="A67" s="1" t="s">
        <v>72</v>
      </c>
    </row>
    <row r="68" spans="1:15">
      <c r="B68" s="89" t="s">
        <v>1</v>
      </c>
      <c r="C68" s="89"/>
      <c r="D68" s="2"/>
      <c r="E68" s="89" t="s">
        <v>2</v>
      </c>
      <c r="F68" s="89"/>
      <c r="G68" s="89"/>
      <c r="H68" s="2"/>
      <c r="K68" s="89" t="s">
        <v>3</v>
      </c>
      <c r="L68" s="89"/>
      <c r="M68" s="89"/>
    </row>
    <row r="69" spans="1:15">
      <c r="A69" s="3" t="s">
        <v>4</v>
      </c>
      <c r="B69" s="3" t="s">
        <v>5</v>
      </c>
      <c r="C69" s="3" t="s">
        <v>6</v>
      </c>
      <c r="D69" s="4"/>
      <c r="E69" s="3" t="s">
        <v>5</v>
      </c>
      <c r="F69" s="3" t="s">
        <v>6</v>
      </c>
      <c r="G69" s="3" t="s">
        <v>7</v>
      </c>
      <c r="H69" s="3" t="s">
        <v>8</v>
      </c>
      <c r="I69" s="5" t="s">
        <v>9</v>
      </c>
      <c r="K69" s="3" t="s">
        <v>5</v>
      </c>
      <c r="L69" s="3" t="s">
        <v>6</v>
      </c>
      <c r="M69" s="3" t="s">
        <v>7</v>
      </c>
      <c r="N69" s="5" t="s">
        <v>10</v>
      </c>
      <c r="O69" s="3" t="s">
        <v>11</v>
      </c>
    </row>
    <row r="70" spans="1:15">
      <c r="A70" s="2">
        <v>1</v>
      </c>
      <c r="B70" s="6">
        <v>14</v>
      </c>
      <c r="C70" s="6">
        <v>1</v>
      </c>
      <c r="D70" s="8"/>
      <c r="E70" s="6">
        <v>9</v>
      </c>
      <c r="F70" s="6">
        <v>5</v>
      </c>
      <c r="G70" s="2">
        <v>0.10973660685525</v>
      </c>
      <c r="H70" s="7" t="s">
        <v>12</v>
      </c>
      <c r="I70" s="8">
        <v>27000</v>
      </c>
      <c r="J70" s="8"/>
      <c r="K70" s="2">
        <v>9</v>
      </c>
      <c r="L70" s="2">
        <v>5</v>
      </c>
      <c r="M70" s="2">
        <v>0.10973660685525</v>
      </c>
      <c r="N70" s="8"/>
      <c r="O70" s="8">
        <v>3725000</v>
      </c>
    </row>
    <row r="71" spans="1:15">
      <c r="A71" s="27">
        <v>2</v>
      </c>
      <c r="B71" s="28">
        <v>16</v>
      </c>
      <c r="C71" s="28">
        <v>0</v>
      </c>
      <c r="D71" s="29"/>
      <c r="E71" s="28">
        <v>16</v>
      </c>
      <c r="F71" s="28">
        <v>1</v>
      </c>
      <c r="G71" s="2">
        <v>0.167257806871215</v>
      </c>
      <c r="H71" s="7" t="s">
        <v>18</v>
      </c>
      <c r="I71" s="8">
        <v>135000</v>
      </c>
      <c r="J71" s="8"/>
      <c r="K71" s="2">
        <v>9</v>
      </c>
      <c r="L71" s="2">
        <v>5</v>
      </c>
      <c r="M71" s="2">
        <v>0.109732925149614</v>
      </c>
      <c r="N71" s="8"/>
      <c r="O71" s="8">
        <v>7575000</v>
      </c>
    </row>
    <row r="72" spans="1:15">
      <c r="A72" s="2">
        <v>3</v>
      </c>
      <c r="B72" s="6">
        <v>8</v>
      </c>
      <c r="C72" s="6">
        <v>6</v>
      </c>
      <c r="D72" s="8"/>
      <c r="E72" s="6">
        <v>9</v>
      </c>
      <c r="F72" s="6">
        <v>5</v>
      </c>
      <c r="G72" s="2">
        <v>0.10973660685525</v>
      </c>
      <c r="H72" s="7" t="s">
        <v>12</v>
      </c>
      <c r="I72" s="8">
        <v>81000</v>
      </c>
      <c r="J72" s="8"/>
      <c r="K72" s="2">
        <v>9</v>
      </c>
      <c r="L72" s="2">
        <v>5</v>
      </c>
      <c r="M72" s="2">
        <v>0.109732925149614</v>
      </c>
      <c r="N72" s="8"/>
      <c r="O72" s="8">
        <v>11609000</v>
      </c>
    </row>
    <row r="73" spans="1:15">
      <c r="A73" s="2">
        <v>4</v>
      </c>
      <c r="B73" s="6">
        <v>13</v>
      </c>
      <c r="C73" s="6">
        <v>3</v>
      </c>
      <c r="D73" s="8"/>
      <c r="E73" s="6">
        <v>10</v>
      </c>
      <c r="F73" s="6">
        <v>4</v>
      </c>
      <c r="G73" s="2">
        <v>0.11091702722393799</v>
      </c>
      <c r="H73" s="7" t="s">
        <v>18</v>
      </c>
      <c r="I73" s="8">
        <v>81000</v>
      </c>
      <c r="J73" s="8"/>
      <c r="K73" s="2">
        <v>9</v>
      </c>
      <c r="L73" s="2">
        <v>5</v>
      </c>
      <c r="M73" s="2">
        <v>0.109732925149614</v>
      </c>
      <c r="N73" s="8"/>
      <c r="O73" s="8">
        <v>20560000</v>
      </c>
    </row>
    <row r="74" spans="1:15">
      <c r="A74" s="2">
        <v>5</v>
      </c>
      <c r="B74" s="6">
        <v>17</v>
      </c>
      <c r="C74" s="6">
        <v>0</v>
      </c>
      <c r="D74" s="8"/>
      <c r="E74" s="6">
        <v>16</v>
      </c>
      <c r="F74" s="6">
        <v>1</v>
      </c>
      <c r="G74" s="2">
        <v>0.167257806871215</v>
      </c>
      <c r="H74" s="7" t="s">
        <v>18</v>
      </c>
      <c r="I74" s="8">
        <v>81000</v>
      </c>
      <c r="J74" s="8"/>
      <c r="K74" s="2">
        <v>9</v>
      </c>
      <c r="L74" s="2">
        <v>5</v>
      </c>
      <c r="M74" s="2">
        <v>0.109732925149614</v>
      </c>
      <c r="N74" s="8"/>
      <c r="O74" s="8">
        <v>24243000</v>
      </c>
    </row>
    <row r="75" spans="1:15">
      <c r="A75" s="2">
        <v>6</v>
      </c>
      <c r="B75" s="6">
        <v>5</v>
      </c>
      <c r="C75" s="6">
        <v>7</v>
      </c>
      <c r="D75" s="8"/>
      <c r="E75" s="6">
        <v>9</v>
      </c>
      <c r="F75" s="6">
        <v>5</v>
      </c>
      <c r="G75" s="2">
        <v>0.10973660685525</v>
      </c>
      <c r="H75" s="7" t="s">
        <v>12</v>
      </c>
      <c r="I75" s="8">
        <v>81000</v>
      </c>
      <c r="J75" s="8"/>
      <c r="K75" s="2">
        <v>9</v>
      </c>
      <c r="L75" s="2">
        <v>5</v>
      </c>
      <c r="M75" s="2">
        <v>0.109732925149614</v>
      </c>
      <c r="N75" s="9" t="s">
        <v>17</v>
      </c>
      <c r="O75" s="8">
        <v>31686000</v>
      </c>
    </row>
    <row r="76" spans="1:15">
      <c r="A76" s="2"/>
      <c r="B76" s="6"/>
      <c r="C76" s="6"/>
      <c r="D76" s="8"/>
      <c r="E76" s="6"/>
      <c r="F76" s="6"/>
      <c r="G76" s="2"/>
      <c r="H76" s="7"/>
      <c r="I76" s="8"/>
      <c r="J76" s="8"/>
      <c r="K76" s="2"/>
      <c r="L76" s="2"/>
      <c r="M76" s="2"/>
      <c r="N76" s="8"/>
      <c r="O76" s="8"/>
    </row>
    <row r="77" spans="1:15">
      <c r="A77" s="2"/>
      <c r="B77" s="6"/>
      <c r="C77" s="6"/>
      <c r="D77" s="8"/>
      <c r="E77" s="6"/>
      <c r="F77" s="6"/>
      <c r="G77" s="2"/>
      <c r="H77" s="7"/>
      <c r="I77" s="8"/>
      <c r="J77" s="8"/>
      <c r="K77" s="2"/>
      <c r="L77" s="2"/>
      <c r="M77" s="2"/>
      <c r="N77" s="8"/>
      <c r="O77" s="8"/>
    </row>
    <row r="78" spans="1:15">
      <c r="A78" s="1" t="s">
        <v>73</v>
      </c>
    </row>
    <row r="79" spans="1:15">
      <c r="B79" s="89" t="s">
        <v>1</v>
      </c>
      <c r="C79" s="89"/>
      <c r="D79" s="2"/>
      <c r="E79" s="89" t="s">
        <v>2</v>
      </c>
      <c r="F79" s="89"/>
      <c r="G79" s="89"/>
      <c r="H79" s="2"/>
      <c r="K79" s="89" t="s">
        <v>3</v>
      </c>
      <c r="L79" s="89"/>
      <c r="M79" s="89"/>
    </row>
    <row r="80" spans="1:15">
      <c r="A80" s="3" t="s">
        <v>4</v>
      </c>
      <c r="B80" s="3" t="s">
        <v>5</v>
      </c>
      <c r="C80" s="3" t="s">
        <v>6</v>
      </c>
      <c r="D80" s="4"/>
      <c r="E80" s="3" t="s">
        <v>5</v>
      </c>
      <c r="F80" s="3" t="s">
        <v>6</v>
      </c>
      <c r="G80" s="3" t="s">
        <v>7</v>
      </c>
      <c r="H80" s="3" t="s">
        <v>8</v>
      </c>
      <c r="I80" s="5" t="s">
        <v>9</v>
      </c>
      <c r="K80" s="3" t="s">
        <v>5</v>
      </c>
      <c r="L80" s="3" t="s">
        <v>6</v>
      </c>
      <c r="M80" s="3" t="s">
        <v>7</v>
      </c>
      <c r="N80" s="5" t="s">
        <v>10</v>
      </c>
      <c r="O80" s="3" t="s">
        <v>11</v>
      </c>
    </row>
    <row r="81" spans="1:15">
      <c r="A81" s="2">
        <v>1</v>
      </c>
      <c r="B81" s="6">
        <v>3</v>
      </c>
      <c r="C81" s="6">
        <v>8</v>
      </c>
      <c r="D81" s="8"/>
      <c r="E81" s="6">
        <v>3</v>
      </c>
      <c r="F81" s="6">
        <v>8</v>
      </c>
      <c r="G81" s="2" t="s">
        <v>16</v>
      </c>
      <c r="H81" s="7"/>
      <c r="I81" s="8">
        <v>3000</v>
      </c>
      <c r="J81" s="8"/>
      <c r="K81" s="2">
        <v>3</v>
      </c>
      <c r="L81" s="2">
        <v>8</v>
      </c>
      <c r="M81" s="2" t="s">
        <v>16</v>
      </c>
      <c r="N81" s="8"/>
      <c r="O81" s="8">
        <v>30000</v>
      </c>
    </row>
    <row r="82" spans="1:15">
      <c r="A82" s="27">
        <v>2</v>
      </c>
      <c r="B82" s="28">
        <v>13</v>
      </c>
      <c r="C82" s="28">
        <v>0</v>
      </c>
      <c r="D82" s="29"/>
      <c r="E82" s="28">
        <v>9</v>
      </c>
      <c r="F82" s="28">
        <v>5</v>
      </c>
      <c r="G82" s="2">
        <v>0.10996924289641</v>
      </c>
      <c r="H82" s="7" t="s">
        <v>12</v>
      </c>
      <c r="I82" s="8">
        <v>27000</v>
      </c>
      <c r="J82" s="8"/>
      <c r="K82" s="2">
        <v>9</v>
      </c>
      <c r="L82" s="2">
        <v>5</v>
      </c>
      <c r="M82" s="2">
        <v>0.10996924289641</v>
      </c>
      <c r="N82" s="8"/>
      <c r="O82" s="8">
        <v>3566000</v>
      </c>
    </row>
    <row r="83" spans="1:15">
      <c r="A83" s="2">
        <v>3</v>
      </c>
      <c r="B83" s="6">
        <v>0</v>
      </c>
      <c r="C83" s="6">
        <v>10</v>
      </c>
      <c r="D83" s="8"/>
      <c r="E83" s="6">
        <v>0</v>
      </c>
      <c r="F83" s="6">
        <v>10</v>
      </c>
      <c r="G83" s="2" t="s">
        <v>16</v>
      </c>
      <c r="H83" s="2"/>
      <c r="I83" s="8">
        <v>3000</v>
      </c>
      <c r="J83" s="8"/>
      <c r="K83" s="2">
        <v>9</v>
      </c>
      <c r="L83" s="2">
        <v>5</v>
      </c>
      <c r="M83" s="2">
        <v>0.10996924289641</v>
      </c>
      <c r="N83" s="8"/>
      <c r="O83" s="8">
        <v>3566000</v>
      </c>
    </row>
    <row r="84" spans="1:15">
      <c r="A84" s="2">
        <v>4</v>
      </c>
      <c r="B84" s="6">
        <v>19</v>
      </c>
      <c r="C84" s="6">
        <v>0</v>
      </c>
      <c r="D84" s="8"/>
      <c r="E84" s="6">
        <v>19</v>
      </c>
      <c r="F84" s="6">
        <v>0</v>
      </c>
      <c r="G84" s="2">
        <v>1</v>
      </c>
      <c r="H84" s="7" t="s">
        <v>18</v>
      </c>
      <c r="I84" s="8">
        <v>9000</v>
      </c>
      <c r="J84" s="8"/>
      <c r="K84" s="2">
        <v>9</v>
      </c>
      <c r="L84" s="2">
        <v>5</v>
      </c>
      <c r="M84" s="2">
        <v>0.10996924289641</v>
      </c>
      <c r="N84" s="8"/>
      <c r="O84" s="8">
        <v>3597000</v>
      </c>
    </row>
    <row r="85" spans="1:15">
      <c r="A85" s="2">
        <v>5</v>
      </c>
      <c r="B85" s="6">
        <v>7</v>
      </c>
      <c r="C85" s="6">
        <v>6</v>
      </c>
      <c r="D85" s="8"/>
      <c r="E85" s="6">
        <v>9</v>
      </c>
      <c r="F85" s="6">
        <v>5</v>
      </c>
      <c r="G85" s="2">
        <v>0.109845619660063</v>
      </c>
      <c r="H85" s="7" t="s">
        <v>12</v>
      </c>
      <c r="I85" s="8">
        <v>27000</v>
      </c>
      <c r="J85" s="8"/>
      <c r="K85" s="2">
        <v>9</v>
      </c>
      <c r="L85" s="2">
        <v>5</v>
      </c>
      <c r="M85" s="2">
        <v>0.109845619660063</v>
      </c>
      <c r="N85" s="8"/>
      <c r="O85" s="8">
        <v>6266000</v>
      </c>
    </row>
    <row r="86" spans="1:15">
      <c r="A86" s="2">
        <v>6</v>
      </c>
      <c r="B86" s="6">
        <v>6</v>
      </c>
      <c r="C86" s="6">
        <v>7</v>
      </c>
      <c r="D86" s="8"/>
      <c r="E86" s="6">
        <v>9</v>
      </c>
      <c r="F86" s="6">
        <v>5</v>
      </c>
      <c r="G86" s="2">
        <v>0.109845619660063</v>
      </c>
      <c r="H86" s="7" t="s">
        <v>12</v>
      </c>
      <c r="I86" s="8">
        <v>27000</v>
      </c>
      <c r="J86" s="8"/>
      <c r="K86" s="2">
        <v>9</v>
      </c>
      <c r="L86" s="2">
        <v>5</v>
      </c>
      <c r="M86" s="2">
        <v>0.109845619660063</v>
      </c>
      <c r="N86" s="8"/>
      <c r="O86" s="8">
        <v>9250000</v>
      </c>
    </row>
    <row r="87" spans="1:15">
      <c r="A87" s="2">
        <v>7</v>
      </c>
      <c r="B87" s="6">
        <v>17</v>
      </c>
      <c r="C87" s="6">
        <v>1</v>
      </c>
      <c r="D87" s="8"/>
      <c r="E87" s="6">
        <v>9</v>
      </c>
      <c r="F87" s="6">
        <v>5</v>
      </c>
      <c r="G87" s="2">
        <v>0.109845619660063</v>
      </c>
      <c r="H87" s="7" t="s">
        <v>12</v>
      </c>
      <c r="I87" s="8">
        <v>27000</v>
      </c>
      <c r="J87" s="8"/>
      <c r="K87" s="2">
        <v>9</v>
      </c>
      <c r="L87" s="2">
        <v>5</v>
      </c>
      <c r="M87" s="2">
        <v>0.109845619660063</v>
      </c>
      <c r="N87" s="8"/>
      <c r="O87" s="8">
        <v>16708000</v>
      </c>
    </row>
    <row r="88" spans="1:15">
      <c r="A88" s="2">
        <v>8</v>
      </c>
      <c r="B88" s="6">
        <v>15</v>
      </c>
      <c r="C88" s="6">
        <v>0</v>
      </c>
      <c r="D88" s="8"/>
      <c r="E88" s="6">
        <v>9</v>
      </c>
      <c r="F88" s="6">
        <v>5</v>
      </c>
      <c r="G88" s="2">
        <v>0.109845619660063</v>
      </c>
      <c r="H88" s="7" t="s">
        <v>12</v>
      </c>
      <c r="I88" s="8">
        <v>27000</v>
      </c>
      <c r="J88" s="8"/>
      <c r="K88" s="2">
        <v>9</v>
      </c>
      <c r="L88" s="2">
        <v>5</v>
      </c>
      <c r="M88" s="2">
        <v>0.109845619660063</v>
      </c>
      <c r="N88" s="8"/>
      <c r="O88" s="8">
        <v>24211000</v>
      </c>
    </row>
    <row r="89" spans="1:15">
      <c r="A89" s="2">
        <v>9</v>
      </c>
      <c r="B89" s="6">
        <v>17</v>
      </c>
      <c r="C89" s="6">
        <v>1</v>
      </c>
      <c r="D89" s="8"/>
      <c r="E89" s="6">
        <v>9</v>
      </c>
      <c r="F89" s="6">
        <v>5</v>
      </c>
      <c r="G89" s="2">
        <v>0.109845619660063</v>
      </c>
      <c r="H89" s="7" t="s">
        <v>12</v>
      </c>
      <c r="I89" s="8">
        <v>27000</v>
      </c>
      <c r="J89" s="8"/>
      <c r="K89" s="2">
        <v>9</v>
      </c>
      <c r="L89" s="2">
        <v>5</v>
      </c>
      <c r="M89" s="2">
        <v>0.109845619660063</v>
      </c>
      <c r="N89" s="9" t="s">
        <v>17</v>
      </c>
      <c r="O89" s="8">
        <v>31669000</v>
      </c>
    </row>
    <row r="90" spans="1:15">
      <c r="A90" s="2"/>
      <c r="B90" s="6"/>
      <c r="C90" s="6"/>
      <c r="D90" s="8"/>
      <c r="E90" s="6"/>
      <c r="F90" s="6"/>
      <c r="G90" s="2"/>
      <c r="H90" s="7"/>
      <c r="I90" s="8"/>
      <c r="J90" s="8"/>
      <c r="K90" s="2"/>
      <c r="L90" s="2"/>
      <c r="M90" s="2"/>
      <c r="N90" s="9"/>
      <c r="O90" s="8"/>
    </row>
    <row r="91" spans="1:15">
      <c r="A91" s="2"/>
      <c r="B91" s="8"/>
      <c r="C91" s="8"/>
      <c r="D91" s="8"/>
      <c r="E91" s="8"/>
      <c r="F91" s="8"/>
      <c r="G91" s="8"/>
      <c r="H91" s="7"/>
      <c r="I91" s="8"/>
      <c r="J91" s="8"/>
      <c r="K91" s="8"/>
      <c r="L91" s="8"/>
      <c r="M91" s="8"/>
      <c r="N91" s="8"/>
      <c r="O91" s="8"/>
    </row>
    <row r="92" spans="1:15">
      <c r="A92" s="1" t="s">
        <v>74</v>
      </c>
    </row>
    <row r="93" spans="1:15">
      <c r="B93" s="89" t="s">
        <v>1</v>
      </c>
      <c r="C93" s="89"/>
      <c r="D93" s="2"/>
      <c r="E93" s="89" t="s">
        <v>2</v>
      </c>
      <c r="F93" s="89"/>
      <c r="G93" s="89"/>
      <c r="H93" s="2"/>
      <c r="K93" s="89" t="s">
        <v>3</v>
      </c>
      <c r="L93" s="89"/>
      <c r="M93" s="89"/>
    </row>
    <row r="94" spans="1:15">
      <c r="A94" s="3" t="s">
        <v>4</v>
      </c>
      <c r="B94" s="3" t="s">
        <v>5</v>
      </c>
      <c r="C94" s="3" t="s">
        <v>6</v>
      </c>
      <c r="D94" s="4"/>
      <c r="E94" s="3" t="s">
        <v>5</v>
      </c>
      <c r="F94" s="3" t="s">
        <v>6</v>
      </c>
      <c r="G94" s="3" t="s">
        <v>7</v>
      </c>
      <c r="H94" s="3" t="s">
        <v>8</v>
      </c>
      <c r="I94" s="5" t="s">
        <v>9</v>
      </c>
      <c r="K94" s="3" t="s">
        <v>5</v>
      </c>
      <c r="L94" s="3" t="s">
        <v>6</v>
      </c>
      <c r="M94" s="3" t="s">
        <v>7</v>
      </c>
      <c r="N94" s="5" t="s">
        <v>10</v>
      </c>
      <c r="O94" s="3" t="s">
        <v>11</v>
      </c>
    </row>
    <row r="95" spans="1:15">
      <c r="A95" s="2">
        <v>1</v>
      </c>
      <c r="B95" s="6">
        <v>1</v>
      </c>
      <c r="C95" s="6">
        <v>3</v>
      </c>
      <c r="D95" s="8"/>
      <c r="E95" s="6">
        <v>1</v>
      </c>
      <c r="F95" s="6">
        <v>3</v>
      </c>
      <c r="G95" s="2" t="s">
        <v>16</v>
      </c>
      <c r="H95" s="7"/>
      <c r="I95" s="8">
        <v>3000</v>
      </c>
      <c r="J95" s="8"/>
      <c r="K95" s="2">
        <v>1</v>
      </c>
      <c r="L95" s="2">
        <v>3</v>
      </c>
      <c r="M95" s="2" t="s">
        <v>16</v>
      </c>
      <c r="N95" s="8"/>
      <c r="O95" s="8">
        <v>50000</v>
      </c>
    </row>
    <row r="96" spans="1:15">
      <c r="A96" s="27">
        <v>2</v>
      </c>
      <c r="B96" s="28">
        <v>11</v>
      </c>
      <c r="C96" s="28">
        <v>2</v>
      </c>
      <c r="D96" s="29"/>
      <c r="E96" s="28">
        <v>9</v>
      </c>
      <c r="F96" s="28">
        <v>5</v>
      </c>
      <c r="G96" s="2">
        <v>0.110094794044372</v>
      </c>
      <c r="H96" s="7" t="s">
        <v>12</v>
      </c>
      <c r="I96" s="8">
        <v>27000</v>
      </c>
      <c r="J96" s="8"/>
      <c r="K96" s="2">
        <v>9</v>
      </c>
      <c r="L96" s="2">
        <v>5</v>
      </c>
      <c r="M96" s="2">
        <v>0.110094794044372</v>
      </c>
      <c r="N96" s="8"/>
      <c r="O96" s="8">
        <v>3223000</v>
      </c>
    </row>
    <row r="97" spans="1:15">
      <c r="A97" s="2">
        <v>3</v>
      </c>
      <c r="B97" s="6">
        <v>8</v>
      </c>
      <c r="C97" s="6">
        <v>5</v>
      </c>
      <c r="D97" s="8"/>
      <c r="E97" s="6">
        <v>9</v>
      </c>
      <c r="F97" s="6">
        <v>5</v>
      </c>
      <c r="G97" s="2">
        <v>0.110094794044372</v>
      </c>
      <c r="H97" s="7" t="s">
        <v>12</v>
      </c>
      <c r="I97" s="8">
        <v>27000</v>
      </c>
      <c r="J97" s="8"/>
      <c r="K97" s="2">
        <v>9</v>
      </c>
      <c r="L97" s="2">
        <v>5</v>
      </c>
      <c r="M97" s="2">
        <v>0.110094794044372</v>
      </c>
      <c r="N97" s="8"/>
      <c r="O97" s="8">
        <v>5712000</v>
      </c>
    </row>
    <row r="98" spans="1:15">
      <c r="A98" s="2">
        <v>4</v>
      </c>
      <c r="B98" s="6">
        <v>7</v>
      </c>
      <c r="C98" s="6">
        <v>1</v>
      </c>
      <c r="D98" s="8"/>
      <c r="E98" s="6">
        <v>9</v>
      </c>
      <c r="F98" s="6">
        <v>5</v>
      </c>
      <c r="G98" s="2">
        <v>0.110094794044372</v>
      </c>
      <c r="H98" s="7" t="s">
        <v>12</v>
      </c>
      <c r="I98" s="8">
        <v>27000</v>
      </c>
      <c r="J98" s="8"/>
      <c r="K98" s="2">
        <v>9</v>
      </c>
      <c r="L98" s="2">
        <v>5</v>
      </c>
      <c r="M98" s="2">
        <v>0.110094794044372</v>
      </c>
      <c r="N98" s="8"/>
      <c r="O98" s="8">
        <v>8656000</v>
      </c>
    </row>
    <row r="99" spans="1:15">
      <c r="A99" s="2">
        <v>5</v>
      </c>
      <c r="B99" s="6">
        <v>4</v>
      </c>
      <c r="C99" s="6">
        <v>6</v>
      </c>
      <c r="D99" s="8"/>
      <c r="E99" s="6">
        <v>4</v>
      </c>
      <c r="F99" s="6">
        <v>6</v>
      </c>
      <c r="G99" s="2" t="s">
        <v>16</v>
      </c>
      <c r="H99" s="7"/>
      <c r="I99" s="8">
        <v>3000</v>
      </c>
      <c r="J99" s="8"/>
      <c r="K99" s="2">
        <v>9</v>
      </c>
      <c r="L99" s="2">
        <v>5</v>
      </c>
      <c r="M99" s="2">
        <v>0.110094794044372</v>
      </c>
      <c r="N99" s="8"/>
      <c r="O99" s="8">
        <v>8706000</v>
      </c>
    </row>
    <row r="100" spans="1:15">
      <c r="A100" s="2">
        <v>6</v>
      </c>
      <c r="B100" s="6">
        <v>18</v>
      </c>
      <c r="C100" s="6">
        <v>1</v>
      </c>
      <c r="D100" s="8"/>
      <c r="E100" s="6">
        <v>9</v>
      </c>
      <c r="F100" s="6">
        <v>5</v>
      </c>
      <c r="G100" s="2">
        <v>0.10963028410227001</v>
      </c>
      <c r="H100" s="7" t="s">
        <v>12</v>
      </c>
      <c r="I100" s="8">
        <v>27000</v>
      </c>
      <c r="J100" s="8"/>
      <c r="K100" s="2">
        <v>9</v>
      </c>
      <c r="L100" s="2">
        <v>5</v>
      </c>
      <c r="M100" s="2">
        <v>0.10963028410227001</v>
      </c>
      <c r="N100" s="8"/>
      <c r="O100" s="8">
        <v>15514000</v>
      </c>
    </row>
    <row r="101" spans="1:15">
      <c r="A101" s="2">
        <v>7</v>
      </c>
      <c r="B101" s="6">
        <v>17</v>
      </c>
      <c r="C101" s="6">
        <v>1</v>
      </c>
      <c r="D101" s="8"/>
      <c r="E101" s="6">
        <v>9</v>
      </c>
      <c r="F101" s="6">
        <v>5</v>
      </c>
      <c r="G101" s="2">
        <v>0.10963028410227001</v>
      </c>
      <c r="H101" s="7" t="s">
        <v>12</v>
      </c>
      <c r="I101" s="8">
        <v>27000</v>
      </c>
      <c r="J101" s="8"/>
      <c r="K101" s="2">
        <v>9</v>
      </c>
      <c r="L101" s="2">
        <v>5</v>
      </c>
      <c r="M101" s="2">
        <v>0.10963028410227001</v>
      </c>
      <c r="N101" s="8"/>
      <c r="O101" s="8">
        <v>22307000</v>
      </c>
    </row>
    <row r="102" spans="1:15">
      <c r="A102" s="2">
        <v>8</v>
      </c>
      <c r="B102" s="6">
        <v>3</v>
      </c>
      <c r="C102" s="6">
        <v>8</v>
      </c>
      <c r="D102" s="8"/>
      <c r="E102" s="6">
        <v>3</v>
      </c>
      <c r="F102" s="6">
        <v>8</v>
      </c>
      <c r="G102" s="2" t="s">
        <v>16</v>
      </c>
      <c r="H102" s="7"/>
      <c r="I102" s="8">
        <v>3000</v>
      </c>
      <c r="J102" s="8"/>
      <c r="K102" s="2">
        <v>9</v>
      </c>
      <c r="L102" s="2">
        <v>5</v>
      </c>
      <c r="M102" s="2">
        <v>0.10963028410227001</v>
      </c>
      <c r="N102" s="8"/>
      <c r="O102" s="8">
        <v>22337000</v>
      </c>
    </row>
    <row r="103" spans="1:15">
      <c r="A103" s="2">
        <v>9</v>
      </c>
      <c r="B103" s="6">
        <v>13</v>
      </c>
      <c r="C103" s="6">
        <v>3</v>
      </c>
      <c r="D103" s="8"/>
      <c r="E103" s="6">
        <v>10</v>
      </c>
      <c r="F103" s="6">
        <v>4</v>
      </c>
      <c r="G103" s="2">
        <v>0.110177708768534</v>
      </c>
      <c r="H103" s="7" t="s">
        <v>18</v>
      </c>
      <c r="I103" s="8">
        <v>27000</v>
      </c>
      <c r="J103" s="8"/>
      <c r="K103" s="2">
        <v>9</v>
      </c>
      <c r="L103" s="2">
        <v>5</v>
      </c>
      <c r="M103" s="2">
        <v>0.10963028410227001</v>
      </c>
      <c r="N103" s="8"/>
      <c r="O103" s="8">
        <v>24950000</v>
      </c>
    </row>
    <row r="104" spans="1:15">
      <c r="A104" s="2">
        <v>10</v>
      </c>
      <c r="B104" s="6">
        <v>15</v>
      </c>
      <c r="C104" s="6">
        <v>1</v>
      </c>
      <c r="D104" s="8"/>
      <c r="E104" s="6">
        <v>10</v>
      </c>
      <c r="F104" s="6">
        <v>4</v>
      </c>
      <c r="G104" s="2">
        <v>0.111081320214027</v>
      </c>
      <c r="H104" s="7" t="s">
        <v>18</v>
      </c>
      <c r="I104" s="8">
        <v>135000</v>
      </c>
      <c r="J104" s="8"/>
      <c r="K104" s="2">
        <v>9</v>
      </c>
      <c r="L104" s="2">
        <v>5</v>
      </c>
      <c r="M104" s="2">
        <v>0.110403190270389</v>
      </c>
      <c r="N104" s="9" t="s">
        <v>17</v>
      </c>
      <c r="O104" s="8">
        <v>36991000</v>
      </c>
    </row>
    <row r="105" spans="1:15">
      <c r="A105" s="2"/>
      <c r="B105" s="8"/>
      <c r="C105" s="8"/>
      <c r="D105" s="8"/>
      <c r="E105" s="8"/>
      <c r="F105" s="8"/>
      <c r="G105" s="8"/>
      <c r="H105" s="7"/>
      <c r="I105" s="8"/>
      <c r="J105" s="8"/>
      <c r="K105" s="8"/>
      <c r="L105" s="8"/>
      <c r="M105" s="8"/>
      <c r="N105" s="8"/>
      <c r="O105" s="8"/>
    </row>
    <row r="106" spans="1:15">
      <c r="A106" s="2"/>
      <c r="B106" s="8"/>
      <c r="C106" s="8"/>
      <c r="D106" s="8"/>
      <c r="E106" s="8"/>
      <c r="F106" s="8"/>
      <c r="G106" s="2"/>
      <c r="H106" s="8"/>
      <c r="I106" s="8"/>
      <c r="J106" s="8"/>
      <c r="K106" s="8"/>
      <c r="L106" s="8"/>
      <c r="M106" s="8"/>
      <c r="N106" s="8"/>
      <c r="O106" s="8"/>
    </row>
    <row r="107" spans="1:15">
      <c r="A107" s="1" t="s">
        <v>75</v>
      </c>
    </row>
    <row r="108" spans="1:15">
      <c r="B108" s="89" t="s">
        <v>1</v>
      </c>
      <c r="C108" s="89"/>
      <c r="D108" s="2"/>
      <c r="E108" s="89" t="s">
        <v>2</v>
      </c>
      <c r="F108" s="89"/>
      <c r="G108" s="89"/>
      <c r="H108" s="2"/>
      <c r="K108" s="89" t="s">
        <v>3</v>
      </c>
      <c r="L108" s="89"/>
      <c r="M108" s="89"/>
    </row>
    <row r="109" spans="1:15">
      <c r="A109" s="3" t="s">
        <v>4</v>
      </c>
      <c r="B109" s="3" t="s">
        <v>5</v>
      </c>
      <c r="C109" s="3" t="s">
        <v>6</v>
      </c>
      <c r="D109" s="4"/>
      <c r="E109" s="3" t="s">
        <v>5</v>
      </c>
      <c r="F109" s="3" t="s">
        <v>6</v>
      </c>
      <c r="G109" s="3" t="s">
        <v>7</v>
      </c>
      <c r="H109" s="3" t="s">
        <v>8</v>
      </c>
      <c r="I109" s="5" t="s">
        <v>9</v>
      </c>
      <c r="K109" s="3" t="s">
        <v>5</v>
      </c>
      <c r="L109" s="3" t="s">
        <v>6</v>
      </c>
      <c r="M109" s="3" t="s">
        <v>7</v>
      </c>
      <c r="N109" s="5" t="s">
        <v>10</v>
      </c>
      <c r="O109" s="3" t="s">
        <v>11</v>
      </c>
    </row>
    <row r="110" spans="1:15">
      <c r="A110" s="2">
        <v>1</v>
      </c>
      <c r="B110" s="6">
        <v>17</v>
      </c>
      <c r="C110" s="6">
        <v>0</v>
      </c>
      <c r="D110" s="8"/>
      <c r="E110" s="6">
        <v>16</v>
      </c>
      <c r="F110" s="6">
        <v>1</v>
      </c>
      <c r="G110" s="2">
        <v>0.167257806871215</v>
      </c>
      <c r="H110" s="7" t="s">
        <v>18</v>
      </c>
      <c r="I110" s="8">
        <v>81000</v>
      </c>
      <c r="J110" s="8"/>
      <c r="K110" s="2">
        <v>16</v>
      </c>
      <c r="L110" s="2">
        <v>1</v>
      </c>
      <c r="M110" s="2">
        <v>0.167257806871215</v>
      </c>
      <c r="N110" s="8"/>
      <c r="O110" s="8">
        <v>3683000</v>
      </c>
    </row>
    <row r="111" spans="1:15">
      <c r="A111" s="27">
        <v>2</v>
      </c>
      <c r="B111" s="28">
        <v>5</v>
      </c>
      <c r="C111" s="28">
        <v>2</v>
      </c>
      <c r="D111" s="29"/>
      <c r="E111" s="28">
        <v>9</v>
      </c>
      <c r="F111" s="28">
        <v>5</v>
      </c>
      <c r="G111" s="2">
        <v>0.10973660685525</v>
      </c>
      <c r="H111" s="7" t="s">
        <v>12</v>
      </c>
      <c r="I111" s="8">
        <v>81000</v>
      </c>
      <c r="J111" s="8"/>
      <c r="K111" s="2">
        <v>9</v>
      </c>
      <c r="L111" s="2">
        <v>5</v>
      </c>
      <c r="M111" s="2">
        <v>0.10973660685525</v>
      </c>
      <c r="N111" s="8"/>
      <c r="O111" s="8">
        <v>7039000</v>
      </c>
    </row>
    <row r="112" spans="1:15">
      <c r="A112" s="2">
        <v>3</v>
      </c>
      <c r="B112" s="6">
        <v>13</v>
      </c>
      <c r="C112" s="6">
        <v>3</v>
      </c>
      <c r="D112" s="8"/>
      <c r="E112" s="6">
        <v>10</v>
      </c>
      <c r="F112" s="6">
        <v>4</v>
      </c>
      <c r="G112" s="2">
        <v>0.11091702722393799</v>
      </c>
      <c r="H112" s="7" t="s">
        <v>18</v>
      </c>
      <c r="I112" s="8">
        <v>81000</v>
      </c>
      <c r="J112" s="8"/>
      <c r="K112" s="2">
        <v>9</v>
      </c>
      <c r="L112" s="2">
        <v>5</v>
      </c>
      <c r="M112" s="2">
        <v>0.10973660685525</v>
      </c>
      <c r="N112" s="8"/>
      <c r="O112" s="8">
        <v>15990000</v>
      </c>
    </row>
    <row r="113" spans="1:15">
      <c r="A113" s="2">
        <v>4</v>
      </c>
      <c r="B113" s="6">
        <v>20</v>
      </c>
      <c r="C113" s="6">
        <v>0</v>
      </c>
      <c r="D113" s="8"/>
      <c r="E113" s="6">
        <v>20</v>
      </c>
      <c r="F113" s="6">
        <v>0</v>
      </c>
      <c r="G113" s="2" t="s">
        <v>16</v>
      </c>
      <c r="H113" s="7"/>
      <c r="I113" s="8">
        <v>3000</v>
      </c>
      <c r="J113" s="8"/>
      <c r="K113" s="2">
        <v>9</v>
      </c>
      <c r="L113" s="2">
        <v>5</v>
      </c>
      <c r="M113" s="2">
        <v>0.10973660685525</v>
      </c>
      <c r="N113" s="8"/>
      <c r="O113" s="8">
        <v>15990000</v>
      </c>
    </row>
    <row r="114" spans="1:15">
      <c r="A114" s="2">
        <v>5</v>
      </c>
      <c r="B114" s="6">
        <v>11</v>
      </c>
      <c r="C114" s="6">
        <v>4</v>
      </c>
      <c r="D114" s="8"/>
      <c r="E114" s="6">
        <v>9</v>
      </c>
      <c r="F114" s="6">
        <v>5</v>
      </c>
      <c r="G114" s="2">
        <v>0.10973660685525</v>
      </c>
      <c r="H114" s="7" t="s">
        <v>12</v>
      </c>
      <c r="I114" s="8">
        <v>81000</v>
      </c>
      <c r="J114" s="8"/>
      <c r="K114" s="2">
        <v>9</v>
      </c>
      <c r="L114" s="2">
        <v>5</v>
      </c>
      <c r="M114" s="2">
        <v>0.10973660685525</v>
      </c>
      <c r="N114" s="8"/>
      <c r="O114" s="8">
        <v>19479000</v>
      </c>
    </row>
    <row r="115" spans="1:15">
      <c r="A115" s="2">
        <v>6</v>
      </c>
      <c r="B115" s="6">
        <v>3</v>
      </c>
      <c r="C115" s="6">
        <v>8</v>
      </c>
      <c r="D115" s="8"/>
      <c r="E115" s="6">
        <v>3</v>
      </c>
      <c r="F115" s="6">
        <v>8</v>
      </c>
      <c r="G115" s="2" t="s">
        <v>16</v>
      </c>
      <c r="H115" s="7"/>
      <c r="I115" s="8">
        <v>3000</v>
      </c>
      <c r="J115" s="8"/>
      <c r="K115" s="2">
        <v>9</v>
      </c>
      <c r="L115" s="2">
        <v>5</v>
      </c>
      <c r="M115" s="2">
        <v>0.10973660685525</v>
      </c>
      <c r="N115" s="8"/>
      <c r="O115" s="8">
        <v>19509000</v>
      </c>
    </row>
    <row r="116" spans="1:15">
      <c r="A116" s="2">
        <v>7</v>
      </c>
      <c r="B116" s="6">
        <v>2</v>
      </c>
      <c r="C116" s="6">
        <v>9</v>
      </c>
      <c r="D116" s="8"/>
      <c r="E116" s="6">
        <v>2</v>
      </c>
      <c r="F116" s="6">
        <v>9</v>
      </c>
      <c r="G116" s="2" t="s">
        <v>16</v>
      </c>
      <c r="H116" s="7"/>
      <c r="I116" s="8">
        <v>3000</v>
      </c>
      <c r="J116" s="8"/>
      <c r="K116" s="2">
        <v>9</v>
      </c>
      <c r="L116" s="2">
        <v>5</v>
      </c>
      <c r="M116" s="2">
        <v>0.10973660685525</v>
      </c>
      <c r="N116" s="8"/>
      <c r="O116" s="8">
        <v>19549000</v>
      </c>
    </row>
    <row r="117" spans="1:15">
      <c r="A117" s="2">
        <v>8</v>
      </c>
      <c r="B117" s="6">
        <v>2</v>
      </c>
      <c r="C117" s="6">
        <v>9</v>
      </c>
      <c r="D117" s="8"/>
      <c r="E117" s="6">
        <v>2</v>
      </c>
      <c r="F117" s="6">
        <v>9</v>
      </c>
      <c r="G117" s="2" t="s">
        <v>16</v>
      </c>
      <c r="H117" s="7"/>
      <c r="I117" s="8">
        <v>3000</v>
      </c>
      <c r="J117" s="8"/>
      <c r="K117" s="2">
        <v>9</v>
      </c>
      <c r="L117" s="2">
        <v>5</v>
      </c>
      <c r="M117" s="2">
        <v>0.10973660685525</v>
      </c>
      <c r="N117" s="8"/>
      <c r="O117" s="8">
        <v>19589000</v>
      </c>
    </row>
    <row r="118" spans="1:15">
      <c r="A118" s="2">
        <v>9</v>
      </c>
      <c r="B118" s="6">
        <v>9</v>
      </c>
      <c r="C118" s="6">
        <v>6</v>
      </c>
      <c r="D118" s="8"/>
      <c r="E118" s="6">
        <v>9</v>
      </c>
      <c r="F118" s="6">
        <v>5</v>
      </c>
      <c r="G118" s="2">
        <v>0.10973820016609399</v>
      </c>
      <c r="H118" s="7" t="s">
        <v>12</v>
      </c>
      <c r="I118" s="8">
        <v>81000</v>
      </c>
      <c r="J118" s="8"/>
      <c r="K118" s="2">
        <v>9</v>
      </c>
      <c r="L118" s="2">
        <v>5</v>
      </c>
      <c r="M118" s="2">
        <v>0.10973660685525</v>
      </c>
      <c r="N118" s="8"/>
      <c r="O118" s="8">
        <v>22732000</v>
      </c>
    </row>
    <row r="119" spans="1:15">
      <c r="A119" s="2">
        <v>10</v>
      </c>
      <c r="B119" s="6">
        <v>5</v>
      </c>
      <c r="C119" s="6">
        <v>7</v>
      </c>
      <c r="D119" s="8"/>
      <c r="E119" s="6">
        <v>9</v>
      </c>
      <c r="F119" s="6">
        <v>5</v>
      </c>
      <c r="G119" s="2">
        <v>0.10973820016609399</v>
      </c>
      <c r="H119" s="7" t="s">
        <v>12</v>
      </c>
      <c r="I119" s="8">
        <v>81000</v>
      </c>
      <c r="J119" s="8"/>
      <c r="K119" s="2">
        <v>9</v>
      </c>
      <c r="L119" s="2">
        <v>5</v>
      </c>
      <c r="M119" s="2">
        <v>0.10973660685525</v>
      </c>
      <c r="N119" s="9"/>
      <c r="O119" s="8">
        <v>27092000</v>
      </c>
    </row>
    <row r="120" spans="1:15">
      <c r="A120" s="2">
        <v>11</v>
      </c>
      <c r="B120" s="8">
        <v>11</v>
      </c>
      <c r="C120" s="8">
        <v>4</v>
      </c>
      <c r="D120" s="8"/>
      <c r="E120" s="8">
        <v>11</v>
      </c>
      <c r="F120" s="8">
        <v>4</v>
      </c>
      <c r="G120" s="8">
        <v>0.111984931659521</v>
      </c>
      <c r="H120" s="24" t="s">
        <v>81</v>
      </c>
      <c r="I120" s="8">
        <v>9000</v>
      </c>
      <c r="J120" s="8"/>
      <c r="K120" s="8">
        <v>9</v>
      </c>
      <c r="L120" s="8">
        <v>5</v>
      </c>
      <c r="M120" s="8">
        <v>0.10973660685525</v>
      </c>
      <c r="N120" s="8"/>
      <c r="O120" s="8">
        <v>27243000</v>
      </c>
    </row>
    <row r="121" spans="1:15">
      <c r="A121" s="2">
        <v>12</v>
      </c>
      <c r="B121" s="8">
        <v>6</v>
      </c>
      <c r="C121" s="8">
        <v>7</v>
      </c>
      <c r="D121" s="8"/>
      <c r="E121" s="8">
        <v>9</v>
      </c>
      <c r="F121" s="8">
        <v>5</v>
      </c>
      <c r="G121" s="2">
        <v>0.109613731309311</v>
      </c>
      <c r="H121" s="7" t="s">
        <v>12</v>
      </c>
      <c r="I121" s="8">
        <v>81000</v>
      </c>
      <c r="J121" s="8"/>
      <c r="K121" s="8">
        <v>9</v>
      </c>
      <c r="L121" s="8">
        <v>5</v>
      </c>
      <c r="M121" s="8">
        <v>0.109613731309311</v>
      </c>
      <c r="N121" s="25" t="s">
        <v>67</v>
      </c>
      <c r="O121" s="8">
        <v>30374000</v>
      </c>
    </row>
    <row r="122" spans="1:15">
      <c r="A122" s="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4" spans="1:15">
      <c r="A124" s="1" t="s">
        <v>76</v>
      </c>
    </row>
    <row r="125" spans="1:15">
      <c r="B125" s="89" t="s">
        <v>1</v>
      </c>
      <c r="C125" s="89"/>
      <c r="D125" s="2"/>
      <c r="E125" s="89" t="s">
        <v>2</v>
      </c>
      <c r="F125" s="89"/>
      <c r="G125" s="89"/>
      <c r="H125" s="2"/>
      <c r="K125" s="89" t="s">
        <v>3</v>
      </c>
      <c r="L125" s="89"/>
      <c r="M125" s="89"/>
    </row>
    <row r="126" spans="1:15">
      <c r="A126" s="3" t="s">
        <v>4</v>
      </c>
      <c r="B126" s="3" t="s">
        <v>5</v>
      </c>
      <c r="C126" s="3" t="s">
        <v>6</v>
      </c>
      <c r="D126" s="4"/>
      <c r="E126" s="3" t="s">
        <v>5</v>
      </c>
      <c r="F126" s="3" t="s">
        <v>6</v>
      </c>
      <c r="G126" s="3" t="s">
        <v>7</v>
      </c>
      <c r="H126" s="3" t="s">
        <v>8</v>
      </c>
      <c r="I126" s="5" t="s">
        <v>9</v>
      </c>
      <c r="K126" s="3" t="s">
        <v>5</v>
      </c>
      <c r="L126" s="3" t="s">
        <v>6</v>
      </c>
      <c r="M126" s="3" t="s">
        <v>7</v>
      </c>
      <c r="N126" s="5" t="s">
        <v>10</v>
      </c>
      <c r="O126" s="3" t="s">
        <v>11</v>
      </c>
    </row>
    <row r="127" spans="1:15">
      <c r="A127" s="2">
        <v>1</v>
      </c>
      <c r="B127" s="6">
        <v>16</v>
      </c>
      <c r="C127" s="6">
        <v>0</v>
      </c>
      <c r="D127" s="8"/>
      <c r="E127" s="6">
        <v>16</v>
      </c>
      <c r="F127" s="6">
        <v>1</v>
      </c>
      <c r="G127" s="2">
        <v>0.167257806871215</v>
      </c>
      <c r="H127" s="7" t="s">
        <v>18</v>
      </c>
      <c r="I127" s="8">
        <v>81000</v>
      </c>
      <c r="J127" s="8"/>
      <c r="K127" s="2">
        <v>16</v>
      </c>
      <c r="L127" s="2">
        <v>1</v>
      </c>
      <c r="M127" s="2">
        <v>0.167257806871215</v>
      </c>
      <c r="N127" s="8"/>
      <c r="O127" s="8">
        <v>3796000</v>
      </c>
    </row>
    <row r="128" spans="1:15">
      <c r="A128" s="27">
        <v>2</v>
      </c>
      <c r="B128" s="28">
        <v>5</v>
      </c>
      <c r="C128" s="28">
        <v>8</v>
      </c>
      <c r="D128" s="29"/>
      <c r="E128" s="28">
        <v>9</v>
      </c>
      <c r="F128" s="28">
        <v>5</v>
      </c>
      <c r="G128" s="2">
        <v>0.10973660685525</v>
      </c>
      <c r="H128" s="7" t="s">
        <v>12</v>
      </c>
      <c r="I128" s="8">
        <v>81000</v>
      </c>
      <c r="J128" s="8"/>
      <c r="K128" s="2">
        <v>9</v>
      </c>
      <c r="L128" s="2">
        <v>5</v>
      </c>
      <c r="M128" s="2">
        <v>0.10973660685525</v>
      </c>
      <c r="N128" s="8"/>
      <c r="O128" s="8">
        <v>11249000</v>
      </c>
    </row>
    <row r="129" spans="1:15">
      <c r="A129" s="2">
        <v>3</v>
      </c>
      <c r="B129" s="6">
        <v>5</v>
      </c>
      <c r="C129" s="6">
        <v>7</v>
      </c>
      <c r="D129" s="8"/>
      <c r="E129" s="6">
        <v>9</v>
      </c>
      <c r="F129" s="6">
        <v>5</v>
      </c>
      <c r="G129" s="2">
        <v>0.10973660685525</v>
      </c>
      <c r="H129" s="7" t="s">
        <v>12</v>
      </c>
      <c r="I129" s="8">
        <v>81000</v>
      </c>
      <c r="J129" s="8"/>
      <c r="K129" s="2">
        <v>9</v>
      </c>
      <c r="L129" s="2">
        <v>5</v>
      </c>
      <c r="M129" s="2">
        <v>0.10973660685525</v>
      </c>
      <c r="N129" s="8"/>
      <c r="O129" s="8">
        <v>18692000</v>
      </c>
    </row>
    <row r="130" spans="1:15">
      <c r="A130" s="2">
        <v>4</v>
      </c>
      <c r="B130" s="6">
        <v>12</v>
      </c>
      <c r="C130" s="6">
        <v>2</v>
      </c>
      <c r="D130" s="8"/>
      <c r="E130" s="6">
        <v>9</v>
      </c>
      <c r="F130" s="6">
        <v>5</v>
      </c>
      <c r="G130" s="2">
        <v>0.10973660685525</v>
      </c>
      <c r="H130" s="7" t="s">
        <v>12</v>
      </c>
      <c r="I130" s="8">
        <v>81000</v>
      </c>
      <c r="J130" s="8"/>
      <c r="K130" s="2">
        <v>9</v>
      </c>
      <c r="L130" s="2">
        <v>5</v>
      </c>
      <c r="M130" s="2">
        <v>0.10973660685525</v>
      </c>
      <c r="N130" s="8"/>
      <c r="O130" s="8">
        <v>22321000</v>
      </c>
    </row>
    <row r="131" spans="1:15">
      <c r="A131" s="2">
        <v>5</v>
      </c>
      <c r="B131" s="6">
        <v>16</v>
      </c>
      <c r="C131" s="6">
        <v>1</v>
      </c>
      <c r="D131" s="8"/>
      <c r="E131" s="6">
        <v>16</v>
      </c>
      <c r="F131" s="6">
        <v>1</v>
      </c>
      <c r="G131" s="2">
        <v>0.16463534297551</v>
      </c>
      <c r="H131" s="7" t="s">
        <v>18</v>
      </c>
      <c r="I131" s="8">
        <v>9000</v>
      </c>
      <c r="J131" s="8"/>
      <c r="K131" s="2">
        <v>9</v>
      </c>
      <c r="L131" s="2">
        <v>5</v>
      </c>
      <c r="M131" s="2">
        <v>0.10973660685525</v>
      </c>
      <c r="N131" s="8"/>
      <c r="O131" s="8">
        <v>22557000</v>
      </c>
    </row>
    <row r="132" spans="1:15">
      <c r="A132" s="2">
        <v>6</v>
      </c>
      <c r="B132" s="6">
        <v>0</v>
      </c>
      <c r="C132" s="6">
        <v>10</v>
      </c>
      <c r="D132" s="8"/>
      <c r="E132" s="6">
        <v>0</v>
      </c>
      <c r="F132" s="6">
        <v>10</v>
      </c>
      <c r="G132" s="2" t="s">
        <v>16</v>
      </c>
      <c r="H132" s="7"/>
      <c r="I132" s="8">
        <v>3000</v>
      </c>
      <c r="J132" s="8"/>
      <c r="K132" s="2">
        <v>9</v>
      </c>
      <c r="L132" s="2">
        <v>5</v>
      </c>
      <c r="M132" s="2">
        <v>0.10973660685525</v>
      </c>
      <c r="N132" s="8"/>
      <c r="O132" s="8">
        <v>22557000</v>
      </c>
    </row>
    <row r="133" spans="1:15">
      <c r="A133" s="2">
        <v>7</v>
      </c>
      <c r="B133" s="6">
        <v>19</v>
      </c>
      <c r="C133" s="6">
        <v>0</v>
      </c>
      <c r="D133" s="8"/>
      <c r="E133" s="6">
        <v>19</v>
      </c>
      <c r="F133" s="6">
        <v>0</v>
      </c>
      <c r="G133" s="2">
        <v>1</v>
      </c>
      <c r="H133" s="7" t="s">
        <v>18</v>
      </c>
      <c r="I133" s="8">
        <v>9000</v>
      </c>
      <c r="J133" s="8"/>
      <c r="K133" s="2">
        <v>9</v>
      </c>
      <c r="L133" s="2">
        <v>5</v>
      </c>
      <c r="M133" s="2">
        <v>0.10973660685525</v>
      </c>
      <c r="N133" s="8"/>
      <c r="O133" s="8">
        <v>22593000</v>
      </c>
    </row>
    <row r="134" spans="1:15">
      <c r="A134" s="2">
        <v>8</v>
      </c>
      <c r="B134" s="6">
        <v>2</v>
      </c>
      <c r="C134" s="6">
        <v>9</v>
      </c>
      <c r="D134" s="8"/>
      <c r="E134" s="6">
        <v>2</v>
      </c>
      <c r="F134" s="6">
        <v>9</v>
      </c>
      <c r="G134" s="2" t="s">
        <v>16</v>
      </c>
      <c r="H134" s="7"/>
      <c r="I134" s="8">
        <v>3000</v>
      </c>
      <c r="J134" s="8"/>
      <c r="K134" s="2">
        <v>9</v>
      </c>
      <c r="L134" s="2">
        <v>5</v>
      </c>
      <c r="M134" s="2">
        <v>0.10973660685525</v>
      </c>
      <c r="N134" s="8"/>
      <c r="O134" s="8">
        <v>22633000</v>
      </c>
    </row>
    <row r="135" spans="1:15">
      <c r="A135" s="2">
        <v>9</v>
      </c>
      <c r="B135" s="6">
        <v>11</v>
      </c>
      <c r="C135" s="6">
        <v>4</v>
      </c>
      <c r="D135" s="8"/>
      <c r="E135" s="6">
        <v>9</v>
      </c>
      <c r="F135" s="6">
        <v>5</v>
      </c>
      <c r="G135" s="2">
        <v>0.110205834298712</v>
      </c>
      <c r="H135" s="7" t="s">
        <v>12</v>
      </c>
      <c r="I135" s="8">
        <v>81000</v>
      </c>
      <c r="J135" s="8"/>
      <c r="K135" s="2">
        <v>9</v>
      </c>
      <c r="L135" s="2">
        <v>5</v>
      </c>
      <c r="M135" s="2">
        <v>0.10973660685525</v>
      </c>
      <c r="N135" s="8"/>
      <c r="O135" s="8">
        <v>25306000</v>
      </c>
    </row>
    <row r="136" spans="1:15">
      <c r="A136" s="2">
        <v>10</v>
      </c>
      <c r="B136" s="6">
        <v>7</v>
      </c>
      <c r="C136" s="6">
        <v>6</v>
      </c>
      <c r="D136" s="8"/>
      <c r="E136" s="6">
        <v>7</v>
      </c>
      <c r="F136" s="6">
        <v>6</v>
      </c>
      <c r="G136" s="2">
        <v>0.111681224620563</v>
      </c>
      <c r="H136" s="7" t="s">
        <v>18</v>
      </c>
      <c r="I136" s="8">
        <v>9000</v>
      </c>
      <c r="J136" s="8"/>
      <c r="K136" s="2">
        <v>9</v>
      </c>
      <c r="L136" s="2">
        <v>5</v>
      </c>
      <c r="M136" s="2">
        <v>0.10973660685525</v>
      </c>
      <c r="N136" s="9"/>
      <c r="O136" s="8">
        <v>25722000</v>
      </c>
    </row>
    <row r="137" spans="1:15">
      <c r="A137" s="2">
        <v>11</v>
      </c>
      <c r="B137" s="8">
        <v>7</v>
      </c>
      <c r="C137" s="8">
        <v>6</v>
      </c>
      <c r="D137" s="8"/>
      <c r="E137" s="8">
        <v>9</v>
      </c>
      <c r="F137" s="8">
        <v>5</v>
      </c>
      <c r="G137" s="8">
        <v>0.111502163636451</v>
      </c>
      <c r="H137" s="7" t="s">
        <v>12</v>
      </c>
      <c r="I137" s="8">
        <v>81000</v>
      </c>
      <c r="J137" s="8"/>
      <c r="K137" s="8">
        <v>9</v>
      </c>
      <c r="L137" s="8">
        <v>5</v>
      </c>
      <c r="M137" s="8">
        <v>0.10973660685525</v>
      </c>
      <c r="N137" s="9" t="s">
        <v>17</v>
      </c>
      <c r="O137" s="8">
        <v>30587000</v>
      </c>
    </row>
    <row r="138" spans="1:15">
      <c r="A138" s="2"/>
      <c r="B138" s="8"/>
      <c r="C138" s="8"/>
      <c r="D138" s="8"/>
      <c r="E138" s="8"/>
      <c r="F138" s="8"/>
      <c r="G138" s="2"/>
      <c r="H138" s="8"/>
      <c r="I138" s="8"/>
      <c r="J138" s="8"/>
      <c r="K138" s="8"/>
      <c r="L138" s="8"/>
      <c r="M138" s="8"/>
      <c r="N138" s="8"/>
      <c r="O138" s="8"/>
    </row>
    <row r="141" spans="1:15">
      <c r="A141" s="1" t="s">
        <v>77</v>
      </c>
    </row>
    <row r="142" spans="1:15">
      <c r="B142" s="89" t="s">
        <v>1</v>
      </c>
      <c r="C142" s="89"/>
      <c r="D142" s="2"/>
      <c r="E142" s="89" t="s">
        <v>2</v>
      </c>
      <c r="F142" s="89"/>
      <c r="G142" s="89"/>
      <c r="H142" s="2"/>
      <c r="K142" s="89" t="s">
        <v>3</v>
      </c>
      <c r="L142" s="89"/>
      <c r="M142" s="89"/>
    </row>
    <row r="143" spans="1:15">
      <c r="A143" s="3" t="s">
        <v>4</v>
      </c>
      <c r="B143" s="3" t="s">
        <v>5</v>
      </c>
      <c r="C143" s="3" t="s">
        <v>6</v>
      </c>
      <c r="D143" s="4"/>
      <c r="E143" s="3" t="s">
        <v>5</v>
      </c>
      <c r="F143" s="3" t="s">
        <v>6</v>
      </c>
      <c r="G143" s="3" t="s">
        <v>7</v>
      </c>
      <c r="H143" s="3" t="s">
        <v>8</v>
      </c>
      <c r="I143" s="5" t="s">
        <v>9</v>
      </c>
      <c r="K143" s="3" t="s">
        <v>5</v>
      </c>
      <c r="L143" s="3" t="s">
        <v>6</v>
      </c>
      <c r="M143" s="3" t="s">
        <v>7</v>
      </c>
      <c r="N143" s="5" t="s">
        <v>10</v>
      </c>
      <c r="O143" s="3" t="s">
        <v>11</v>
      </c>
    </row>
    <row r="144" spans="1:15">
      <c r="A144" s="2">
        <v>1</v>
      </c>
      <c r="B144" s="6">
        <v>1</v>
      </c>
      <c r="C144" s="6">
        <v>4</v>
      </c>
      <c r="D144" s="8"/>
      <c r="E144" s="6">
        <v>1</v>
      </c>
      <c r="F144" s="6">
        <v>4</v>
      </c>
      <c r="G144" s="2" t="s">
        <v>16</v>
      </c>
      <c r="H144" s="7"/>
      <c r="I144" s="8">
        <v>3000</v>
      </c>
      <c r="J144" s="8"/>
      <c r="K144" s="2">
        <v>1</v>
      </c>
      <c r="L144" s="2">
        <v>4</v>
      </c>
      <c r="M144" s="2" t="s">
        <v>16</v>
      </c>
      <c r="N144" s="8"/>
      <c r="O144" s="8">
        <v>60000</v>
      </c>
    </row>
    <row r="145" spans="1:15">
      <c r="A145" s="27">
        <v>2</v>
      </c>
      <c r="B145" s="28">
        <v>6</v>
      </c>
      <c r="C145" s="28">
        <v>8</v>
      </c>
      <c r="D145" s="29"/>
      <c r="E145" s="28">
        <v>6</v>
      </c>
      <c r="F145" s="28">
        <v>7</v>
      </c>
      <c r="G145" s="2">
        <v>0.11509472155113799</v>
      </c>
      <c r="H145" s="7" t="s">
        <v>18</v>
      </c>
      <c r="I145" s="8">
        <v>27000</v>
      </c>
      <c r="J145" s="8"/>
      <c r="K145" s="2">
        <v>6</v>
      </c>
      <c r="L145" s="2">
        <v>7</v>
      </c>
      <c r="M145" s="2">
        <v>0.11509472155113799</v>
      </c>
      <c r="N145" s="8"/>
      <c r="O145" s="8">
        <v>2594000</v>
      </c>
    </row>
    <row r="146" spans="1:15">
      <c r="A146" s="2">
        <v>3</v>
      </c>
      <c r="B146" s="6">
        <v>7</v>
      </c>
      <c r="C146" s="6">
        <v>8</v>
      </c>
      <c r="D146" s="8"/>
      <c r="E146" s="6">
        <v>9</v>
      </c>
      <c r="F146" s="6">
        <v>5</v>
      </c>
      <c r="G146" s="2">
        <v>0.109975448066856</v>
      </c>
      <c r="H146" s="7" t="s">
        <v>12</v>
      </c>
      <c r="I146" s="8">
        <v>27000</v>
      </c>
      <c r="J146" s="8"/>
      <c r="K146" s="2">
        <v>9</v>
      </c>
      <c r="L146" s="2">
        <v>5</v>
      </c>
      <c r="M146" s="2">
        <v>0.109975448066856</v>
      </c>
      <c r="N146" s="8"/>
      <c r="O146" s="8">
        <v>7244000</v>
      </c>
    </row>
    <row r="147" spans="1:15">
      <c r="A147" s="2">
        <v>4</v>
      </c>
      <c r="B147" s="6">
        <v>7</v>
      </c>
      <c r="C147" s="6">
        <v>6</v>
      </c>
      <c r="D147" s="8"/>
      <c r="E147" s="6">
        <v>7</v>
      </c>
      <c r="F147" s="6">
        <v>6</v>
      </c>
      <c r="G147" s="2">
        <v>0.110700230789414</v>
      </c>
      <c r="H147" s="7" t="s">
        <v>18</v>
      </c>
      <c r="I147" s="8">
        <v>9000</v>
      </c>
      <c r="J147" s="8"/>
      <c r="K147" s="2">
        <v>9</v>
      </c>
      <c r="L147" s="2">
        <v>5</v>
      </c>
      <c r="M147" s="2">
        <v>0.109975448066856</v>
      </c>
      <c r="N147" s="8"/>
      <c r="O147" s="8">
        <v>7660000</v>
      </c>
    </row>
    <row r="148" spans="1:15">
      <c r="A148" s="2">
        <v>5</v>
      </c>
      <c r="B148" s="6">
        <v>14</v>
      </c>
      <c r="C148" s="6">
        <v>3</v>
      </c>
      <c r="D148" s="8"/>
      <c r="E148" s="6">
        <v>10</v>
      </c>
      <c r="F148" s="6">
        <v>4</v>
      </c>
      <c r="G148" s="2">
        <v>0.111081320214027</v>
      </c>
      <c r="H148" s="7" t="s">
        <v>18</v>
      </c>
      <c r="I148" s="8">
        <v>135000</v>
      </c>
      <c r="J148" s="8"/>
      <c r="K148" s="2">
        <v>9</v>
      </c>
      <c r="L148" s="2">
        <v>5</v>
      </c>
      <c r="M148" s="2">
        <v>0.110517689323126</v>
      </c>
      <c r="N148" s="8"/>
      <c r="O148" s="8">
        <v>16459000</v>
      </c>
    </row>
    <row r="149" spans="1:15">
      <c r="A149" s="2">
        <v>6</v>
      </c>
      <c r="B149" s="6">
        <v>17</v>
      </c>
      <c r="C149" s="6">
        <v>0</v>
      </c>
      <c r="D149" s="8"/>
      <c r="E149" s="6">
        <v>14</v>
      </c>
      <c r="F149" s="6">
        <v>2</v>
      </c>
      <c r="G149" s="2">
        <v>0.128203438649695</v>
      </c>
      <c r="H149" s="7" t="s">
        <v>18</v>
      </c>
      <c r="I149" s="8">
        <v>81000</v>
      </c>
      <c r="J149" s="8"/>
      <c r="K149" s="2">
        <v>9</v>
      </c>
      <c r="L149" s="2">
        <v>5</v>
      </c>
      <c r="M149" s="2">
        <v>0.110517689323126</v>
      </c>
      <c r="N149" s="8"/>
      <c r="O149" s="8">
        <v>24852000</v>
      </c>
    </row>
    <row r="150" spans="1:15">
      <c r="A150" s="2">
        <v>7</v>
      </c>
      <c r="B150" s="6">
        <v>17</v>
      </c>
      <c r="C150" s="6">
        <v>1</v>
      </c>
      <c r="D150" s="8"/>
      <c r="E150" s="6">
        <v>14</v>
      </c>
      <c r="F150" s="6">
        <v>2</v>
      </c>
      <c r="G150" s="2">
        <v>0.128203438649695</v>
      </c>
      <c r="H150" s="7" t="s">
        <v>18</v>
      </c>
      <c r="I150" s="8">
        <v>81000</v>
      </c>
      <c r="J150" s="8"/>
      <c r="K150" s="2">
        <v>9</v>
      </c>
      <c r="L150" s="2">
        <v>5</v>
      </c>
      <c r="M150" s="2">
        <v>0.110517689323126</v>
      </c>
      <c r="N150" s="9" t="s">
        <v>17</v>
      </c>
      <c r="O150" s="8">
        <v>32207000</v>
      </c>
    </row>
    <row r="151" spans="1:15">
      <c r="A151" s="2"/>
      <c r="B151" s="6"/>
      <c r="C151" s="6"/>
      <c r="D151" s="8"/>
      <c r="E151" s="6"/>
      <c r="F151" s="6"/>
      <c r="G151" s="2"/>
      <c r="H151" s="7"/>
      <c r="I151" s="8"/>
      <c r="J151" s="8"/>
      <c r="K151" s="2"/>
      <c r="L151" s="2"/>
      <c r="M151" s="2"/>
      <c r="N151" s="8"/>
      <c r="O151" s="8"/>
    </row>
    <row r="152" spans="1:15">
      <c r="A152" s="2"/>
      <c r="B152" s="6"/>
      <c r="C152" s="6"/>
      <c r="D152" s="8"/>
      <c r="E152" s="6"/>
      <c r="F152" s="6"/>
      <c r="G152" s="2"/>
      <c r="H152" s="7"/>
      <c r="I152" s="8"/>
      <c r="J152" s="8"/>
      <c r="K152" s="2"/>
      <c r="L152" s="2"/>
      <c r="M152" s="2"/>
      <c r="N152" s="8"/>
      <c r="O152" s="8"/>
    </row>
    <row r="153" spans="1:15">
      <c r="A153" s="1" t="s">
        <v>78</v>
      </c>
    </row>
    <row r="154" spans="1:15">
      <c r="B154" s="89" t="s">
        <v>1</v>
      </c>
      <c r="C154" s="89"/>
      <c r="D154" s="2"/>
      <c r="E154" s="89" t="s">
        <v>2</v>
      </c>
      <c r="F154" s="89"/>
      <c r="G154" s="89"/>
      <c r="H154" s="2"/>
      <c r="K154" s="89" t="s">
        <v>3</v>
      </c>
      <c r="L154" s="89"/>
      <c r="M154" s="89"/>
    </row>
    <row r="155" spans="1:15">
      <c r="A155" s="3" t="s">
        <v>4</v>
      </c>
      <c r="B155" s="3" t="s">
        <v>5</v>
      </c>
      <c r="C155" s="3" t="s">
        <v>6</v>
      </c>
      <c r="D155" s="4"/>
      <c r="E155" s="3" t="s">
        <v>5</v>
      </c>
      <c r="F155" s="3" t="s">
        <v>6</v>
      </c>
      <c r="G155" s="3" t="s">
        <v>7</v>
      </c>
      <c r="H155" s="3" t="s">
        <v>8</v>
      </c>
      <c r="I155" s="5" t="s">
        <v>9</v>
      </c>
      <c r="K155" s="3" t="s">
        <v>5</v>
      </c>
      <c r="L155" s="3" t="s">
        <v>6</v>
      </c>
      <c r="M155" s="3" t="s">
        <v>7</v>
      </c>
      <c r="N155" s="5" t="s">
        <v>10</v>
      </c>
      <c r="O155" s="3" t="s">
        <v>11</v>
      </c>
    </row>
    <row r="156" spans="1:15">
      <c r="A156" s="2">
        <v>1</v>
      </c>
      <c r="B156" s="6">
        <v>12</v>
      </c>
      <c r="C156" s="6">
        <v>3</v>
      </c>
      <c r="D156" s="8"/>
      <c r="E156" s="6">
        <v>12</v>
      </c>
      <c r="F156" s="6">
        <v>3</v>
      </c>
      <c r="G156" s="2">
        <v>0.111496030925056</v>
      </c>
      <c r="H156" s="7" t="s">
        <v>18</v>
      </c>
      <c r="I156" s="8">
        <v>9000</v>
      </c>
      <c r="J156" s="8"/>
      <c r="K156" s="2">
        <v>12</v>
      </c>
      <c r="L156" s="2">
        <v>3</v>
      </c>
      <c r="M156" s="2">
        <v>0.111496030925056</v>
      </c>
      <c r="N156" s="8"/>
      <c r="O156" s="8">
        <v>260000</v>
      </c>
    </row>
    <row r="157" spans="1:15">
      <c r="A157" s="27">
        <v>2</v>
      </c>
      <c r="B157" s="28">
        <v>8</v>
      </c>
      <c r="C157" s="28">
        <v>5</v>
      </c>
      <c r="D157" s="29"/>
      <c r="E157" s="28">
        <v>8</v>
      </c>
      <c r="F157" s="28">
        <v>5</v>
      </c>
      <c r="G157" s="2">
        <v>0.111092730326316</v>
      </c>
      <c r="H157" s="24" t="s">
        <v>81</v>
      </c>
      <c r="I157" s="8">
        <v>9000</v>
      </c>
      <c r="J157" s="8"/>
      <c r="K157" s="2">
        <v>12</v>
      </c>
      <c r="L157" s="2">
        <v>3</v>
      </c>
      <c r="M157" s="2">
        <v>0.111496030925056</v>
      </c>
      <c r="N157" s="8"/>
      <c r="O157" s="8">
        <v>821000</v>
      </c>
    </row>
    <row r="158" spans="1:15">
      <c r="A158" s="2">
        <v>3</v>
      </c>
      <c r="B158" s="6">
        <v>11</v>
      </c>
      <c r="C158" s="6">
        <v>4</v>
      </c>
      <c r="D158" s="8"/>
      <c r="E158" s="6">
        <v>11</v>
      </c>
      <c r="F158" s="6">
        <v>4</v>
      </c>
      <c r="G158" s="2">
        <v>0.111984931659521</v>
      </c>
      <c r="H158" s="24" t="s">
        <v>81</v>
      </c>
      <c r="I158" s="8">
        <v>9000</v>
      </c>
      <c r="J158" s="8"/>
      <c r="K158" s="2">
        <v>12</v>
      </c>
      <c r="L158" s="2">
        <v>3</v>
      </c>
      <c r="M158" s="2">
        <v>0.111496030925056</v>
      </c>
      <c r="N158" s="8"/>
      <c r="O158" s="8">
        <v>987000</v>
      </c>
    </row>
    <row r="159" spans="1:15">
      <c r="A159" s="2">
        <v>4</v>
      </c>
      <c r="B159" s="6">
        <v>4</v>
      </c>
      <c r="C159" s="6">
        <v>6</v>
      </c>
      <c r="D159" s="8"/>
      <c r="E159" s="6">
        <v>4</v>
      </c>
      <c r="F159" s="6">
        <v>6</v>
      </c>
      <c r="G159" s="2" t="s">
        <v>16</v>
      </c>
      <c r="H159" s="7"/>
      <c r="I159" s="8">
        <v>3000</v>
      </c>
      <c r="J159" s="8"/>
      <c r="K159" s="2">
        <v>12</v>
      </c>
      <c r="L159" s="2">
        <v>3</v>
      </c>
      <c r="M159" s="2">
        <v>0.111496030925056</v>
      </c>
      <c r="N159" s="8"/>
      <c r="O159" s="8">
        <v>1037000</v>
      </c>
    </row>
    <row r="160" spans="1:15">
      <c r="A160" s="2">
        <v>5</v>
      </c>
      <c r="B160" s="6">
        <v>7</v>
      </c>
      <c r="C160" s="6">
        <v>5</v>
      </c>
      <c r="D160" s="8"/>
      <c r="E160" s="6">
        <v>8</v>
      </c>
      <c r="F160" s="6">
        <v>6</v>
      </c>
      <c r="G160" s="2">
        <v>0.11209990164830599</v>
      </c>
      <c r="H160" s="24" t="s">
        <v>81</v>
      </c>
      <c r="I160" s="8">
        <v>27000</v>
      </c>
      <c r="J160" s="8"/>
      <c r="K160" s="2">
        <v>8</v>
      </c>
      <c r="L160" s="2">
        <v>6</v>
      </c>
      <c r="M160" s="2">
        <v>0.11209990164830599</v>
      </c>
      <c r="N160" s="8"/>
      <c r="O160" s="8">
        <v>3431000</v>
      </c>
    </row>
    <row r="161" spans="1:15">
      <c r="A161" s="2">
        <v>6</v>
      </c>
      <c r="B161" s="6">
        <v>13</v>
      </c>
      <c r="C161" s="6">
        <v>4</v>
      </c>
      <c r="D161" s="8"/>
      <c r="E161" s="6">
        <v>10</v>
      </c>
      <c r="F161" s="6">
        <v>4</v>
      </c>
      <c r="G161" s="2">
        <v>0.11244438130368201</v>
      </c>
      <c r="H161" s="7" t="s">
        <v>18</v>
      </c>
      <c r="I161" s="8">
        <v>27000</v>
      </c>
      <c r="J161" s="8"/>
      <c r="K161" s="2">
        <v>8</v>
      </c>
      <c r="L161" s="2">
        <v>6</v>
      </c>
      <c r="M161" s="2">
        <v>0.11209990164830599</v>
      </c>
      <c r="N161" s="8"/>
      <c r="O161" s="8">
        <v>6347000</v>
      </c>
    </row>
    <row r="162" spans="1:15">
      <c r="A162" s="2">
        <v>7</v>
      </c>
      <c r="B162" s="6">
        <v>14</v>
      </c>
      <c r="C162" s="6">
        <v>0</v>
      </c>
      <c r="D162" s="8"/>
      <c r="E162" s="6">
        <v>12</v>
      </c>
      <c r="F162" s="6">
        <v>3</v>
      </c>
      <c r="G162" s="2">
        <v>0.11623161322172</v>
      </c>
      <c r="H162" s="7" t="s">
        <v>18</v>
      </c>
      <c r="I162" s="8">
        <v>27000</v>
      </c>
      <c r="J162" s="8"/>
      <c r="K162" s="2">
        <v>8</v>
      </c>
      <c r="L162" s="2">
        <v>6</v>
      </c>
      <c r="M162" s="2">
        <v>0.11209990164830599</v>
      </c>
      <c r="N162" s="8"/>
      <c r="O162" s="8">
        <v>9558000</v>
      </c>
    </row>
    <row r="163" spans="1:15">
      <c r="A163" s="2">
        <v>8</v>
      </c>
      <c r="B163" s="6">
        <v>7</v>
      </c>
      <c r="C163" s="6">
        <v>6</v>
      </c>
      <c r="D163" s="8"/>
      <c r="E163" s="6">
        <v>7</v>
      </c>
      <c r="F163" s="6">
        <v>6</v>
      </c>
      <c r="G163" s="2">
        <v>0.11172506015584301</v>
      </c>
      <c r="H163" s="7" t="s">
        <v>18</v>
      </c>
      <c r="I163" s="8">
        <v>135000</v>
      </c>
      <c r="J163" s="8"/>
      <c r="K163" s="2">
        <v>7</v>
      </c>
      <c r="L163" s="2">
        <v>6</v>
      </c>
      <c r="M163" s="2">
        <v>0.11172506015584301</v>
      </c>
      <c r="N163" s="8"/>
      <c r="O163" s="8">
        <v>16828000</v>
      </c>
    </row>
    <row r="164" spans="1:15">
      <c r="A164" s="2">
        <v>9</v>
      </c>
      <c r="B164" s="6">
        <v>2</v>
      </c>
      <c r="C164" s="6">
        <v>9</v>
      </c>
      <c r="D164" s="8"/>
      <c r="E164" s="6">
        <v>2</v>
      </c>
      <c r="F164" s="6">
        <v>9</v>
      </c>
      <c r="G164" s="2" t="s">
        <v>16</v>
      </c>
      <c r="H164" s="7"/>
      <c r="I164" s="8">
        <v>3000</v>
      </c>
      <c r="J164" s="8"/>
      <c r="K164" s="2">
        <v>7</v>
      </c>
      <c r="L164" s="2">
        <v>6</v>
      </c>
      <c r="M164" s="2">
        <v>0.11172506015584301</v>
      </c>
      <c r="N164" s="8"/>
      <c r="O164" s="8">
        <v>16868000</v>
      </c>
    </row>
    <row r="165" spans="1:15">
      <c r="A165" s="2">
        <v>10</v>
      </c>
      <c r="B165" s="6">
        <v>4</v>
      </c>
      <c r="C165" s="6">
        <v>8</v>
      </c>
      <c r="D165" s="8"/>
      <c r="E165" s="6">
        <v>4</v>
      </c>
      <c r="F165" s="6">
        <v>8</v>
      </c>
      <c r="G165" s="2" t="s">
        <v>16</v>
      </c>
      <c r="H165" s="7"/>
      <c r="I165" s="8">
        <v>3000</v>
      </c>
      <c r="J165" s="8"/>
      <c r="K165" s="2">
        <v>7</v>
      </c>
      <c r="L165" s="2">
        <v>6</v>
      </c>
      <c r="M165" s="2">
        <v>0.11172506015584301</v>
      </c>
      <c r="N165" s="9"/>
      <c r="O165" s="8">
        <v>16923000</v>
      </c>
    </row>
    <row r="166" spans="1:15">
      <c r="A166" s="2">
        <v>11</v>
      </c>
      <c r="B166" s="8">
        <v>11</v>
      </c>
      <c r="C166" s="8">
        <v>5</v>
      </c>
      <c r="D166" s="8"/>
      <c r="E166" s="8">
        <v>10</v>
      </c>
      <c r="F166" s="8">
        <v>4</v>
      </c>
      <c r="G166" s="8">
        <v>0.111163466709072</v>
      </c>
      <c r="H166" s="7" t="s">
        <v>18</v>
      </c>
      <c r="I166" s="8">
        <v>81000</v>
      </c>
      <c r="J166" s="8"/>
      <c r="K166" s="8">
        <v>10</v>
      </c>
      <c r="L166" s="8">
        <v>4</v>
      </c>
      <c r="M166" s="8">
        <v>0.111163466709072</v>
      </c>
      <c r="N166" s="8"/>
      <c r="O166" s="8">
        <v>23016000</v>
      </c>
    </row>
    <row r="167" spans="1:15">
      <c r="A167" s="2">
        <v>12</v>
      </c>
      <c r="B167" s="8">
        <v>11</v>
      </c>
      <c r="C167" s="8">
        <v>3</v>
      </c>
      <c r="D167" s="8"/>
      <c r="E167" s="8">
        <v>10</v>
      </c>
      <c r="F167" s="8">
        <v>4</v>
      </c>
      <c r="G167" s="2">
        <v>0.111163466709072</v>
      </c>
      <c r="H167" s="7" t="s">
        <v>18</v>
      </c>
      <c r="I167" s="8">
        <v>81000</v>
      </c>
      <c r="J167" s="8"/>
      <c r="K167" s="8">
        <v>10</v>
      </c>
      <c r="L167" s="8">
        <v>4</v>
      </c>
      <c r="M167" s="8">
        <v>0.111163466709072</v>
      </c>
      <c r="N167" s="8"/>
      <c r="O167" s="8">
        <v>29149000</v>
      </c>
    </row>
    <row r="168" spans="1:15">
      <c r="A168" s="2">
        <v>13</v>
      </c>
      <c r="B168" s="8">
        <v>17</v>
      </c>
      <c r="C168" s="8">
        <v>1</v>
      </c>
      <c r="D168" s="8"/>
      <c r="E168" s="8">
        <v>14</v>
      </c>
      <c r="F168" s="8">
        <v>2</v>
      </c>
      <c r="G168" s="8">
        <v>0.12837121630821399</v>
      </c>
      <c r="H168" s="7" t="s">
        <v>18</v>
      </c>
      <c r="I168" s="8">
        <v>81000</v>
      </c>
      <c r="J168" s="8"/>
      <c r="K168" s="26">
        <v>10</v>
      </c>
      <c r="L168" s="26">
        <v>4</v>
      </c>
      <c r="M168" s="8">
        <v>0.111163466709072</v>
      </c>
      <c r="N168" s="9" t="s">
        <v>17</v>
      </c>
      <c r="O168" s="8">
        <v>34641000</v>
      </c>
    </row>
    <row r="171" spans="1:15">
      <c r="A171" s="1" t="s">
        <v>79</v>
      </c>
    </row>
    <row r="172" spans="1:15">
      <c r="B172" s="89" t="s">
        <v>1</v>
      </c>
      <c r="C172" s="89"/>
      <c r="D172" s="2"/>
      <c r="E172" s="89" t="s">
        <v>2</v>
      </c>
      <c r="F172" s="89"/>
      <c r="G172" s="89"/>
      <c r="H172" s="2"/>
      <c r="K172" s="89" t="s">
        <v>3</v>
      </c>
      <c r="L172" s="89"/>
      <c r="M172" s="89"/>
    </row>
    <row r="173" spans="1:15">
      <c r="A173" s="3" t="s">
        <v>4</v>
      </c>
      <c r="B173" s="3" t="s">
        <v>5</v>
      </c>
      <c r="C173" s="3" t="s">
        <v>6</v>
      </c>
      <c r="D173" s="4"/>
      <c r="E173" s="3" t="s">
        <v>5</v>
      </c>
      <c r="F173" s="3" t="s">
        <v>6</v>
      </c>
      <c r="G173" s="3" t="s">
        <v>7</v>
      </c>
      <c r="H173" s="3" t="s">
        <v>8</v>
      </c>
      <c r="I173" s="5" t="s">
        <v>9</v>
      </c>
      <c r="K173" s="3" t="s">
        <v>5</v>
      </c>
      <c r="L173" s="3" t="s">
        <v>6</v>
      </c>
      <c r="M173" s="3" t="s">
        <v>7</v>
      </c>
      <c r="N173" s="5" t="s">
        <v>10</v>
      </c>
      <c r="O173" s="3" t="s">
        <v>11</v>
      </c>
    </row>
    <row r="174" spans="1:15">
      <c r="A174" s="2">
        <v>1</v>
      </c>
      <c r="B174" s="6">
        <v>16</v>
      </c>
      <c r="C174" s="6">
        <v>0</v>
      </c>
      <c r="D174" s="8"/>
      <c r="E174" s="6">
        <v>16</v>
      </c>
      <c r="F174" s="6">
        <v>1</v>
      </c>
      <c r="G174" s="2">
        <v>0.167257806871215</v>
      </c>
      <c r="H174" s="7" t="s">
        <v>18</v>
      </c>
      <c r="I174" s="8">
        <v>81000</v>
      </c>
      <c r="J174" s="8"/>
      <c r="K174" s="2">
        <v>16</v>
      </c>
      <c r="L174" s="2">
        <v>1</v>
      </c>
      <c r="M174" s="2">
        <v>0.167257806871215</v>
      </c>
      <c r="N174" s="8"/>
      <c r="O174" s="8">
        <v>3796000</v>
      </c>
    </row>
    <row r="175" spans="1:15">
      <c r="A175" s="27">
        <v>2</v>
      </c>
      <c r="B175" s="28">
        <v>16</v>
      </c>
      <c r="C175" s="28">
        <v>1</v>
      </c>
      <c r="D175" s="29"/>
      <c r="E175" s="28">
        <v>16</v>
      </c>
      <c r="F175" s="28">
        <v>1</v>
      </c>
      <c r="G175" s="2">
        <v>0.16463534297551</v>
      </c>
      <c r="H175" s="7" t="s">
        <v>18</v>
      </c>
      <c r="I175" s="8">
        <v>9000</v>
      </c>
      <c r="J175" s="8"/>
      <c r="K175" s="2">
        <v>16</v>
      </c>
      <c r="L175" s="2">
        <v>1</v>
      </c>
      <c r="M175" s="2">
        <v>0.167257806871215</v>
      </c>
      <c r="N175" s="8"/>
      <c r="O175" s="8">
        <v>4032000</v>
      </c>
    </row>
    <row r="176" spans="1:15">
      <c r="A176" s="2">
        <v>3</v>
      </c>
      <c r="B176" s="6">
        <v>17</v>
      </c>
      <c r="C176" s="6">
        <v>1</v>
      </c>
      <c r="D176" s="8"/>
      <c r="E176" s="6">
        <v>14</v>
      </c>
      <c r="F176" s="6">
        <v>2</v>
      </c>
      <c r="G176" s="2">
        <v>0.12742047624327299</v>
      </c>
      <c r="H176" s="7" t="s">
        <v>18</v>
      </c>
      <c r="I176" s="8">
        <v>81000</v>
      </c>
      <c r="J176" s="8"/>
      <c r="K176" s="2">
        <v>14</v>
      </c>
      <c r="L176" s="2">
        <v>2</v>
      </c>
      <c r="M176" s="2">
        <v>0.12742047624327299</v>
      </c>
      <c r="N176" s="8"/>
      <c r="O176" s="8">
        <v>6783000</v>
      </c>
    </row>
    <row r="177" spans="1:15">
      <c r="A177" s="2">
        <v>4</v>
      </c>
      <c r="B177" s="6">
        <v>12</v>
      </c>
      <c r="C177" s="6">
        <v>3</v>
      </c>
      <c r="D177" s="8"/>
      <c r="E177" s="6">
        <v>9</v>
      </c>
      <c r="F177" s="6">
        <v>5</v>
      </c>
      <c r="G177" s="2">
        <v>0.10951418086698</v>
      </c>
      <c r="H177" s="7" t="s">
        <v>12</v>
      </c>
      <c r="I177" s="8">
        <v>81000</v>
      </c>
      <c r="J177" s="8"/>
      <c r="K177" s="2">
        <v>9</v>
      </c>
      <c r="L177" s="2">
        <v>5</v>
      </c>
      <c r="M177" s="2">
        <v>0.10951418086698</v>
      </c>
      <c r="N177" s="8"/>
      <c r="O177" s="8">
        <v>9984000</v>
      </c>
    </row>
    <row r="178" spans="1:15">
      <c r="A178" s="2">
        <v>5</v>
      </c>
      <c r="B178" s="6">
        <v>13</v>
      </c>
      <c r="C178" s="6">
        <v>3</v>
      </c>
      <c r="D178" s="8"/>
      <c r="E178" s="6">
        <v>9</v>
      </c>
      <c r="F178" s="6">
        <v>5</v>
      </c>
      <c r="G178" s="2">
        <v>0.10951418086698</v>
      </c>
      <c r="H178" s="7" t="s">
        <v>12</v>
      </c>
      <c r="I178" s="8">
        <v>81000</v>
      </c>
      <c r="J178" s="8"/>
      <c r="K178" s="2">
        <v>9</v>
      </c>
      <c r="L178" s="2">
        <v>5</v>
      </c>
      <c r="M178" s="2">
        <v>0.10951418086698</v>
      </c>
      <c r="N178" s="8"/>
      <c r="O178" s="8">
        <v>13140000</v>
      </c>
    </row>
    <row r="179" spans="1:15">
      <c r="A179" s="2">
        <v>6</v>
      </c>
      <c r="B179" s="6">
        <v>4</v>
      </c>
      <c r="C179" s="6">
        <v>5</v>
      </c>
      <c r="D179" s="8"/>
      <c r="E179" s="6">
        <v>4</v>
      </c>
      <c r="F179" s="6">
        <v>5</v>
      </c>
      <c r="G179" s="2" t="s">
        <v>16</v>
      </c>
      <c r="H179" s="7"/>
      <c r="I179" s="8">
        <v>3000</v>
      </c>
      <c r="J179" s="8"/>
      <c r="K179" s="2">
        <v>9</v>
      </c>
      <c r="L179" s="2">
        <v>5</v>
      </c>
      <c r="M179" s="2">
        <v>0.10951418086698</v>
      </c>
      <c r="N179" s="8"/>
      <c r="O179" s="8">
        <v>13190000</v>
      </c>
    </row>
    <row r="180" spans="1:15">
      <c r="A180" s="2">
        <v>7</v>
      </c>
      <c r="B180" s="6">
        <v>13</v>
      </c>
      <c r="C180" s="6">
        <v>4</v>
      </c>
      <c r="D180" s="8"/>
      <c r="E180" s="6">
        <v>9</v>
      </c>
      <c r="F180" s="6">
        <v>5</v>
      </c>
      <c r="G180" s="2">
        <v>0.109614694805919</v>
      </c>
      <c r="H180" s="7" t="s">
        <v>12</v>
      </c>
      <c r="I180" s="8">
        <v>81000</v>
      </c>
      <c r="J180" s="8"/>
      <c r="K180" s="2">
        <v>9</v>
      </c>
      <c r="L180" s="2">
        <v>5</v>
      </c>
      <c r="M180" s="2">
        <v>0.10951418086698</v>
      </c>
      <c r="N180" s="8"/>
      <c r="O180" s="8">
        <v>16223000</v>
      </c>
    </row>
    <row r="181" spans="1:15">
      <c r="A181" s="2">
        <v>8</v>
      </c>
      <c r="B181" s="6">
        <v>5</v>
      </c>
      <c r="C181" s="6">
        <v>5</v>
      </c>
      <c r="D181" s="8"/>
      <c r="E181" s="6">
        <v>9</v>
      </c>
      <c r="F181" s="6">
        <v>5</v>
      </c>
      <c r="G181" s="2">
        <v>0.109614694805919</v>
      </c>
      <c r="H181" s="7" t="s">
        <v>12</v>
      </c>
      <c r="I181" s="8">
        <v>81000</v>
      </c>
      <c r="J181" s="8"/>
      <c r="K181" s="2">
        <v>9</v>
      </c>
      <c r="L181" s="2">
        <v>5</v>
      </c>
      <c r="M181" s="2">
        <v>0.10951418086698</v>
      </c>
      <c r="N181" s="8"/>
      <c r="O181" s="8">
        <v>19550000</v>
      </c>
    </row>
    <row r="182" spans="1:15">
      <c r="A182" s="2">
        <v>9</v>
      </c>
      <c r="B182" s="6">
        <v>12</v>
      </c>
      <c r="C182" s="6">
        <v>2</v>
      </c>
      <c r="D182" s="8"/>
      <c r="E182" s="6">
        <v>9</v>
      </c>
      <c r="F182" s="6">
        <v>5</v>
      </c>
      <c r="G182" s="2">
        <v>0.109614694805919</v>
      </c>
      <c r="H182" s="7" t="s">
        <v>12</v>
      </c>
      <c r="I182" s="8">
        <v>81000</v>
      </c>
      <c r="J182" s="8"/>
      <c r="K182" s="2">
        <v>9</v>
      </c>
      <c r="L182" s="2">
        <v>5</v>
      </c>
      <c r="M182" s="2">
        <v>0.10951418086698</v>
      </c>
      <c r="N182" s="8"/>
      <c r="O182" s="8">
        <v>22528000</v>
      </c>
    </row>
    <row r="183" spans="1:15">
      <c r="A183" s="2">
        <v>10</v>
      </c>
      <c r="B183" s="6">
        <v>10</v>
      </c>
      <c r="C183" s="6">
        <v>4</v>
      </c>
      <c r="D183" s="8"/>
      <c r="E183" s="6">
        <v>10</v>
      </c>
      <c r="F183" s="6">
        <v>4</v>
      </c>
      <c r="G183" s="2">
        <v>0.111327759699162</v>
      </c>
      <c r="H183" s="7" t="s">
        <v>18</v>
      </c>
      <c r="I183" s="8">
        <v>9000</v>
      </c>
      <c r="J183" s="8"/>
      <c r="K183" s="2">
        <v>9</v>
      </c>
      <c r="L183" s="2">
        <v>5</v>
      </c>
      <c r="M183" s="2">
        <v>0.10951418086698</v>
      </c>
      <c r="N183" s="9"/>
      <c r="O183" s="8">
        <v>22857000</v>
      </c>
    </row>
    <row r="184" spans="1:15">
      <c r="A184" s="2">
        <v>11</v>
      </c>
      <c r="B184" s="8">
        <v>4</v>
      </c>
      <c r="C184" s="8">
        <v>10</v>
      </c>
      <c r="D184" s="8"/>
      <c r="E184" s="8">
        <v>4</v>
      </c>
      <c r="F184" s="8">
        <v>10</v>
      </c>
      <c r="G184" s="2" t="s">
        <v>16</v>
      </c>
      <c r="H184" s="7"/>
      <c r="I184" s="8">
        <v>3000</v>
      </c>
      <c r="J184" s="8"/>
      <c r="K184" s="8">
        <v>9</v>
      </c>
      <c r="L184" s="8">
        <v>5</v>
      </c>
      <c r="M184" s="8">
        <v>0.10951418086698</v>
      </c>
      <c r="N184" s="8"/>
      <c r="O184" s="8">
        <v>22922000</v>
      </c>
    </row>
    <row r="185" spans="1:15">
      <c r="A185" s="2">
        <v>12</v>
      </c>
      <c r="B185" s="8">
        <v>6</v>
      </c>
      <c r="C185" s="8">
        <v>8</v>
      </c>
      <c r="D185" s="8"/>
      <c r="E185" s="8">
        <v>7</v>
      </c>
      <c r="F185" s="8">
        <v>6</v>
      </c>
      <c r="G185" s="2">
        <v>0.11147389154047101</v>
      </c>
      <c r="H185" s="7" t="s">
        <v>18</v>
      </c>
      <c r="I185" s="8">
        <v>81000</v>
      </c>
      <c r="J185" s="8"/>
      <c r="K185" s="8">
        <v>9</v>
      </c>
      <c r="L185" s="8">
        <v>5</v>
      </c>
      <c r="M185" s="8">
        <v>0.10951418086698</v>
      </c>
      <c r="N185" s="25" t="s">
        <v>82</v>
      </c>
      <c r="O185" s="8">
        <v>30746000</v>
      </c>
    </row>
    <row r="186" spans="1:15">
      <c r="A186" s="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8" spans="1:15">
      <c r="A188" s="1" t="s">
        <v>80</v>
      </c>
    </row>
    <row r="189" spans="1:15">
      <c r="B189" s="89" t="s">
        <v>1</v>
      </c>
      <c r="C189" s="89"/>
      <c r="D189" s="2"/>
      <c r="E189" s="89" t="s">
        <v>2</v>
      </c>
      <c r="F189" s="89"/>
      <c r="G189" s="89"/>
      <c r="H189" s="2"/>
      <c r="K189" s="89" t="s">
        <v>3</v>
      </c>
      <c r="L189" s="89"/>
      <c r="M189" s="89"/>
    </row>
    <row r="190" spans="1:15">
      <c r="A190" s="3" t="s">
        <v>4</v>
      </c>
      <c r="B190" s="3" t="s">
        <v>5</v>
      </c>
      <c r="C190" s="3" t="s">
        <v>6</v>
      </c>
      <c r="D190" s="4"/>
      <c r="E190" s="3" t="s">
        <v>5</v>
      </c>
      <c r="F190" s="3" t="s">
        <v>6</v>
      </c>
      <c r="G190" s="3" t="s">
        <v>7</v>
      </c>
      <c r="H190" s="3" t="s">
        <v>8</v>
      </c>
      <c r="I190" s="5" t="s">
        <v>9</v>
      </c>
      <c r="K190" s="3" t="s">
        <v>5</v>
      </c>
      <c r="L190" s="3" t="s">
        <v>6</v>
      </c>
      <c r="M190" s="3" t="s">
        <v>7</v>
      </c>
      <c r="N190" s="5" t="s">
        <v>10</v>
      </c>
      <c r="O190" s="3" t="s">
        <v>11</v>
      </c>
    </row>
    <row r="191" spans="1:15">
      <c r="A191" s="2">
        <v>1</v>
      </c>
      <c r="B191" s="6">
        <v>19</v>
      </c>
      <c r="C191" s="6">
        <v>0</v>
      </c>
      <c r="D191" s="8"/>
      <c r="E191" s="6">
        <v>19</v>
      </c>
      <c r="F191" s="6">
        <v>0</v>
      </c>
      <c r="G191" s="2">
        <v>1</v>
      </c>
      <c r="H191" s="7" t="s">
        <v>18</v>
      </c>
      <c r="I191" s="8">
        <v>9000</v>
      </c>
      <c r="J191" s="8"/>
      <c r="K191" s="2">
        <v>19</v>
      </c>
      <c r="L191" s="2">
        <v>0</v>
      </c>
      <c r="M191" s="2">
        <v>1</v>
      </c>
      <c r="N191" s="8"/>
      <c r="O191" s="8">
        <v>31000</v>
      </c>
    </row>
    <row r="192" spans="1:15">
      <c r="A192" s="27">
        <v>2</v>
      </c>
      <c r="B192" s="6">
        <v>3</v>
      </c>
      <c r="C192" s="6">
        <v>6</v>
      </c>
      <c r="D192" s="8"/>
      <c r="E192" s="6">
        <v>3</v>
      </c>
      <c r="F192" s="6">
        <v>6</v>
      </c>
      <c r="G192" s="2" t="s">
        <v>16</v>
      </c>
      <c r="H192" s="2"/>
      <c r="I192" s="8">
        <v>3000</v>
      </c>
      <c r="J192" s="8"/>
      <c r="K192" s="2">
        <v>19</v>
      </c>
      <c r="L192" s="2">
        <v>0</v>
      </c>
      <c r="M192" s="2">
        <v>1</v>
      </c>
      <c r="N192" s="8"/>
      <c r="O192" s="8">
        <v>117000</v>
      </c>
    </row>
    <row r="193" spans="1:15">
      <c r="A193" s="2">
        <v>3</v>
      </c>
      <c r="B193" s="6">
        <v>18</v>
      </c>
      <c r="C193" s="6">
        <v>0</v>
      </c>
      <c r="D193" s="8"/>
      <c r="E193" s="6">
        <v>9</v>
      </c>
      <c r="F193" s="6">
        <v>5</v>
      </c>
      <c r="G193" s="2">
        <v>0.111387732394662</v>
      </c>
      <c r="H193" s="7" t="s">
        <v>12</v>
      </c>
      <c r="I193" s="8">
        <v>27000</v>
      </c>
      <c r="J193" s="8"/>
      <c r="K193" s="2">
        <v>9</v>
      </c>
      <c r="L193" s="2">
        <v>5</v>
      </c>
      <c r="M193" s="2">
        <v>0.111387732394662</v>
      </c>
      <c r="N193" s="8"/>
      <c r="O193" s="8">
        <v>4495000</v>
      </c>
    </row>
    <row r="194" spans="1:15">
      <c r="A194" s="2">
        <v>4</v>
      </c>
      <c r="B194" s="6">
        <v>12</v>
      </c>
      <c r="C194" s="6">
        <v>5</v>
      </c>
      <c r="D194" s="8"/>
      <c r="E194" s="6">
        <v>9</v>
      </c>
      <c r="F194" s="6">
        <v>5</v>
      </c>
      <c r="G194" s="2">
        <v>0.111387732394662</v>
      </c>
      <c r="H194" s="7" t="s">
        <v>12</v>
      </c>
      <c r="I194" s="8">
        <v>27000</v>
      </c>
      <c r="J194" s="8"/>
      <c r="K194" s="2">
        <v>9</v>
      </c>
      <c r="L194" s="2">
        <v>5</v>
      </c>
      <c r="M194" s="2">
        <v>0.111387732394662</v>
      </c>
      <c r="N194" s="8"/>
      <c r="O194" s="8">
        <v>8047000</v>
      </c>
    </row>
    <row r="195" spans="1:15">
      <c r="A195" s="2">
        <v>5</v>
      </c>
      <c r="B195" s="6">
        <v>1</v>
      </c>
      <c r="C195" s="6">
        <v>5</v>
      </c>
      <c r="D195" s="8"/>
      <c r="E195" s="6">
        <v>1</v>
      </c>
      <c r="F195" s="6">
        <v>5</v>
      </c>
      <c r="G195" s="2" t="s">
        <v>16</v>
      </c>
      <c r="H195" s="7"/>
      <c r="I195" s="8">
        <v>3000</v>
      </c>
      <c r="J195" s="8"/>
      <c r="K195" s="2">
        <v>9</v>
      </c>
      <c r="L195" s="2">
        <v>5</v>
      </c>
      <c r="M195" s="2">
        <v>0.111387732394662</v>
      </c>
      <c r="N195" s="8"/>
      <c r="O195" s="8">
        <v>8077000</v>
      </c>
    </row>
    <row r="196" spans="1:15">
      <c r="A196" s="2">
        <v>6</v>
      </c>
      <c r="B196" s="6">
        <v>5</v>
      </c>
      <c r="C196" s="6">
        <v>5</v>
      </c>
      <c r="D196" s="8"/>
      <c r="E196" s="6">
        <v>9</v>
      </c>
      <c r="F196" s="6">
        <v>5</v>
      </c>
      <c r="G196" s="2">
        <v>0.11148825894122701</v>
      </c>
      <c r="H196" s="7" t="s">
        <v>12</v>
      </c>
      <c r="I196" s="8">
        <v>27000</v>
      </c>
      <c r="J196" s="8"/>
      <c r="K196" s="2">
        <v>9</v>
      </c>
      <c r="L196" s="2">
        <v>5</v>
      </c>
      <c r="M196" s="2">
        <v>0.111387732394662</v>
      </c>
      <c r="N196" s="8"/>
      <c r="O196" s="8">
        <v>12953000</v>
      </c>
    </row>
    <row r="197" spans="1:15">
      <c r="A197" s="2">
        <v>7</v>
      </c>
      <c r="B197" s="6">
        <v>4</v>
      </c>
      <c r="C197" s="6">
        <v>5</v>
      </c>
      <c r="D197" s="8"/>
      <c r="E197" s="6">
        <v>4</v>
      </c>
      <c r="F197" s="6">
        <v>5</v>
      </c>
      <c r="G197" s="2" t="s">
        <v>16</v>
      </c>
      <c r="H197" s="7"/>
      <c r="I197" s="8">
        <v>3000</v>
      </c>
      <c r="J197" s="8"/>
      <c r="K197" s="2">
        <v>9</v>
      </c>
      <c r="L197" s="2">
        <v>5</v>
      </c>
      <c r="M197" s="2">
        <v>0.111387732394662</v>
      </c>
      <c r="N197" s="8"/>
      <c r="O197" s="8">
        <v>13013000</v>
      </c>
    </row>
    <row r="198" spans="1:15">
      <c r="A198" s="2">
        <v>8</v>
      </c>
      <c r="B198" s="6">
        <v>11</v>
      </c>
      <c r="C198" s="6">
        <v>5</v>
      </c>
      <c r="D198" s="8"/>
      <c r="E198" s="6">
        <v>9</v>
      </c>
      <c r="F198" s="6">
        <v>5</v>
      </c>
      <c r="G198" s="2">
        <v>0.111520389304212</v>
      </c>
      <c r="H198" s="7" t="s">
        <v>12</v>
      </c>
      <c r="I198" s="8">
        <v>27000</v>
      </c>
      <c r="J198" s="8"/>
      <c r="K198" s="2">
        <v>9</v>
      </c>
      <c r="L198" s="2">
        <v>5</v>
      </c>
      <c r="M198" s="2">
        <v>0.111387732394662</v>
      </c>
      <c r="N198" s="8"/>
      <c r="O198" s="8">
        <v>16506000</v>
      </c>
    </row>
    <row r="199" spans="1:15">
      <c r="A199" s="2">
        <v>9</v>
      </c>
      <c r="B199" s="6">
        <v>6</v>
      </c>
      <c r="C199" s="6">
        <v>5</v>
      </c>
      <c r="D199" s="8"/>
      <c r="E199" s="6">
        <v>9</v>
      </c>
      <c r="F199" s="6">
        <v>5</v>
      </c>
      <c r="G199" s="2">
        <v>0.111520389304212</v>
      </c>
      <c r="H199" s="7" t="s">
        <v>12</v>
      </c>
      <c r="I199" s="8">
        <v>27000</v>
      </c>
      <c r="J199" s="8"/>
      <c r="K199" s="2">
        <v>9</v>
      </c>
      <c r="L199" s="2">
        <v>5</v>
      </c>
      <c r="M199" s="2">
        <v>0.111387732394662</v>
      </c>
      <c r="N199" s="9"/>
      <c r="O199" s="8">
        <v>20236000</v>
      </c>
    </row>
    <row r="200" spans="1:15">
      <c r="A200" s="2">
        <v>10</v>
      </c>
      <c r="B200" s="8">
        <v>8</v>
      </c>
      <c r="C200" s="8">
        <v>4</v>
      </c>
      <c r="D200" s="8"/>
      <c r="E200" s="8">
        <v>9</v>
      </c>
      <c r="F200" s="8">
        <v>5</v>
      </c>
      <c r="G200" s="8">
        <v>0.111520389304212</v>
      </c>
      <c r="H200" s="7" t="s">
        <v>12</v>
      </c>
      <c r="I200" s="8">
        <v>27000</v>
      </c>
      <c r="J200" s="8"/>
      <c r="K200" s="8">
        <v>9</v>
      </c>
      <c r="L200" s="8">
        <v>5</v>
      </c>
      <c r="M200" s="8">
        <v>0.111387732394662</v>
      </c>
      <c r="N200" s="8"/>
      <c r="O200" s="8">
        <v>23685000</v>
      </c>
    </row>
    <row r="201" spans="1:15">
      <c r="A201" s="2">
        <v>11</v>
      </c>
      <c r="B201" s="8">
        <v>4</v>
      </c>
      <c r="C201" s="8">
        <v>8</v>
      </c>
      <c r="D201" s="8"/>
      <c r="E201" s="8">
        <v>4</v>
      </c>
      <c r="F201" s="8">
        <v>8</v>
      </c>
      <c r="G201" s="2" t="s">
        <v>16</v>
      </c>
      <c r="H201" s="8"/>
      <c r="I201" s="8">
        <v>3000</v>
      </c>
      <c r="J201" s="8"/>
      <c r="K201" s="8">
        <v>9</v>
      </c>
      <c r="L201" s="8">
        <v>5</v>
      </c>
      <c r="M201" s="8">
        <v>0.111387732394662</v>
      </c>
      <c r="N201" s="8"/>
      <c r="O201" s="8">
        <v>23760000</v>
      </c>
    </row>
    <row r="202" spans="1:15">
      <c r="A202" s="2">
        <v>12</v>
      </c>
      <c r="B202" s="8">
        <v>16</v>
      </c>
      <c r="C202" s="8">
        <v>1</v>
      </c>
      <c r="D202" s="8"/>
      <c r="E202" s="8">
        <v>16</v>
      </c>
      <c r="F202" s="8">
        <v>1</v>
      </c>
      <c r="G202" s="8">
        <v>0.165358781291567</v>
      </c>
      <c r="H202" s="7" t="s">
        <v>18</v>
      </c>
      <c r="I202" s="8">
        <v>9000</v>
      </c>
      <c r="J202" s="8"/>
      <c r="K202" s="8">
        <v>9</v>
      </c>
      <c r="L202" s="8">
        <v>5</v>
      </c>
      <c r="M202" s="8">
        <v>0.111387732394662</v>
      </c>
      <c r="N202" s="8"/>
      <c r="O202" s="8">
        <v>23996000</v>
      </c>
    </row>
    <row r="203" spans="1:15">
      <c r="A203" s="2">
        <v>13</v>
      </c>
      <c r="B203" s="8">
        <v>2</v>
      </c>
      <c r="C203" s="8">
        <v>9</v>
      </c>
      <c r="D203" s="8"/>
      <c r="E203" s="8">
        <v>2</v>
      </c>
      <c r="F203" s="8">
        <v>9</v>
      </c>
      <c r="G203" s="2" t="s">
        <v>16</v>
      </c>
      <c r="H203" s="8"/>
      <c r="I203" s="8">
        <v>3000</v>
      </c>
      <c r="J203" s="8"/>
      <c r="K203" s="8">
        <v>9</v>
      </c>
      <c r="L203" s="8">
        <v>5</v>
      </c>
      <c r="M203" s="8">
        <v>0.111387732394662</v>
      </c>
      <c r="N203" s="8"/>
      <c r="O203" s="8">
        <v>24036000</v>
      </c>
    </row>
    <row r="204" spans="1:15">
      <c r="A204" s="2">
        <v>14</v>
      </c>
      <c r="B204" s="8">
        <v>16</v>
      </c>
      <c r="C204" s="8">
        <v>1</v>
      </c>
      <c r="D204" s="8"/>
      <c r="E204" s="8">
        <v>16</v>
      </c>
      <c r="F204" s="8">
        <v>1</v>
      </c>
      <c r="G204" s="8">
        <v>0.17693379434846901</v>
      </c>
      <c r="H204" s="7" t="s">
        <v>18</v>
      </c>
      <c r="I204" s="8">
        <v>9000</v>
      </c>
      <c r="J204" s="8"/>
      <c r="K204" s="8">
        <v>9</v>
      </c>
      <c r="L204" s="8">
        <v>5</v>
      </c>
      <c r="M204" s="8">
        <v>0.111387732394662</v>
      </c>
      <c r="N204" s="8"/>
      <c r="O204" s="8">
        <v>24317000</v>
      </c>
    </row>
    <row r="205" spans="1:15">
      <c r="A205" s="2">
        <v>15</v>
      </c>
      <c r="B205" s="8">
        <v>10</v>
      </c>
      <c r="C205" s="8">
        <v>4</v>
      </c>
      <c r="D205" s="8"/>
      <c r="E205" s="8">
        <v>9</v>
      </c>
      <c r="F205" s="8">
        <v>5</v>
      </c>
      <c r="G205" s="8">
        <v>0.110710170960794</v>
      </c>
      <c r="H205" s="7" t="s">
        <v>12</v>
      </c>
      <c r="I205" s="8">
        <v>27000</v>
      </c>
      <c r="J205" s="8"/>
      <c r="K205" s="8">
        <v>9</v>
      </c>
      <c r="L205" s="8">
        <v>5</v>
      </c>
      <c r="M205" s="8">
        <v>0.110710170960794</v>
      </c>
      <c r="N205" s="8"/>
      <c r="O205" s="8">
        <v>27592000</v>
      </c>
    </row>
    <row r="206" spans="1:15">
      <c r="A206" s="2">
        <v>16</v>
      </c>
      <c r="B206" s="8">
        <v>1</v>
      </c>
      <c r="C206" s="8">
        <v>10</v>
      </c>
      <c r="D206" s="8"/>
      <c r="E206" s="8">
        <v>1</v>
      </c>
      <c r="F206" s="8">
        <v>10</v>
      </c>
      <c r="G206" s="2" t="s">
        <v>16</v>
      </c>
      <c r="H206" s="8"/>
      <c r="I206" s="8">
        <v>3000</v>
      </c>
      <c r="J206" s="8"/>
      <c r="K206" s="8">
        <v>9</v>
      </c>
      <c r="L206" s="8">
        <v>5</v>
      </c>
      <c r="M206" s="8">
        <v>0.110710170960794</v>
      </c>
      <c r="N206" s="8"/>
      <c r="O206" s="8">
        <v>27622000</v>
      </c>
    </row>
    <row r="207" spans="1:15">
      <c r="A207" s="2">
        <v>17</v>
      </c>
      <c r="B207" s="8">
        <v>17</v>
      </c>
      <c r="C207" s="8">
        <v>0</v>
      </c>
      <c r="D207" s="8"/>
      <c r="E207" s="8">
        <v>9</v>
      </c>
      <c r="F207" s="8">
        <v>5</v>
      </c>
      <c r="G207" s="8">
        <v>0.10987194513937799</v>
      </c>
      <c r="H207" s="7" t="s">
        <v>12</v>
      </c>
      <c r="I207" s="8">
        <v>27000</v>
      </c>
      <c r="J207" s="8"/>
      <c r="K207" s="8">
        <v>9</v>
      </c>
      <c r="L207" s="8">
        <v>5</v>
      </c>
      <c r="M207" s="8">
        <v>0.10987194513937799</v>
      </c>
      <c r="N207" s="9" t="s">
        <v>17</v>
      </c>
      <c r="O207" s="8">
        <v>31611000</v>
      </c>
    </row>
    <row r="208" spans="1:15">
      <c r="A208" s="2"/>
    </row>
    <row r="210" spans="1:15">
      <c r="A210" s="1" t="s">
        <v>127</v>
      </c>
    </row>
    <row r="211" spans="1:15">
      <c r="B211" s="89" t="s">
        <v>1</v>
      </c>
      <c r="C211" s="89"/>
      <c r="D211" s="2"/>
      <c r="E211" s="89" t="s">
        <v>2</v>
      </c>
      <c r="F211" s="89"/>
      <c r="G211" s="89"/>
      <c r="H211" s="2"/>
      <c r="K211" s="89" t="s">
        <v>3</v>
      </c>
      <c r="L211" s="89"/>
      <c r="M211" s="89"/>
    </row>
    <row r="212" spans="1:15">
      <c r="A212" s="30" t="s">
        <v>4</v>
      </c>
      <c r="B212" s="30" t="s">
        <v>5</v>
      </c>
      <c r="C212" s="30" t="s">
        <v>6</v>
      </c>
      <c r="D212" s="4"/>
      <c r="E212" s="30" t="s">
        <v>5</v>
      </c>
      <c r="F212" s="30" t="s">
        <v>6</v>
      </c>
      <c r="G212" s="30" t="s">
        <v>7</v>
      </c>
      <c r="H212" s="30" t="s">
        <v>8</v>
      </c>
      <c r="I212" s="5" t="s">
        <v>9</v>
      </c>
      <c r="K212" s="30" t="s">
        <v>5</v>
      </c>
      <c r="L212" s="30" t="s">
        <v>6</v>
      </c>
      <c r="M212" s="30" t="s">
        <v>7</v>
      </c>
      <c r="N212" s="5" t="s">
        <v>10</v>
      </c>
      <c r="O212" s="30" t="s">
        <v>11</v>
      </c>
    </row>
    <row r="213" spans="1:15">
      <c r="A213" s="2">
        <v>1</v>
      </c>
      <c r="B213" s="6">
        <v>16</v>
      </c>
      <c r="C213" s="6">
        <v>2</v>
      </c>
      <c r="D213" s="8"/>
      <c r="E213" s="8">
        <v>9</v>
      </c>
      <c r="F213" s="8">
        <v>5</v>
      </c>
      <c r="G213" s="2">
        <v>0.10973660685525</v>
      </c>
      <c r="H213" s="7" t="s">
        <v>12</v>
      </c>
      <c r="I213" s="8">
        <v>27000</v>
      </c>
      <c r="J213" s="8"/>
      <c r="K213" s="6">
        <v>9</v>
      </c>
      <c r="L213" s="6">
        <v>5</v>
      </c>
      <c r="M213" s="2">
        <v>0.10973660685525</v>
      </c>
      <c r="N213" s="8"/>
      <c r="O213" s="8">
        <v>3840000</v>
      </c>
    </row>
    <row r="214" spans="1:15">
      <c r="A214" s="27">
        <v>2</v>
      </c>
      <c r="B214" s="6">
        <v>20</v>
      </c>
      <c r="C214" s="6">
        <v>0</v>
      </c>
      <c r="D214" s="8"/>
      <c r="E214" s="8">
        <v>20</v>
      </c>
      <c r="F214" s="8">
        <v>0</v>
      </c>
      <c r="G214" s="2" t="s">
        <v>16</v>
      </c>
      <c r="H214" s="2"/>
      <c r="I214" s="8">
        <v>3000</v>
      </c>
      <c r="J214" s="8"/>
      <c r="K214" s="6">
        <v>9</v>
      </c>
      <c r="L214" s="6">
        <v>5</v>
      </c>
      <c r="M214" s="2">
        <v>0.10973660685525</v>
      </c>
      <c r="N214" s="8"/>
      <c r="O214" s="8">
        <v>3840000</v>
      </c>
    </row>
    <row r="215" spans="1:15">
      <c r="A215" s="2">
        <v>3</v>
      </c>
      <c r="B215" s="6">
        <v>1</v>
      </c>
      <c r="C215" s="6">
        <v>9</v>
      </c>
      <c r="D215" s="8"/>
      <c r="E215" s="8">
        <v>1</v>
      </c>
      <c r="F215" s="8">
        <v>9</v>
      </c>
      <c r="G215" s="2" t="s">
        <v>16</v>
      </c>
      <c r="H215" s="7"/>
      <c r="I215" s="8">
        <v>3000</v>
      </c>
      <c r="J215" s="8"/>
      <c r="K215" s="6">
        <v>9</v>
      </c>
      <c r="L215" s="6">
        <v>5</v>
      </c>
      <c r="M215" s="2">
        <v>0.10973660685525</v>
      </c>
      <c r="N215" s="8"/>
      <c r="O215" s="8">
        <v>3870000</v>
      </c>
    </row>
    <row r="216" spans="1:15">
      <c r="A216" s="2">
        <v>4</v>
      </c>
      <c r="B216" s="6">
        <v>3</v>
      </c>
      <c r="C216" s="6">
        <v>8</v>
      </c>
      <c r="D216" s="8"/>
      <c r="E216" s="8">
        <v>3</v>
      </c>
      <c r="F216" s="8">
        <v>8</v>
      </c>
      <c r="G216" s="2" t="s">
        <v>16</v>
      </c>
      <c r="H216" s="7"/>
      <c r="I216" s="8">
        <v>3000</v>
      </c>
      <c r="J216" s="8"/>
      <c r="K216" s="6">
        <v>9</v>
      </c>
      <c r="L216" s="6">
        <v>5</v>
      </c>
      <c r="M216" s="2">
        <v>0.10973660685525</v>
      </c>
      <c r="N216" s="8"/>
      <c r="O216" s="8">
        <v>3910000</v>
      </c>
    </row>
    <row r="217" spans="1:15">
      <c r="A217" s="2">
        <v>5</v>
      </c>
      <c r="B217" s="6">
        <v>16</v>
      </c>
      <c r="C217" s="6">
        <v>2</v>
      </c>
      <c r="D217" s="8"/>
      <c r="E217" s="8">
        <v>9</v>
      </c>
      <c r="F217" s="8">
        <v>5</v>
      </c>
      <c r="G217" s="2">
        <v>0.109872908551625</v>
      </c>
      <c r="H217" s="7" t="s">
        <v>12</v>
      </c>
      <c r="I217" s="8">
        <v>27000</v>
      </c>
      <c r="J217" s="8"/>
      <c r="K217" s="6">
        <v>9</v>
      </c>
      <c r="L217" s="6">
        <v>5</v>
      </c>
      <c r="M217" s="2">
        <v>0.10973660685525</v>
      </c>
      <c r="N217" s="8"/>
      <c r="O217" s="8">
        <v>7134000</v>
      </c>
    </row>
    <row r="218" spans="1:15">
      <c r="A218" s="2">
        <v>6</v>
      </c>
      <c r="B218" s="6">
        <v>12</v>
      </c>
      <c r="C218" s="6">
        <v>4</v>
      </c>
      <c r="D218" s="8"/>
      <c r="E218" s="8">
        <v>9</v>
      </c>
      <c r="F218" s="8">
        <v>5</v>
      </c>
      <c r="G218" s="2">
        <v>0.109872908551625</v>
      </c>
      <c r="H218" s="7" t="s">
        <v>12</v>
      </c>
      <c r="I218" s="8">
        <v>27000</v>
      </c>
      <c r="J218" s="8"/>
      <c r="K218" s="6">
        <v>9</v>
      </c>
      <c r="L218" s="6">
        <v>5</v>
      </c>
      <c r="M218" s="2">
        <v>0.10973660685525</v>
      </c>
      <c r="N218" s="8"/>
      <c r="O218" s="8">
        <v>9923000</v>
      </c>
    </row>
    <row r="219" spans="1:15">
      <c r="A219" s="2">
        <v>7</v>
      </c>
      <c r="B219" s="6">
        <v>20</v>
      </c>
      <c r="C219" s="6">
        <v>0</v>
      </c>
      <c r="D219" s="8"/>
      <c r="E219" s="8">
        <v>20</v>
      </c>
      <c r="F219" s="8">
        <v>0</v>
      </c>
      <c r="G219" s="2" t="s">
        <v>16</v>
      </c>
      <c r="H219" s="7"/>
      <c r="I219" s="8">
        <v>3000</v>
      </c>
      <c r="J219" s="8"/>
      <c r="K219" s="6">
        <v>9</v>
      </c>
      <c r="L219" s="6">
        <v>5</v>
      </c>
      <c r="M219" s="2">
        <v>0.10973660685525</v>
      </c>
      <c r="N219" s="8"/>
      <c r="O219" s="8">
        <v>9923000</v>
      </c>
    </row>
    <row r="220" spans="1:15">
      <c r="A220" s="2">
        <v>8</v>
      </c>
      <c r="B220" s="6">
        <v>17</v>
      </c>
      <c r="C220" s="6">
        <v>1</v>
      </c>
      <c r="D220" s="8"/>
      <c r="E220" s="8">
        <v>10</v>
      </c>
      <c r="F220" s="8">
        <v>4</v>
      </c>
      <c r="G220" s="2">
        <v>0.110999173718983</v>
      </c>
      <c r="H220" s="7" t="s">
        <v>18</v>
      </c>
      <c r="I220" s="8">
        <v>135000</v>
      </c>
      <c r="J220" s="8"/>
      <c r="K220" s="6">
        <v>9</v>
      </c>
      <c r="L220" s="6">
        <v>5</v>
      </c>
      <c r="M220" s="2">
        <v>0.11037025728064701</v>
      </c>
      <c r="N220" s="8"/>
      <c r="O220" s="8">
        <v>20705000</v>
      </c>
    </row>
    <row r="221" spans="1:15">
      <c r="A221" s="2">
        <v>9</v>
      </c>
      <c r="B221" s="6">
        <v>4</v>
      </c>
      <c r="C221" s="6">
        <v>6</v>
      </c>
      <c r="D221" s="8"/>
      <c r="E221" s="8">
        <v>4</v>
      </c>
      <c r="F221" s="8">
        <v>6</v>
      </c>
      <c r="G221" s="2" t="s">
        <v>16</v>
      </c>
      <c r="H221" s="7"/>
      <c r="I221" s="8">
        <v>3000</v>
      </c>
      <c r="J221" s="8"/>
      <c r="K221" s="6">
        <v>9</v>
      </c>
      <c r="L221" s="6">
        <v>5</v>
      </c>
      <c r="M221" s="2">
        <v>0.11037025728064701</v>
      </c>
      <c r="N221" s="9"/>
      <c r="O221" s="8">
        <v>21783000</v>
      </c>
    </row>
    <row r="222" spans="1:15">
      <c r="A222" s="2">
        <v>10</v>
      </c>
      <c r="B222" s="8">
        <v>19</v>
      </c>
      <c r="C222" s="8">
        <v>0</v>
      </c>
      <c r="D222" s="8"/>
      <c r="E222" s="8">
        <v>19</v>
      </c>
      <c r="F222" s="8">
        <v>0</v>
      </c>
      <c r="G222" s="8">
        <v>1</v>
      </c>
      <c r="H222" s="7" t="s">
        <v>18</v>
      </c>
      <c r="I222" s="8">
        <v>9000</v>
      </c>
      <c r="J222" s="8"/>
      <c r="K222" s="8">
        <v>9</v>
      </c>
      <c r="L222" s="8">
        <v>5</v>
      </c>
      <c r="M222" s="8">
        <v>0.11037025728064701</v>
      </c>
      <c r="N222" s="8"/>
      <c r="O222" s="8">
        <v>21819000</v>
      </c>
    </row>
    <row r="223" spans="1:15">
      <c r="A223" s="2">
        <v>11</v>
      </c>
      <c r="B223" s="8">
        <v>14</v>
      </c>
      <c r="C223" s="8">
        <v>2</v>
      </c>
      <c r="D223" s="8"/>
      <c r="E223" s="8">
        <v>9</v>
      </c>
      <c r="F223" s="8">
        <v>5</v>
      </c>
      <c r="G223" s="2">
        <v>0.11033080828609999</v>
      </c>
      <c r="H223" s="7" t="s">
        <v>12</v>
      </c>
      <c r="I223" s="8">
        <v>81000</v>
      </c>
      <c r="J223" s="8"/>
      <c r="K223" s="8">
        <v>9</v>
      </c>
      <c r="L223" s="8">
        <v>5</v>
      </c>
      <c r="M223" s="8">
        <v>0.11033080828609999</v>
      </c>
      <c r="N223" s="8"/>
      <c r="O223" s="8">
        <v>25599000</v>
      </c>
    </row>
    <row r="224" spans="1:15">
      <c r="A224" s="2">
        <v>12</v>
      </c>
      <c r="B224" s="8">
        <v>9</v>
      </c>
      <c r="C224" s="8">
        <v>5</v>
      </c>
      <c r="D224" s="8"/>
      <c r="E224" s="8">
        <v>9</v>
      </c>
      <c r="F224" s="8">
        <v>5</v>
      </c>
      <c r="G224" s="8">
        <v>0.109996856781976</v>
      </c>
      <c r="H224" s="7" t="s">
        <v>12</v>
      </c>
      <c r="I224" s="8">
        <v>9000</v>
      </c>
      <c r="J224" s="8"/>
      <c r="K224" s="8">
        <v>9</v>
      </c>
      <c r="L224" s="8">
        <v>5</v>
      </c>
      <c r="M224" s="8">
        <v>0.11033080828609999</v>
      </c>
      <c r="N224" s="8"/>
      <c r="O224" s="8">
        <v>26010000</v>
      </c>
    </row>
    <row r="225" spans="1:15">
      <c r="A225" s="2">
        <v>13</v>
      </c>
      <c r="B225" s="8">
        <v>18</v>
      </c>
      <c r="C225" s="8">
        <v>1</v>
      </c>
      <c r="D225" s="8"/>
      <c r="E225" s="8">
        <v>16</v>
      </c>
      <c r="F225" s="8">
        <v>1</v>
      </c>
      <c r="G225" s="2">
        <v>0.166986517502693</v>
      </c>
      <c r="H225" s="7" t="s">
        <v>18</v>
      </c>
      <c r="I225" s="8">
        <v>81000</v>
      </c>
      <c r="J225" s="8"/>
      <c r="K225" s="8">
        <v>9</v>
      </c>
      <c r="L225" s="8">
        <v>5</v>
      </c>
      <c r="M225" s="8">
        <v>0.11033080828609999</v>
      </c>
      <c r="N225" s="8"/>
      <c r="O225" s="8">
        <v>29964000</v>
      </c>
    </row>
    <row r="226" spans="1:15">
      <c r="A226" s="2">
        <v>14</v>
      </c>
      <c r="B226" s="8">
        <v>5</v>
      </c>
      <c r="C226" s="8">
        <v>7</v>
      </c>
      <c r="D226" s="8"/>
      <c r="E226" s="8">
        <v>9</v>
      </c>
      <c r="F226" s="8">
        <v>5</v>
      </c>
      <c r="G226" s="8">
        <v>0.111370940809238</v>
      </c>
      <c r="H226" s="7" t="s">
        <v>12</v>
      </c>
      <c r="I226" s="8">
        <v>81000</v>
      </c>
      <c r="J226" s="8"/>
      <c r="K226" s="8">
        <v>9</v>
      </c>
      <c r="L226" s="8">
        <v>5</v>
      </c>
      <c r="M226" s="8">
        <v>0.11033080828609999</v>
      </c>
      <c r="N226" s="9" t="s">
        <v>17</v>
      </c>
      <c r="O226" s="8">
        <v>34819000</v>
      </c>
    </row>
    <row r="227" spans="1:15">
      <c r="A227" s="2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</row>
    <row r="228" spans="1:15">
      <c r="A228" s="2"/>
      <c r="B228" s="8"/>
      <c r="C228" s="8"/>
      <c r="D228" s="8"/>
      <c r="E228" s="8"/>
      <c r="F228" s="8"/>
      <c r="G228" s="2"/>
      <c r="H228" s="8"/>
      <c r="I228" s="8"/>
      <c r="J228" s="8"/>
      <c r="K228" s="8"/>
      <c r="L228" s="8"/>
      <c r="M228" s="8"/>
      <c r="N228" s="8"/>
      <c r="O228" s="8"/>
    </row>
    <row r="229" spans="1:15">
      <c r="A229" s="1" t="s">
        <v>128</v>
      </c>
    </row>
    <row r="230" spans="1:15">
      <c r="B230" s="89" t="s">
        <v>1</v>
      </c>
      <c r="C230" s="89"/>
      <c r="D230" s="2"/>
      <c r="E230" s="89" t="s">
        <v>2</v>
      </c>
      <c r="F230" s="89"/>
      <c r="G230" s="89"/>
      <c r="H230" s="2"/>
      <c r="K230" s="89" t="s">
        <v>3</v>
      </c>
      <c r="L230" s="89"/>
      <c r="M230" s="89"/>
    </row>
    <row r="231" spans="1:15">
      <c r="A231" s="30" t="s">
        <v>4</v>
      </c>
      <c r="B231" s="30" t="s">
        <v>5</v>
      </c>
      <c r="C231" s="30" t="s">
        <v>6</v>
      </c>
      <c r="D231" s="4"/>
      <c r="E231" s="30" t="s">
        <v>5</v>
      </c>
      <c r="F231" s="30" t="s">
        <v>6</v>
      </c>
      <c r="G231" s="30" t="s">
        <v>7</v>
      </c>
      <c r="H231" s="30" t="s">
        <v>8</v>
      </c>
      <c r="I231" s="5" t="s">
        <v>9</v>
      </c>
      <c r="K231" s="30" t="s">
        <v>5</v>
      </c>
      <c r="L231" s="30" t="s">
        <v>6</v>
      </c>
      <c r="M231" s="30" t="s">
        <v>7</v>
      </c>
      <c r="N231" s="5" t="s">
        <v>10</v>
      </c>
      <c r="O231" s="30" t="s">
        <v>11</v>
      </c>
    </row>
    <row r="232" spans="1:15">
      <c r="A232" s="2">
        <v>1</v>
      </c>
      <c r="B232" s="6">
        <v>8</v>
      </c>
      <c r="C232" s="6">
        <v>5</v>
      </c>
      <c r="D232" s="8"/>
      <c r="E232" s="8">
        <v>8</v>
      </c>
      <c r="F232" s="8">
        <v>5</v>
      </c>
      <c r="G232" s="2">
        <v>0.10949304213462401</v>
      </c>
      <c r="H232" s="24" t="s">
        <v>129</v>
      </c>
      <c r="I232" s="8">
        <v>9000</v>
      </c>
      <c r="J232" s="8"/>
      <c r="K232" s="6">
        <v>8</v>
      </c>
      <c r="L232" s="6">
        <v>5</v>
      </c>
      <c r="M232" s="2">
        <v>0.10949304213462401</v>
      </c>
      <c r="N232" s="8"/>
      <c r="O232" s="8">
        <v>486000</v>
      </c>
    </row>
    <row r="233" spans="1:15">
      <c r="A233" s="27">
        <v>2</v>
      </c>
      <c r="B233" s="6">
        <v>4</v>
      </c>
      <c r="C233" s="6">
        <v>9</v>
      </c>
      <c r="D233" s="8"/>
      <c r="E233" s="8">
        <v>4</v>
      </c>
      <c r="F233" s="8">
        <v>9</v>
      </c>
      <c r="G233" s="2" t="s">
        <v>16</v>
      </c>
      <c r="H233" s="2"/>
      <c r="I233" s="8">
        <v>3000</v>
      </c>
      <c r="J233" s="8"/>
      <c r="K233" s="6">
        <v>0</v>
      </c>
      <c r="L233" s="6">
        <v>0</v>
      </c>
      <c r="M233" s="2">
        <v>0</v>
      </c>
      <c r="N233" s="8"/>
      <c r="O233" s="8">
        <v>541000</v>
      </c>
    </row>
    <row r="234" spans="1:15">
      <c r="A234" s="2">
        <v>3</v>
      </c>
      <c r="B234" s="6">
        <v>1</v>
      </c>
      <c r="C234" s="6">
        <v>12</v>
      </c>
      <c r="D234" s="8"/>
      <c r="E234" s="8">
        <v>1</v>
      </c>
      <c r="F234" s="8">
        <v>12</v>
      </c>
      <c r="G234" s="2" t="s">
        <v>16</v>
      </c>
      <c r="H234" s="7"/>
      <c r="I234" s="8">
        <v>3000</v>
      </c>
      <c r="J234" s="8"/>
      <c r="K234" s="6">
        <v>0</v>
      </c>
      <c r="L234" s="6">
        <v>0</v>
      </c>
      <c r="M234" s="2">
        <v>0</v>
      </c>
      <c r="N234" s="8"/>
      <c r="O234" s="8">
        <v>576000</v>
      </c>
    </row>
    <row r="235" spans="1:15">
      <c r="A235" s="2">
        <v>4</v>
      </c>
      <c r="B235" s="6">
        <v>5</v>
      </c>
      <c r="C235" s="6">
        <v>8</v>
      </c>
      <c r="D235" s="8"/>
      <c r="E235" s="8">
        <v>9</v>
      </c>
      <c r="F235" s="8">
        <v>5</v>
      </c>
      <c r="G235" s="2">
        <v>0.109845619660063</v>
      </c>
      <c r="H235" s="7" t="s">
        <v>12</v>
      </c>
      <c r="I235" s="8">
        <v>27000</v>
      </c>
      <c r="J235" s="8"/>
      <c r="K235" s="6">
        <v>9</v>
      </c>
      <c r="L235" s="6">
        <v>5</v>
      </c>
      <c r="M235" s="2">
        <v>0.109845619660063</v>
      </c>
      <c r="N235" s="8"/>
      <c r="O235" s="8">
        <v>3635000</v>
      </c>
    </row>
    <row r="236" spans="1:15">
      <c r="A236" s="2">
        <v>5</v>
      </c>
      <c r="B236" s="6">
        <v>6</v>
      </c>
      <c r="C236" s="6">
        <v>8</v>
      </c>
      <c r="D236" s="8"/>
      <c r="E236" s="8">
        <v>9</v>
      </c>
      <c r="F236" s="8">
        <v>5</v>
      </c>
      <c r="G236" s="2">
        <v>0.109845619660063</v>
      </c>
      <c r="H236" s="7" t="s">
        <v>12</v>
      </c>
      <c r="I236" s="8">
        <v>27000</v>
      </c>
      <c r="J236" s="8"/>
      <c r="K236" s="6">
        <v>9</v>
      </c>
      <c r="L236" s="6">
        <v>5</v>
      </c>
      <c r="M236" s="2">
        <v>0.109845619660063</v>
      </c>
      <c r="N236" s="8"/>
      <c r="O236" s="8">
        <v>6704000</v>
      </c>
    </row>
    <row r="237" spans="1:15">
      <c r="A237" s="2">
        <v>6</v>
      </c>
      <c r="B237" s="6">
        <v>14</v>
      </c>
      <c r="C237" s="6">
        <v>3</v>
      </c>
      <c r="D237" s="8"/>
      <c r="E237" s="8">
        <v>9</v>
      </c>
      <c r="F237" s="8">
        <v>5</v>
      </c>
      <c r="G237" s="2">
        <v>0.109845619660063</v>
      </c>
      <c r="H237" s="7" t="s">
        <v>12</v>
      </c>
      <c r="I237" s="8">
        <v>27000</v>
      </c>
      <c r="J237" s="8"/>
      <c r="K237" s="6">
        <v>9</v>
      </c>
      <c r="L237" s="6">
        <v>5</v>
      </c>
      <c r="M237" s="2">
        <v>0.109845619660063</v>
      </c>
      <c r="N237" s="8"/>
      <c r="O237" s="8">
        <v>10876000</v>
      </c>
    </row>
    <row r="238" spans="1:15">
      <c r="A238" s="2">
        <v>7</v>
      </c>
      <c r="B238" s="6">
        <v>8</v>
      </c>
      <c r="C238" s="6">
        <v>6</v>
      </c>
      <c r="D238" s="8"/>
      <c r="E238" s="8">
        <v>9</v>
      </c>
      <c r="F238" s="8">
        <v>5</v>
      </c>
      <c r="G238" s="2">
        <v>0.109845619660063</v>
      </c>
      <c r="H238" s="7" t="s">
        <v>12</v>
      </c>
      <c r="I238" s="8">
        <v>27000</v>
      </c>
      <c r="J238" s="8"/>
      <c r="K238" s="6">
        <v>9</v>
      </c>
      <c r="L238" s="6">
        <v>5</v>
      </c>
      <c r="M238" s="2">
        <v>0.109845619660063</v>
      </c>
      <c r="N238" s="8"/>
      <c r="O238" s="8">
        <v>13475000</v>
      </c>
    </row>
    <row r="239" spans="1:15">
      <c r="A239" s="2">
        <v>8</v>
      </c>
      <c r="B239" s="6">
        <v>19</v>
      </c>
      <c r="C239" s="6">
        <v>0</v>
      </c>
      <c r="D239" s="8"/>
      <c r="E239" s="8">
        <v>19</v>
      </c>
      <c r="F239" s="8">
        <v>0</v>
      </c>
      <c r="G239" s="2">
        <v>1</v>
      </c>
      <c r="H239" s="7" t="s">
        <v>18</v>
      </c>
      <c r="I239" s="8">
        <v>9000</v>
      </c>
      <c r="J239" s="8"/>
      <c r="K239" s="6">
        <v>9</v>
      </c>
      <c r="L239" s="6">
        <v>5</v>
      </c>
      <c r="M239" s="2">
        <v>0.109845619660063</v>
      </c>
      <c r="N239" s="8"/>
      <c r="O239" s="8">
        <v>13506000</v>
      </c>
    </row>
    <row r="240" spans="1:15">
      <c r="A240" s="2">
        <v>9</v>
      </c>
      <c r="B240" s="6">
        <v>20</v>
      </c>
      <c r="C240" s="6">
        <v>0</v>
      </c>
      <c r="D240" s="8"/>
      <c r="E240" s="8">
        <v>20</v>
      </c>
      <c r="F240" s="8">
        <v>0</v>
      </c>
      <c r="G240" s="2" t="s">
        <v>16</v>
      </c>
      <c r="H240" s="7"/>
      <c r="I240" s="8">
        <v>3000</v>
      </c>
      <c r="J240" s="8"/>
      <c r="K240" s="6">
        <v>9</v>
      </c>
      <c r="L240" s="6">
        <v>5</v>
      </c>
      <c r="M240" s="2">
        <v>0.109845619660063</v>
      </c>
      <c r="N240" s="9"/>
      <c r="O240" s="8">
        <v>13506000</v>
      </c>
    </row>
    <row r="241" spans="1:15">
      <c r="A241" s="2">
        <v>10</v>
      </c>
      <c r="B241" s="8">
        <v>18</v>
      </c>
      <c r="C241" s="8">
        <v>0</v>
      </c>
      <c r="D241" s="8"/>
      <c r="E241" s="8">
        <v>9</v>
      </c>
      <c r="F241" s="8">
        <v>5</v>
      </c>
      <c r="G241" s="8">
        <v>0.111387732394662</v>
      </c>
      <c r="H241" s="7" t="s">
        <v>12</v>
      </c>
      <c r="I241" s="8">
        <v>27000</v>
      </c>
      <c r="J241" s="8"/>
      <c r="K241" s="8">
        <v>9</v>
      </c>
      <c r="L241" s="8">
        <v>5</v>
      </c>
      <c r="M241" s="8">
        <v>0.109845619660063</v>
      </c>
      <c r="N241" s="8"/>
      <c r="O241" s="8">
        <v>17884000</v>
      </c>
    </row>
    <row r="242" spans="1:15">
      <c r="A242" s="2">
        <v>11</v>
      </c>
      <c r="B242" s="8">
        <v>15</v>
      </c>
      <c r="C242" s="8">
        <v>2</v>
      </c>
      <c r="D242" s="8"/>
      <c r="E242" s="8">
        <v>9</v>
      </c>
      <c r="F242" s="8">
        <v>5</v>
      </c>
      <c r="G242" s="2">
        <v>0.111387732394662</v>
      </c>
      <c r="H242" s="7" t="s">
        <v>12</v>
      </c>
      <c r="I242" s="8">
        <v>27000</v>
      </c>
      <c r="J242" s="8"/>
      <c r="K242" s="8">
        <v>9</v>
      </c>
      <c r="L242" s="8">
        <v>5</v>
      </c>
      <c r="M242" s="8">
        <v>0.109845619660063</v>
      </c>
      <c r="N242" s="8"/>
      <c r="O242" s="8">
        <v>22092000</v>
      </c>
    </row>
    <row r="243" spans="1:15">
      <c r="A243" s="2">
        <v>12</v>
      </c>
      <c r="B243" s="8">
        <v>7</v>
      </c>
      <c r="C243" s="8">
        <v>4</v>
      </c>
      <c r="D243" s="8"/>
      <c r="E243" s="8">
        <v>9</v>
      </c>
      <c r="F243" s="8">
        <v>5</v>
      </c>
      <c r="G243" s="8">
        <v>0.11074756749789701</v>
      </c>
      <c r="H243" s="7" t="s">
        <v>12</v>
      </c>
      <c r="I243" s="8">
        <v>135000</v>
      </c>
      <c r="J243" s="8"/>
      <c r="K243" s="8">
        <v>9</v>
      </c>
      <c r="L243" s="8">
        <v>5</v>
      </c>
      <c r="M243" s="8">
        <v>0.110446918218619</v>
      </c>
      <c r="N243" s="8"/>
      <c r="O243" s="8">
        <v>29976000</v>
      </c>
    </row>
    <row r="244" spans="1:15">
      <c r="A244" s="2">
        <v>13</v>
      </c>
      <c r="B244" s="8">
        <v>15</v>
      </c>
      <c r="C244" s="8">
        <v>0</v>
      </c>
      <c r="D244" s="8"/>
      <c r="E244" s="8">
        <v>9</v>
      </c>
      <c r="F244" s="8">
        <v>5</v>
      </c>
      <c r="G244" s="2">
        <v>0.111387732394662</v>
      </c>
      <c r="H244" s="7" t="s">
        <v>12</v>
      </c>
      <c r="I244" s="8">
        <v>81000</v>
      </c>
      <c r="J244" s="8"/>
      <c r="K244" s="8">
        <v>9</v>
      </c>
      <c r="L244" s="8">
        <v>5</v>
      </c>
      <c r="M244" s="8">
        <v>0.110446918218619</v>
      </c>
      <c r="N244" s="9" t="s">
        <v>17</v>
      </c>
      <c r="O244" s="8">
        <v>34323000</v>
      </c>
    </row>
    <row r="245" spans="1:15">
      <c r="A245" s="2"/>
      <c r="B245" s="8"/>
      <c r="C245" s="8"/>
      <c r="D245" s="8"/>
      <c r="G245" s="8"/>
      <c r="H245" s="7"/>
      <c r="I245" s="8"/>
      <c r="J245" s="8"/>
      <c r="K245" s="8"/>
      <c r="L245" s="8"/>
      <c r="M245" s="8"/>
      <c r="N245" s="8"/>
      <c r="O245" s="8"/>
    </row>
    <row r="247" spans="1:15">
      <c r="A247" s="1" t="s">
        <v>219</v>
      </c>
    </row>
    <row r="248" spans="1:15">
      <c r="B248" s="89" t="s">
        <v>1</v>
      </c>
      <c r="C248" s="89"/>
      <c r="D248" s="2"/>
      <c r="E248" s="89" t="s">
        <v>2</v>
      </c>
      <c r="F248" s="89"/>
      <c r="G248" s="89"/>
      <c r="H248" s="2"/>
      <c r="K248" s="89" t="s">
        <v>3</v>
      </c>
      <c r="L248" s="89"/>
      <c r="M248" s="89"/>
    </row>
    <row r="249" spans="1:15">
      <c r="A249" s="41" t="s">
        <v>4</v>
      </c>
      <c r="B249" s="41" t="s">
        <v>5</v>
      </c>
      <c r="C249" s="41" t="s">
        <v>6</v>
      </c>
      <c r="D249" s="4"/>
      <c r="E249" s="41" t="s">
        <v>5</v>
      </c>
      <c r="F249" s="41" t="s">
        <v>6</v>
      </c>
      <c r="G249" s="41" t="s">
        <v>7</v>
      </c>
      <c r="H249" s="41" t="s">
        <v>8</v>
      </c>
      <c r="I249" s="5" t="s">
        <v>9</v>
      </c>
      <c r="K249" s="41" t="s">
        <v>5</v>
      </c>
      <c r="L249" s="41" t="s">
        <v>6</v>
      </c>
      <c r="M249" s="41" t="s">
        <v>7</v>
      </c>
      <c r="N249" s="5" t="s">
        <v>10</v>
      </c>
      <c r="O249" s="41" t="s">
        <v>11</v>
      </c>
    </row>
    <row r="250" spans="1:15">
      <c r="A250" s="2">
        <v>1</v>
      </c>
      <c r="B250" s="6">
        <v>1</v>
      </c>
      <c r="C250" s="6">
        <v>2</v>
      </c>
      <c r="D250" s="8"/>
      <c r="E250" s="8">
        <v>1</v>
      </c>
      <c r="F250" s="8">
        <v>2</v>
      </c>
      <c r="G250" s="2" t="s">
        <v>16</v>
      </c>
      <c r="H250" s="24"/>
      <c r="I250" s="8">
        <v>3000</v>
      </c>
      <c r="J250" s="8"/>
      <c r="K250" s="6">
        <v>1</v>
      </c>
      <c r="L250" s="6">
        <v>2</v>
      </c>
      <c r="M250" s="2" t="s">
        <v>16</v>
      </c>
      <c r="N250" s="8"/>
      <c r="O250" s="8">
        <v>60000</v>
      </c>
    </row>
    <row r="251" spans="1:15">
      <c r="A251" s="27">
        <v>2</v>
      </c>
      <c r="B251" s="6">
        <v>0</v>
      </c>
      <c r="C251" s="6">
        <v>3</v>
      </c>
      <c r="D251" s="8"/>
      <c r="E251" s="8">
        <v>0</v>
      </c>
      <c r="F251" s="8">
        <v>3</v>
      </c>
      <c r="G251" s="2" t="s">
        <v>16</v>
      </c>
      <c r="H251" s="7"/>
      <c r="I251" s="8">
        <v>3000</v>
      </c>
      <c r="J251" s="8"/>
      <c r="K251" s="6">
        <v>0</v>
      </c>
      <c r="L251" s="6">
        <v>0</v>
      </c>
      <c r="M251" s="2">
        <v>0</v>
      </c>
      <c r="N251" s="8"/>
      <c r="O251" s="8">
        <v>95000</v>
      </c>
    </row>
    <row r="252" spans="1:15">
      <c r="A252" s="2">
        <v>3</v>
      </c>
      <c r="B252" s="6">
        <v>3</v>
      </c>
      <c r="C252" s="6">
        <v>11</v>
      </c>
      <c r="D252" s="8"/>
      <c r="E252" s="8">
        <v>3</v>
      </c>
      <c r="F252" s="8">
        <v>11</v>
      </c>
      <c r="G252" s="2" t="s">
        <v>16</v>
      </c>
      <c r="H252" s="7"/>
      <c r="I252" s="8">
        <v>3000</v>
      </c>
      <c r="J252" s="8"/>
      <c r="K252" s="6">
        <v>0</v>
      </c>
      <c r="L252" s="6">
        <v>0</v>
      </c>
      <c r="M252" s="2">
        <v>0</v>
      </c>
      <c r="N252" s="8"/>
      <c r="O252" s="8">
        <v>135000</v>
      </c>
    </row>
    <row r="253" spans="1:15">
      <c r="A253" s="2">
        <v>4</v>
      </c>
      <c r="B253" s="6">
        <v>10</v>
      </c>
      <c r="C253" s="6">
        <v>6</v>
      </c>
      <c r="D253" s="8"/>
      <c r="E253" s="8">
        <v>9</v>
      </c>
      <c r="F253" s="8">
        <v>5</v>
      </c>
      <c r="G253" s="2">
        <v>0.10972250429458</v>
      </c>
      <c r="H253" s="7" t="s">
        <v>12</v>
      </c>
      <c r="I253" s="8">
        <v>27000</v>
      </c>
      <c r="J253" s="8"/>
      <c r="K253" s="6">
        <v>9</v>
      </c>
      <c r="L253" s="6">
        <v>5</v>
      </c>
      <c r="M253" s="2">
        <v>0.10972250429458</v>
      </c>
      <c r="N253" s="8"/>
      <c r="O253" s="8">
        <v>2589000</v>
      </c>
    </row>
    <row r="254" spans="1:15">
      <c r="A254" s="2">
        <v>5</v>
      </c>
      <c r="B254" s="6">
        <v>18</v>
      </c>
      <c r="C254" s="6">
        <v>0</v>
      </c>
      <c r="D254" s="8"/>
      <c r="E254" s="8">
        <v>10</v>
      </c>
      <c r="F254" s="8">
        <v>4</v>
      </c>
      <c r="G254" s="2">
        <v>0.110506294748713</v>
      </c>
      <c r="H254" s="7" t="s">
        <v>18</v>
      </c>
      <c r="I254" s="8">
        <v>27000</v>
      </c>
      <c r="J254" s="8"/>
      <c r="K254" s="6">
        <v>9</v>
      </c>
      <c r="L254" s="6">
        <v>5</v>
      </c>
      <c r="M254" s="2">
        <v>0.10972250429458</v>
      </c>
      <c r="N254" s="8"/>
      <c r="O254" s="8">
        <v>5308000</v>
      </c>
    </row>
    <row r="255" spans="1:15">
      <c r="A255" s="2">
        <v>6</v>
      </c>
      <c r="B255" s="6">
        <v>19</v>
      </c>
      <c r="C255" s="6">
        <v>0</v>
      </c>
      <c r="D255" s="8"/>
      <c r="E255" s="8">
        <v>19</v>
      </c>
      <c r="F255" s="8">
        <v>0</v>
      </c>
      <c r="G255" s="2">
        <v>1</v>
      </c>
      <c r="H255" s="7" t="s">
        <v>18</v>
      </c>
      <c r="I255" s="8">
        <v>9000</v>
      </c>
      <c r="J255" s="8"/>
      <c r="K255" s="6">
        <v>9</v>
      </c>
      <c r="L255" s="6">
        <v>5</v>
      </c>
      <c r="M255" s="2">
        <v>0.10972250429458</v>
      </c>
      <c r="N255" s="8"/>
      <c r="O255" s="8">
        <v>5339000</v>
      </c>
    </row>
    <row r="256" spans="1:15">
      <c r="A256" s="2">
        <v>7</v>
      </c>
      <c r="B256" s="6">
        <v>11</v>
      </c>
      <c r="C256" s="6">
        <v>4</v>
      </c>
      <c r="D256" s="8"/>
      <c r="E256" s="8">
        <v>11</v>
      </c>
      <c r="F256" s="8">
        <v>4</v>
      </c>
      <c r="G256" s="2">
        <v>0.111984931659521</v>
      </c>
      <c r="H256" s="24" t="s">
        <v>81</v>
      </c>
      <c r="I256" s="8">
        <v>9000</v>
      </c>
      <c r="J256" s="8"/>
      <c r="K256" s="6">
        <v>9</v>
      </c>
      <c r="L256" s="6">
        <v>5</v>
      </c>
      <c r="M256" s="2">
        <v>0.10972250429458</v>
      </c>
      <c r="N256" s="8"/>
      <c r="O256" s="8">
        <v>5505000</v>
      </c>
    </row>
    <row r="257" spans="1:15">
      <c r="A257" s="2">
        <v>8</v>
      </c>
      <c r="B257" s="6">
        <v>17</v>
      </c>
      <c r="C257" s="6">
        <v>1</v>
      </c>
      <c r="D257" s="8"/>
      <c r="E257" s="8">
        <v>11</v>
      </c>
      <c r="F257" s="8">
        <v>4</v>
      </c>
      <c r="G257" s="2">
        <v>0.11261026487363</v>
      </c>
      <c r="H257" s="24" t="s">
        <v>81</v>
      </c>
      <c r="I257" s="8">
        <v>27000</v>
      </c>
      <c r="J257" s="8"/>
      <c r="K257" s="6">
        <v>9</v>
      </c>
      <c r="L257" s="6">
        <v>5</v>
      </c>
      <c r="M257" s="2">
        <v>0.10972250429458</v>
      </c>
      <c r="N257" s="9"/>
      <c r="O257" s="8">
        <v>8361000</v>
      </c>
    </row>
    <row r="258" spans="1:15">
      <c r="A258" s="2">
        <v>9</v>
      </c>
      <c r="B258" s="8">
        <v>9</v>
      </c>
      <c r="C258" s="8">
        <v>5</v>
      </c>
      <c r="D258" s="8"/>
      <c r="E258" s="8">
        <v>9</v>
      </c>
      <c r="F258" s="8">
        <v>5</v>
      </c>
      <c r="G258" s="8">
        <v>0.114338910408268</v>
      </c>
      <c r="H258" s="7" t="s">
        <v>12</v>
      </c>
      <c r="I258" s="8">
        <v>9000</v>
      </c>
      <c r="J258" s="8"/>
      <c r="K258" s="8">
        <v>9</v>
      </c>
      <c r="L258" s="8">
        <v>5</v>
      </c>
      <c r="M258" s="8">
        <v>0.10972250429458</v>
      </c>
      <c r="N258" s="8"/>
      <c r="O258" s="8">
        <v>8772000</v>
      </c>
    </row>
    <row r="259" spans="1:15">
      <c r="A259" s="2">
        <v>10</v>
      </c>
      <c r="B259" s="8">
        <v>0</v>
      </c>
      <c r="C259" s="8">
        <v>10</v>
      </c>
      <c r="D259" s="8"/>
      <c r="E259" s="8">
        <v>0</v>
      </c>
      <c r="F259" s="8">
        <v>10</v>
      </c>
      <c r="G259" s="2" t="s">
        <v>16</v>
      </c>
      <c r="H259" s="7"/>
      <c r="I259" s="8">
        <v>3000</v>
      </c>
      <c r="J259" s="8"/>
      <c r="K259" s="8">
        <v>9</v>
      </c>
      <c r="L259" s="8">
        <v>5</v>
      </c>
      <c r="M259" s="8">
        <v>0.10972250429458</v>
      </c>
      <c r="N259" s="8"/>
      <c r="O259" s="8">
        <v>8772000</v>
      </c>
    </row>
    <row r="260" spans="1:15">
      <c r="A260" s="2">
        <v>11</v>
      </c>
      <c r="B260" s="8">
        <v>10</v>
      </c>
      <c r="C260" s="8">
        <v>4</v>
      </c>
      <c r="D260" s="8"/>
      <c r="E260" s="8">
        <v>9</v>
      </c>
      <c r="F260" s="8">
        <v>5</v>
      </c>
      <c r="G260" s="8">
        <v>0.11010573851873499</v>
      </c>
      <c r="H260" s="7" t="s">
        <v>12</v>
      </c>
      <c r="I260" s="8">
        <v>135000</v>
      </c>
      <c r="J260" s="8"/>
      <c r="K260" s="8">
        <v>9</v>
      </c>
      <c r="L260" s="8">
        <v>5</v>
      </c>
      <c r="M260" s="8">
        <v>0.10997799377735</v>
      </c>
      <c r="N260" s="8"/>
      <c r="O260" s="8">
        <v>16342000</v>
      </c>
    </row>
    <row r="261" spans="1:15">
      <c r="A261" s="2">
        <v>12</v>
      </c>
      <c r="B261" s="8">
        <v>10</v>
      </c>
      <c r="C261" s="8">
        <v>4</v>
      </c>
      <c r="D261" s="8"/>
      <c r="E261" s="8">
        <v>9</v>
      </c>
      <c r="F261" s="8">
        <v>5</v>
      </c>
      <c r="G261" s="2">
        <v>0.11010573851873499</v>
      </c>
      <c r="H261" s="7" t="s">
        <v>12</v>
      </c>
      <c r="I261" s="8">
        <v>81000</v>
      </c>
      <c r="J261" s="8"/>
      <c r="K261" s="8">
        <v>9</v>
      </c>
      <c r="L261" s="8">
        <v>5</v>
      </c>
      <c r="M261" s="8">
        <v>0.10997799377735</v>
      </c>
      <c r="N261" s="9"/>
      <c r="O261" s="8">
        <v>23858000</v>
      </c>
    </row>
    <row r="262" spans="1:15">
      <c r="A262" s="2">
        <v>13</v>
      </c>
      <c r="B262" s="8">
        <v>7</v>
      </c>
      <c r="C262" s="8">
        <v>1</v>
      </c>
      <c r="D262" s="8"/>
      <c r="E262" s="8">
        <v>9</v>
      </c>
      <c r="F262" s="8">
        <v>5</v>
      </c>
      <c r="G262" s="8">
        <v>0.11010573851873499</v>
      </c>
      <c r="H262" s="7" t="s">
        <v>12</v>
      </c>
      <c r="I262" s="8">
        <v>81000</v>
      </c>
      <c r="J262" s="8"/>
      <c r="K262" s="8">
        <v>9</v>
      </c>
      <c r="L262" s="8">
        <v>5</v>
      </c>
      <c r="M262" s="8">
        <v>0.10997799377735</v>
      </c>
      <c r="N262" s="9" t="s">
        <v>17</v>
      </c>
      <c r="O262" s="8">
        <v>31619000</v>
      </c>
    </row>
    <row r="263" spans="1:15">
      <c r="A263" s="2"/>
    </row>
  </sheetData>
  <mergeCells count="48">
    <mergeCell ref="B211:C211"/>
    <mergeCell ref="E211:G211"/>
    <mergeCell ref="K211:M211"/>
    <mergeCell ref="B230:C230"/>
    <mergeCell ref="E230:G230"/>
    <mergeCell ref="K230:M230"/>
    <mergeCell ref="B172:C172"/>
    <mergeCell ref="E172:G172"/>
    <mergeCell ref="K172:M172"/>
    <mergeCell ref="B189:C189"/>
    <mergeCell ref="E189:G189"/>
    <mergeCell ref="K189:M189"/>
    <mergeCell ref="B142:C142"/>
    <mergeCell ref="E142:G142"/>
    <mergeCell ref="K142:M142"/>
    <mergeCell ref="K154:M154"/>
    <mergeCell ref="E154:G154"/>
    <mergeCell ref="B154:C154"/>
    <mergeCell ref="B125:C125"/>
    <mergeCell ref="E125:G125"/>
    <mergeCell ref="K125:M125"/>
    <mergeCell ref="K93:M93"/>
    <mergeCell ref="E93:G93"/>
    <mergeCell ref="B93:C93"/>
    <mergeCell ref="K108:M108"/>
    <mergeCell ref="E108:G108"/>
    <mergeCell ref="B108:C108"/>
    <mergeCell ref="E68:G68"/>
    <mergeCell ref="K68:M68"/>
    <mergeCell ref="K79:M79"/>
    <mergeCell ref="E79:G79"/>
    <mergeCell ref="B79:C79"/>
    <mergeCell ref="B248:C248"/>
    <mergeCell ref="E248:G248"/>
    <mergeCell ref="K248:M248"/>
    <mergeCell ref="B2:C2"/>
    <mergeCell ref="E2:G2"/>
    <mergeCell ref="K2:M2"/>
    <mergeCell ref="B20:C20"/>
    <mergeCell ref="E20:G20"/>
    <mergeCell ref="K20:M20"/>
    <mergeCell ref="B33:C33"/>
    <mergeCell ref="E33:G33"/>
    <mergeCell ref="K33:M33"/>
    <mergeCell ref="B50:C50"/>
    <mergeCell ref="E50:G50"/>
    <mergeCell ref="K50:M50"/>
    <mergeCell ref="B68:C6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G17" sqref="G17"/>
    </sheetView>
  </sheetViews>
  <sheetFormatPr defaultRowHeight="16.5"/>
  <cols>
    <col min="3" max="3" width="9.375" customWidth="1"/>
    <col min="4" max="4" width="11.375" customWidth="1"/>
    <col min="5" max="5" width="9.25" customWidth="1"/>
    <col min="10" max="10" width="41.75" customWidth="1"/>
    <col min="11" max="11" width="26.75" customWidth="1"/>
  </cols>
  <sheetData>
    <row r="1" spans="1:11">
      <c r="B1" s="90" t="s">
        <v>120</v>
      </c>
      <c r="C1" s="90"/>
    </row>
    <row r="2" spans="1:11">
      <c r="A2" s="31" t="s">
        <v>121</v>
      </c>
      <c r="B2" s="31" t="s">
        <v>122</v>
      </c>
      <c r="C2" s="31" t="s">
        <v>123</v>
      </c>
      <c r="D2" s="31" t="s">
        <v>124</v>
      </c>
      <c r="E2" s="31" t="s">
        <v>125</v>
      </c>
      <c r="J2" s="13" t="s">
        <v>21</v>
      </c>
      <c r="K2" s="2"/>
    </row>
    <row r="3" spans="1:11">
      <c r="A3" s="8">
        <v>1</v>
      </c>
      <c r="B3" s="8">
        <v>9</v>
      </c>
      <c r="C3" s="8">
        <v>5</v>
      </c>
      <c r="D3" s="2">
        <v>0.10973660685525</v>
      </c>
      <c r="E3" s="31" t="s">
        <v>126</v>
      </c>
      <c r="J3" s="15" t="s">
        <v>22</v>
      </c>
      <c r="K3" s="16">
        <v>20</v>
      </c>
    </row>
    <row r="4" spans="1:11">
      <c r="A4" s="8">
        <v>2</v>
      </c>
      <c r="B4" s="8">
        <v>9</v>
      </c>
      <c r="C4" s="8">
        <v>5</v>
      </c>
      <c r="D4" s="6">
        <v>0.110605385712518</v>
      </c>
      <c r="E4" s="31" t="s">
        <v>126</v>
      </c>
      <c r="J4" s="17" t="s">
        <v>23</v>
      </c>
      <c r="K4" s="18">
        <v>30000000</v>
      </c>
    </row>
    <row r="5" spans="1:11">
      <c r="A5" s="8">
        <v>3</v>
      </c>
      <c r="B5" s="8">
        <v>9</v>
      </c>
      <c r="C5" s="8">
        <v>5</v>
      </c>
      <c r="D5" s="2">
        <v>0.109614694805919</v>
      </c>
      <c r="E5" s="31" t="s">
        <v>67</v>
      </c>
      <c r="J5" s="17" t="s">
        <v>24</v>
      </c>
      <c r="K5" s="81" t="s">
        <v>25</v>
      </c>
    </row>
    <row r="6" spans="1:11">
      <c r="A6" s="8">
        <v>4</v>
      </c>
      <c r="B6" s="8">
        <v>9</v>
      </c>
      <c r="C6" s="8">
        <v>5</v>
      </c>
      <c r="D6" s="2">
        <v>0.110370300247926</v>
      </c>
      <c r="E6" s="31" t="s">
        <v>126</v>
      </c>
      <c r="J6" s="17" t="s">
        <v>26</v>
      </c>
      <c r="K6" s="18">
        <v>1000</v>
      </c>
    </row>
    <row r="7" spans="1:11">
      <c r="A7" s="8">
        <v>5</v>
      </c>
      <c r="B7" s="8">
        <v>9</v>
      </c>
      <c r="C7" s="8">
        <v>5</v>
      </c>
      <c r="D7" s="2">
        <v>0.109732925149614</v>
      </c>
      <c r="E7" s="31" t="s">
        <v>126</v>
      </c>
      <c r="J7" s="17" t="s">
        <v>27</v>
      </c>
      <c r="K7" s="81" t="s">
        <v>28</v>
      </c>
    </row>
    <row r="8" spans="1:11">
      <c r="A8" s="8">
        <v>6</v>
      </c>
      <c r="B8" s="8">
        <v>9</v>
      </c>
      <c r="C8" s="8">
        <v>5</v>
      </c>
      <c r="D8" s="2">
        <v>0.109732925149614</v>
      </c>
      <c r="E8" s="31" t="s">
        <v>126</v>
      </c>
      <c r="J8" s="17" t="s">
        <v>29</v>
      </c>
      <c r="K8" s="81" t="s">
        <v>30</v>
      </c>
    </row>
    <row r="9" spans="1:11">
      <c r="A9" s="8">
        <v>7</v>
      </c>
      <c r="B9" s="8">
        <v>9</v>
      </c>
      <c r="C9" s="8">
        <v>5</v>
      </c>
      <c r="D9">
        <v>0.11069570026914401</v>
      </c>
      <c r="E9" s="31" t="s">
        <v>126</v>
      </c>
      <c r="J9" s="17" t="s">
        <v>31</v>
      </c>
      <c r="K9" s="81" t="s">
        <v>32</v>
      </c>
    </row>
    <row r="10" spans="1:11">
      <c r="A10" s="8">
        <v>8</v>
      </c>
      <c r="B10" s="8">
        <v>9</v>
      </c>
      <c r="C10" s="8">
        <v>5</v>
      </c>
      <c r="D10" s="8">
        <v>0.109613844370671</v>
      </c>
      <c r="E10" s="31" t="s">
        <v>67</v>
      </c>
      <c r="J10" s="17" t="s">
        <v>33</v>
      </c>
      <c r="K10" s="18">
        <v>0.4</v>
      </c>
    </row>
    <row r="11" spans="1:11">
      <c r="A11" s="8">
        <v>9</v>
      </c>
      <c r="B11" s="8">
        <v>9</v>
      </c>
      <c r="C11" s="8">
        <v>5</v>
      </c>
      <c r="D11" s="8">
        <v>0.109845619660063</v>
      </c>
      <c r="E11" s="31" t="s">
        <v>126</v>
      </c>
      <c r="J11" s="17"/>
      <c r="K11" s="18"/>
    </row>
    <row r="12" spans="1:11">
      <c r="A12" s="8">
        <v>10</v>
      </c>
      <c r="B12" s="8">
        <v>9</v>
      </c>
      <c r="C12" s="8">
        <v>5</v>
      </c>
      <c r="D12" s="8">
        <v>0.11041620981877701</v>
      </c>
      <c r="E12" s="31" t="s">
        <v>126</v>
      </c>
      <c r="J12" s="17"/>
      <c r="K12" s="18"/>
    </row>
    <row r="13" spans="1:11">
      <c r="A13" s="8">
        <v>11</v>
      </c>
      <c r="B13" s="8">
        <v>9</v>
      </c>
      <c r="C13" s="8">
        <v>5</v>
      </c>
      <c r="D13" s="8">
        <v>0.10951418086698</v>
      </c>
      <c r="E13" s="31" t="s">
        <v>67</v>
      </c>
      <c r="J13" s="17"/>
      <c r="K13" s="18"/>
    </row>
    <row r="14" spans="1:11">
      <c r="A14" s="8">
        <v>12</v>
      </c>
      <c r="B14" s="8">
        <v>9</v>
      </c>
      <c r="C14" s="8">
        <v>5</v>
      </c>
      <c r="D14" s="8">
        <v>0.11040493841624199</v>
      </c>
      <c r="E14" s="31" t="s">
        <v>126</v>
      </c>
      <c r="J14" s="17" t="s">
        <v>34</v>
      </c>
      <c r="K14" s="18"/>
    </row>
    <row r="15" spans="1:11">
      <c r="A15" s="8">
        <v>13</v>
      </c>
      <c r="B15" s="8">
        <v>9</v>
      </c>
      <c r="C15" s="8">
        <v>5</v>
      </c>
      <c r="D15" s="8">
        <v>0.110137066037196</v>
      </c>
      <c r="E15" s="31" t="s">
        <v>126</v>
      </c>
      <c r="J15" s="17" t="s">
        <v>35</v>
      </c>
      <c r="K15" s="18" t="s">
        <v>98</v>
      </c>
    </row>
    <row r="16" spans="1:11">
      <c r="A16" s="8">
        <v>14</v>
      </c>
      <c r="B16" s="8">
        <v>9</v>
      </c>
      <c r="C16" s="8">
        <v>5</v>
      </c>
      <c r="D16" s="8">
        <v>0.109613731309311</v>
      </c>
      <c r="E16" s="31" t="s">
        <v>67</v>
      </c>
      <c r="J16" s="17" t="s">
        <v>36</v>
      </c>
      <c r="K16" s="18">
        <v>100</v>
      </c>
    </row>
    <row r="17" spans="1:11">
      <c r="A17" s="8">
        <v>15</v>
      </c>
      <c r="B17" s="8">
        <v>9</v>
      </c>
      <c r="C17" s="8">
        <v>5</v>
      </c>
      <c r="D17" s="8">
        <v>0.109873031020307</v>
      </c>
      <c r="E17" s="31" t="s">
        <v>126</v>
      </c>
      <c r="J17" s="34"/>
      <c r="K17" s="35"/>
    </row>
    <row r="18" spans="1:11">
      <c r="A18" s="8">
        <v>16</v>
      </c>
      <c r="B18" s="8">
        <v>9</v>
      </c>
      <c r="C18" s="8">
        <v>5</v>
      </c>
      <c r="D18" s="2">
        <v>0.10996924289641</v>
      </c>
      <c r="E18" s="31" t="s">
        <v>126</v>
      </c>
      <c r="J18" s="17"/>
      <c r="K18" s="18"/>
    </row>
    <row r="19" spans="1:11">
      <c r="A19" s="8">
        <v>17</v>
      </c>
      <c r="B19" s="8">
        <v>9</v>
      </c>
      <c r="C19" s="8">
        <v>5</v>
      </c>
      <c r="D19" s="8">
        <v>0.109606847885357</v>
      </c>
      <c r="E19" s="31" t="s">
        <v>67</v>
      </c>
      <c r="J19" s="17"/>
      <c r="K19" s="18"/>
    </row>
    <row r="20" spans="1:11">
      <c r="A20" s="8">
        <v>18</v>
      </c>
      <c r="B20" s="8">
        <v>9</v>
      </c>
      <c r="C20" s="8">
        <v>5</v>
      </c>
      <c r="D20" s="8">
        <v>0.10973660685525</v>
      </c>
      <c r="E20" s="31" t="s">
        <v>126</v>
      </c>
      <c r="J20" s="17"/>
      <c r="K20" s="18"/>
    </row>
    <row r="21" spans="1:11">
      <c r="A21" s="8">
        <v>19</v>
      </c>
      <c r="B21" s="8">
        <v>9</v>
      </c>
      <c r="C21" s="8">
        <v>5</v>
      </c>
      <c r="D21" s="2">
        <v>0.109732925149614</v>
      </c>
      <c r="E21" s="31" t="s">
        <v>126</v>
      </c>
      <c r="J21" s="17" t="s">
        <v>37</v>
      </c>
      <c r="K21" s="18"/>
    </row>
    <row r="22" spans="1:11">
      <c r="A22" s="8">
        <v>20</v>
      </c>
      <c r="B22" s="8">
        <v>9</v>
      </c>
      <c r="C22" s="8">
        <v>5</v>
      </c>
      <c r="D22" s="2">
        <v>0.109845619660063</v>
      </c>
      <c r="E22" s="31" t="s">
        <v>126</v>
      </c>
      <c r="J22" s="17" t="s">
        <v>38</v>
      </c>
      <c r="K22" s="18">
        <v>2000</v>
      </c>
    </row>
    <row r="23" spans="1:11">
      <c r="A23" s="8">
        <v>21</v>
      </c>
      <c r="B23" s="8">
        <v>9</v>
      </c>
      <c r="C23" s="8">
        <v>5</v>
      </c>
      <c r="D23" s="2">
        <v>0.110403190270389</v>
      </c>
      <c r="E23" s="31" t="s">
        <v>126</v>
      </c>
      <c r="J23" s="21" t="s">
        <v>39</v>
      </c>
      <c r="K23" s="22">
        <v>3</v>
      </c>
    </row>
    <row r="24" spans="1:11">
      <c r="A24" s="8">
        <v>22</v>
      </c>
      <c r="B24" s="8">
        <v>9</v>
      </c>
      <c r="C24" s="8">
        <v>5</v>
      </c>
      <c r="D24" s="8">
        <v>0.109613731309311</v>
      </c>
      <c r="E24" s="31" t="s">
        <v>67</v>
      </c>
      <c r="K24" s="8"/>
    </row>
    <row r="25" spans="1:11">
      <c r="A25" s="8">
        <v>23</v>
      </c>
      <c r="B25" s="8">
        <v>9</v>
      </c>
      <c r="C25" s="8">
        <v>5</v>
      </c>
      <c r="D25" s="8">
        <v>0.10973660685525</v>
      </c>
      <c r="E25" s="31" t="s">
        <v>126</v>
      </c>
      <c r="K25" s="8"/>
    </row>
    <row r="26" spans="1:11">
      <c r="A26" s="8">
        <v>24</v>
      </c>
      <c r="B26" s="8">
        <v>9</v>
      </c>
      <c r="C26" s="8">
        <v>5</v>
      </c>
      <c r="D26" s="2">
        <v>0.110517689323126</v>
      </c>
      <c r="E26" s="31" t="s">
        <v>126</v>
      </c>
      <c r="K26" s="8"/>
    </row>
    <row r="27" spans="1:11">
      <c r="A27" s="26">
        <v>25</v>
      </c>
      <c r="B27" s="26">
        <v>10</v>
      </c>
      <c r="C27" s="26">
        <v>4</v>
      </c>
      <c r="D27" s="8">
        <v>0.111163466709072</v>
      </c>
      <c r="E27" s="31" t="s">
        <v>126</v>
      </c>
      <c r="J27" s="13" t="s">
        <v>40</v>
      </c>
      <c r="K27" s="8"/>
    </row>
    <row r="28" spans="1:11">
      <c r="A28" s="8">
        <v>26</v>
      </c>
      <c r="B28" s="8">
        <v>9</v>
      </c>
      <c r="C28" s="8">
        <v>5</v>
      </c>
      <c r="D28" s="8">
        <v>0.10951418086698</v>
      </c>
      <c r="E28" s="31" t="s">
        <v>67</v>
      </c>
      <c r="J28" s="15" t="s">
        <v>41</v>
      </c>
      <c r="K28" s="16">
        <v>44</v>
      </c>
    </row>
    <row r="29" spans="1:11">
      <c r="A29" s="8">
        <v>27</v>
      </c>
      <c r="B29" s="8">
        <v>9</v>
      </c>
      <c r="C29" s="8">
        <v>5</v>
      </c>
      <c r="D29" s="8">
        <v>0.10987194513937799</v>
      </c>
      <c r="E29" s="31" t="s">
        <v>126</v>
      </c>
      <c r="J29" s="17" t="s">
        <v>42</v>
      </c>
      <c r="K29" s="18" t="s">
        <v>43</v>
      </c>
    </row>
    <row r="30" spans="1:11">
      <c r="A30" s="8">
        <v>28</v>
      </c>
      <c r="B30" s="8">
        <v>9</v>
      </c>
      <c r="C30" s="8">
        <v>5</v>
      </c>
      <c r="D30" s="8">
        <v>0.11033080828609999</v>
      </c>
      <c r="E30" s="31" t="s">
        <v>17</v>
      </c>
      <c r="J30" s="17"/>
      <c r="K30" s="18"/>
    </row>
    <row r="31" spans="1:11">
      <c r="A31" s="8">
        <v>29</v>
      </c>
      <c r="B31" s="8">
        <v>9</v>
      </c>
      <c r="C31" s="8">
        <v>5</v>
      </c>
      <c r="D31" s="8">
        <v>0.110446918218619</v>
      </c>
      <c r="E31" s="31" t="s">
        <v>17</v>
      </c>
      <c r="J31" s="17" t="s">
        <v>44</v>
      </c>
      <c r="K31" s="18">
        <v>2</v>
      </c>
    </row>
    <row r="32" spans="1:11">
      <c r="A32" s="8">
        <v>30</v>
      </c>
      <c r="B32" s="8">
        <v>9</v>
      </c>
      <c r="C32" s="8">
        <v>5</v>
      </c>
      <c r="D32" s="8">
        <v>0.10997799377735</v>
      </c>
      <c r="E32" s="31" t="s">
        <v>17</v>
      </c>
      <c r="J32" s="17" t="s">
        <v>45</v>
      </c>
      <c r="K32" s="18">
        <v>3</v>
      </c>
    </row>
    <row r="33" spans="10:11">
      <c r="J33" s="17" t="s">
        <v>46</v>
      </c>
      <c r="K33" s="18">
        <v>5</v>
      </c>
    </row>
    <row r="34" spans="10:11">
      <c r="J34" s="17" t="s">
        <v>47</v>
      </c>
      <c r="K34" s="18">
        <v>35</v>
      </c>
    </row>
    <row r="35" spans="10:11">
      <c r="J35" s="17"/>
      <c r="K35" s="18"/>
    </row>
    <row r="36" spans="10:11">
      <c r="J36" s="17" t="s">
        <v>48</v>
      </c>
      <c r="K36" s="18">
        <v>6.25E-2</v>
      </c>
    </row>
    <row r="37" spans="10:11">
      <c r="J37" s="17" t="s">
        <v>49</v>
      </c>
      <c r="K37" s="18">
        <v>24</v>
      </c>
    </row>
    <row r="38" spans="10:11">
      <c r="J38" s="17" t="s">
        <v>50</v>
      </c>
      <c r="K38" s="18">
        <v>8</v>
      </c>
    </row>
    <row r="39" spans="10:11">
      <c r="J39" s="17" t="s">
        <v>51</v>
      </c>
      <c r="K39" s="18">
        <v>4</v>
      </c>
    </row>
    <row r="40" spans="10:11">
      <c r="J40" s="17"/>
      <c r="K40" s="18"/>
    </row>
    <row r="41" spans="10:11">
      <c r="J41" s="17" t="s">
        <v>52</v>
      </c>
      <c r="K41" s="18">
        <v>0.7</v>
      </c>
    </row>
    <row r="42" spans="10:11">
      <c r="J42" s="17" t="s">
        <v>53</v>
      </c>
      <c r="K42" s="18">
        <v>0.98</v>
      </c>
    </row>
    <row r="43" spans="10:11">
      <c r="J43" s="17"/>
      <c r="K43" s="18"/>
    </row>
    <row r="44" spans="10:11">
      <c r="J44" s="19" t="s">
        <v>54</v>
      </c>
      <c r="K44" s="20">
        <v>50</v>
      </c>
    </row>
    <row r="45" spans="10:11">
      <c r="J45" s="17"/>
      <c r="K45" s="18"/>
    </row>
    <row r="46" spans="10:11">
      <c r="J46" s="17" t="s">
        <v>55</v>
      </c>
      <c r="K46" s="18"/>
    </row>
    <row r="47" spans="10:11">
      <c r="J47" s="21" t="s">
        <v>56</v>
      </c>
      <c r="K47" s="22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A40" workbookViewId="0">
      <selection activeCell="S16" sqref="S16"/>
    </sheetView>
  </sheetViews>
  <sheetFormatPr defaultRowHeight="16.5"/>
  <cols>
    <col min="1" max="1" width="9" customWidth="1"/>
    <col min="8" max="8" width="12.625" customWidth="1"/>
    <col min="15" max="15" width="11.125" customWidth="1"/>
    <col min="17" max="17" width="8.25" customWidth="1"/>
    <col min="18" max="18" width="42.125" customWidth="1"/>
    <col min="19" max="19" width="21.25" customWidth="1"/>
    <col min="22" max="22" width="11.75" customWidth="1"/>
  </cols>
  <sheetData>
    <row r="1" spans="1:19">
      <c r="A1" s="1" t="s">
        <v>0</v>
      </c>
    </row>
    <row r="2" spans="1:19">
      <c r="B2" s="89" t="s">
        <v>1</v>
      </c>
      <c r="C2" s="89"/>
      <c r="D2" s="2"/>
      <c r="E2" s="89" t="s">
        <v>2</v>
      </c>
      <c r="F2" s="89"/>
      <c r="G2" s="89"/>
      <c r="H2" s="2"/>
      <c r="K2" s="89" t="s">
        <v>3</v>
      </c>
      <c r="L2" s="89"/>
      <c r="M2" s="89"/>
    </row>
    <row r="3" spans="1:19">
      <c r="A3" s="3" t="s">
        <v>4</v>
      </c>
      <c r="B3" s="3" t="s">
        <v>5</v>
      </c>
      <c r="C3" s="3" t="s">
        <v>6</v>
      </c>
      <c r="D3" s="4"/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K3" s="3" t="s">
        <v>5</v>
      </c>
      <c r="L3" s="3" t="s">
        <v>6</v>
      </c>
      <c r="M3" s="3" t="s">
        <v>7</v>
      </c>
      <c r="N3" s="5" t="s">
        <v>10</v>
      </c>
      <c r="O3" s="3" t="s">
        <v>11</v>
      </c>
      <c r="R3" s="13" t="s">
        <v>21</v>
      </c>
      <c r="S3" s="2"/>
    </row>
    <row r="4" spans="1:19">
      <c r="A4" s="2">
        <v>1</v>
      </c>
      <c r="B4" s="6">
        <v>6</v>
      </c>
      <c r="C4" s="6">
        <v>3</v>
      </c>
      <c r="D4" s="8"/>
      <c r="E4" s="6">
        <v>9</v>
      </c>
      <c r="F4" s="6">
        <v>5</v>
      </c>
      <c r="G4" s="2">
        <v>0.109971139302991</v>
      </c>
      <c r="H4" s="7" t="s">
        <v>12</v>
      </c>
      <c r="I4" s="8">
        <v>27000</v>
      </c>
      <c r="J4" s="8"/>
      <c r="K4" s="2">
        <v>9</v>
      </c>
      <c r="L4" s="2">
        <v>5</v>
      </c>
      <c r="M4" s="2">
        <v>0.109971139302991</v>
      </c>
      <c r="N4" s="8"/>
      <c r="O4" s="8">
        <v>4272000</v>
      </c>
      <c r="R4" s="10" t="s">
        <v>22</v>
      </c>
      <c r="S4" s="2">
        <v>20</v>
      </c>
    </row>
    <row r="5" spans="1:19">
      <c r="A5" s="24">
        <v>2</v>
      </c>
      <c r="B5" s="25">
        <v>12</v>
      </c>
      <c r="C5" s="25">
        <v>1</v>
      </c>
      <c r="D5" s="26"/>
      <c r="E5" s="25">
        <v>10</v>
      </c>
      <c r="F5" s="25">
        <v>4</v>
      </c>
      <c r="G5" s="2">
        <v>0.110999173718983</v>
      </c>
      <c r="H5" s="7" t="s">
        <v>18</v>
      </c>
      <c r="I5" s="8">
        <v>135000</v>
      </c>
      <c r="J5" s="8"/>
      <c r="K5" s="2">
        <v>9</v>
      </c>
      <c r="L5" s="2">
        <v>5</v>
      </c>
      <c r="M5" s="2">
        <v>0.109811102632194</v>
      </c>
      <c r="N5" s="8"/>
      <c r="O5" s="8">
        <v>9543000</v>
      </c>
      <c r="R5" s="10" t="s">
        <v>23</v>
      </c>
      <c r="S5" s="2">
        <v>30000000</v>
      </c>
    </row>
    <row r="6" spans="1:19">
      <c r="A6" s="2">
        <v>3</v>
      </c>
      <c r="B6" s="6">
        <v>4</v>
      </c>
      <c r="C6" s="6">
        <v>10</v>
      </c>
      <c r="D6" s="8"/>
      <c r="E6" s="6">
        <v>4</v>
      </c>
      <c r="F6" s="6">
        <v>10</v>
      </c>
      <c r="G6" s="2" t="s">
        <v>16</v>
      </c>
      <c r="H6" s="2"/>
      <c r="I6" s="8">
        <v>3000</v>
      </c>
      <c r="J6" s="8"/>
      <c r="K6" s="2">
        <v>9</v>
      </c>
      <c r="L6" s="2">
        <v>5</v>
      </c>
      <c r="M6" s="2">
        <v>0.109811102632194</v>
      </c>
      <c r="N6" s="8"/>
      <c r="O6" s="8">
        <v>10560000</v>
      </c>
      <c r="R6" s="10" t="s">
        <v>24</v>
      </c>
      <c r="S6" s="14" t="s">
        <v>25</v>
      </c>
    </row>
    <row r="7" spans="1:19">
      <c r="A7" s="2">
        <v>4</v>
      </c>
      <c r="B7" s="6">
        <v>11</v>
      </c>
      <c r="C7" s="6">
        <v>3</v>
      </c>
      <c r="D7" s="8"/>
      <c r="E7" s="6">
        <v>11</v>
      </c>
      <c r="F7" s="6">
        <v>3</v>
      </c>
      <c r="G7" s="2">
        <v>0.112241823055753</v>
      </c>
      <c r="H7" s="7"/>
      <c r="I7" s="8">
        <v>9000</v>
      </c>
      <c r="J7" s="8"/>
      <c r="K7" s="2">
        <v>9</v>
      </c>
      <c r="L7" s="2">
        <v>5</v>
      </c>
      <c r="M7" s="2">
        <v>0.109811102632194</v>
      </c>
      <c r="N7" s="8"/>
      <c r="O7" s="8">
        <v>10834000</v>
      </c>
      <c r="R7" s="10" t="s">
        <v>26</v>
      </c>
      <c r="S7" s="2">
        <v>1000</v>
      </c>
    </row>
    <row r="8" spans="1:19">
      <c r="A8" s="2">
        <v>5</v>
      </c>
      <c r="B8" s="6">
        <v>11</v>
      </c>
      <c r="C8" s="6">
        <v>3</v>
      </c>
      <c r="D8" s="8"/>
      <c r="E8" s="6">
        <v>9</v>
      </c>
      <c r="F8" s="6">
        <v>5</v>
      </c>
      <c r="G8" s="2">
        <v>0.109966312471344</v>
      </c>
      <c r="H8" s="7" t="s">
        <v>12</v>
      </c>
      <c r="I8" s="8">
        <v>81000</v>
      </c>
      <c r="J8" s="8"/>
      <c r="K8" s="2">
        <v>9</v>
      </c>
      <c r="L8" s="2">
        <v>5</v>
      </c>
      <c r="M8" s="2">
        <v>0.109811102632194</v>
      </c>
      <c r="N8" s="8"/>
      <c r="O8" s="8">
        <v>13478000</v>
      </c>
      <c r="R8" s="10" t="s">
        <v>27</v>
      </c>
      <c r="S8" s="14" t="s">
        <v>28</v>
      </c>
    </row>
    <row r="9" spans="1:19">
      <c r="A9" s="2">
        <v>6</v>
      </c>
      <c r="B9" s="6">
        <v>7</v>
      </c>
      <c r="C9" s="6">
        <v>7</v>
      </c>
      <c r="D9" s="8"/>
      <c r="E9" s="6">
        <v>9</v>
      </c>
      <c r="F9" s="6">
        <v>5</v>
      </c>
      <c r="G9" s="2">
        <v>0.109966312471344</v>
      </c>
      <c r="H9" s="7" t="s">
        <v>12</v>
      </c>
      <c r="I9" s="8">
        <v>81000</v>
      </c>
      <c r="J9" s="8"/>
      <c r="K9" s="2">
        <v>9</v>
      </c>
      <c r="L9" s="2">
        <v>5</v>
      </c>
      <c r="M9" s="2">
        <v>0.109811102632194</v>
      </c>
      <c r="N9" s="8"/>
      <c r="O9" s="8">
        <v>16506000</v>
      </c>
      <c r="R9" s="10" t="s">
        <v>29</v>
      </c>
      <c r="S9" s="14" t="s">
        <v>30</v>
      </c>
    </row>
    <row r="10" spans="1:19">
      <c r="A10" s="2">
        <v>7</v>
      </c>
      <c r="B10" s="6">
        <v>7</v>
      </c>
      <c r="C10" s="6">
        <v>0</v>
      </c>
      <c r="D10" s="8"/>
      <c r="E10" s="6">
        <v>9</v>
      </c>
      <c r="F10" s="6">
        <v>5</v>
      </c>
      <c r="G10" s="2">
        <v>0.109966312471344</v>
      </c>
      <c r="H10" s="7" t="s">
        <v>12</v>
      </c>
      <c r="I10" s="8">
        <v>81000</v>
      </c>
      <c r="J10" s="8"/>
      <c r="K10" s="2">
        <v>9</v>
      </c>
      <c r="L10" s="2">
        <v>5</v>
      </c>
      <c r="M10" s="2">
        <v>0.109811102632194</v>
      </c>
      <c r="N10" s="8"/>
      <c r="O10" s="8">
        <v>19321000</v>
      </c>
      <c r="R10" s="10" t="s">
        <v>31</v>
      </c>
      <c r="S10" s="14" t="s">
        <v>32</v>
      </c>
    </row>
    <row r="11" spans="1:19">
      <c r="A11" s="2">
        <v>8</v>
      </c>
      <c r="B11" s="6">
        <v>8</v>
      </c>
      <c r="C11" s="6">
        <v>1</v>
      </c>
      <c r="D11" s="8"/>
      <c r="E11" s="6">
        <v>9</v>
      </c>
      <c r="F11" s="6">
        <v>5</v>
      </c>
      <c r="G11" s="2">
        <v>0.109966312471344</v>
      </c>
      <c r="H11" s="7" t="s">
        <v>12</v>
      </c>
      <c r="I11" s="8">
        <v>81000</v>
      </c>
      <c r="J11" s="8"/>
      <c r="K11" s="2">
        <v>9</v>
      </c>
      <c r="L11" s="2">
        <v>5</v>
      </c>
      <c r="M11" s="2">
        <v>0.109811102632194</v>
      </c>
      <c r="N11" s="8"/>
      <c r="O11" s="8">
        <v>22121000</v>
      </c>
      <c r="R11" s="10" t="s">
        <v>33</v>
      </c>
      <c r="S11" s="2">
        <v>0.4</v>
      </c>
    </row>
    <row r="12" spans="1:19">
      <c r="A12" s="2">
        <v>9</v>
      </c>
      <c r="B12" s="6">
        <v>6</v>
      </c>
      <c r="C12" s="6">
        <v>5</v>
      </c>
      <c r="D12" s="8"/>
      <c r="E12" s="6">
        <v>9</v>
      </c>
      <c r="F12" s="6">
        <v>5</v>
      </c>
      <c r="G12" s="2">
        <v>0.109966312471344</v>
      </c>
      <c r="H12" s="7" t="s">
        <v>12</v>
      </c>
      <c r="I12" s="8">
        <v>81000</v>
      </c>
      <c r="J12" s="8"/>
      <c r="K12" s="2">
        <v>9</v>
      </c>
      <c r="L12" s="2">
        <v>5</v>
      </c>
      <c r="M12" s="2">
        <v>0.109811102632194</v>
      </c>
      <c r="N12" s="8"/>
      <c r="O12" s="8">
        <v>25139000</v>
      </c>
      <c r="R12" s="10"/>
      <c r="S12" s="2"/>
    </row>
    <row r="13" spans="1:19">
      <c r="A13" s="2">
        <v>10</v>
      </c>
      <c r="B13" s="6">
        <v>8</v>
      </c>
      <c r="C13" s="6">
        <v>2</v>
      </c>
      <c r="D13" s="8"/>
      <c r="E13" s="6">
        <v>9</v>
      </c>
      <c r="F13" s="6">
        <v>5</v>
      </c>
      <c r="G13" s="2">
        <v>0.110682719791416</v>
      </c>
      <c r="H13" s="7" t="s">
        <v>12</v>
      </c>
      <c r="I13" s="8">
        <v>81000</v>
      </c>
      <c r="J13" s="8"/>
      <c r="K13" s="2">
        <v>9</v>
      </c>
      <c r="L13" s="2">
        <v>5</v>
      </c>
      <c r="M13" s="2">
        <v>0.109811102632194</v>
      </c>
      <c r="N13" s="9" t="s">
        <v>17</v>
      </c>
      <c r="O13" s="8">
        <v>32248000</v>
      </c>
      <c r="R13" s="10"/>
      <c r="S13" s="2"/>
    </row>
    <row r="14" spans="1:19">
      <c r="A14" s="2"/>
      <c r="B14" s="6"/>
      <c r="C14" s="6"/>
      <c r="E14" s="6"/>
      <c r="F14" s="6"/>
      <c r="G14" s="2"/>
      <c r="H14" s="2"/>
      <c r="I14" s="8"/>
      <c r="K14" s="2"/>
      <c r="L14" s="2"/>
      <c r="M14" s="2"/>
      <c r="O14" s="8"/>
      <c r="R14" s="10"/>
      <c r="S14" s="2"/>
    </row>
    <row r="15" spans="1:19">
      <c r="A15" s="2"/>
      <c r="B15" s="6"/>
      <c r="C15" s="6"/>
      <c r="E15" s="6"/>
      <c r="F15" s="6"/>
      <c r="G15" s="2"/>
      <c r="H15" s="7"/>
      <c r="I15" s="8"/>
      <c r="K15" s="2"/>
      <c r="L15" s="2"/>
      <c r="M15" s="2"/>
      <c r="N15" s="2"/>
      <c r="O15" s="8"/>
      <c r="R15" s="10" t="s">
        <v>34</v>
      </c>
      <c r="S15" s="2"/>
    </row>
    <row r="16" spans="1:19">
      <c r="A16" s="2"/>
      <c r="B16" s="2"/>
      <c r="C16" s="6"/>
      <c r="D16" s="6"/>
      <c r="E16" s="8"/>
      <c r="F16" s="8"/>
      <c r="G16" s="2"/>
      <c r="H16" s="7"/>
      <c r="I16" s="8"/>
      <c r="K16" s="8"/>
      <c r="L16" s="8"/>
      <c r="M16" s="2"/>
      <c r="N16" s="9"/>
      <c r="O16" s="8"/>
      <c r="R16" s="23" t="s">
        <v>35</v>
      </c>
      <c r="S16" s="24" t="s">
        <v>57</v>
      </c>
    </row>
    <row r="17" spans="1:19">
      <c r="A17" s="1" t="s">
        <v>13</v>
      </c>
      <c r="R17" s="10" t="s">
        <v>36</v>
      </c>
      <c r="S17" s="2">
        <v>100</v>
      </c>
    </row>
    <row r="18" spans="1:19">
      <c r="B18" s="89" t="s">
        <v>1</v>
      </c>
      <c r="C18" s="89"/>
      <c r="D18" s="2"/>
      <c r="E18" s="89" t="s">
        <v>2</v>
      </c>
      <c r="F18" s="89"/>
      <c r="G18" s="89"/>
      <c r="H18" s="2"/>
      <c r="K18" s="89" t="s">
        <v>3</v>
      </c>
      <c r="L18" s="89"/>
      <c r="M18" s="89"/>
    </row>
    <row r="19" spans="1:19">
      <c r="A19" s="3" t="s">
        <v>4</v>
      </c>
      <c r="B19" s="3" t="s">
        <v>5</v>
      </c>
      <c r="C19" s="3" t="s">
        <v>6</v>
      </c>
      <c r="D19" s="4"/>
      <c r="E19" s="3" t="s">
        <v>5</v>
      </c>
      <c r="F19" s="3" t="s">
        <v>6</v>
      </c>
      <c r="G19" s="3" t="s">
        <v>7</v>
      </c>
      <c r="H19" s="3" t="s">
        <v>8</v>
      </c>
      <c r="I19" s="5" t="s">
        <v>9</v>
      </c>
      <c r="K19" s="3" t="s">
        <v>5</v>
      </c>
      <c r="L19" s="3" t="s">
        <v>6</v>
      </c>
      <c r="M19" s="3" t="s">
        <v>7</v>
      </c>
      <c r="N19" s="5" t="s">
        <v>10</v>
      </c>
      <c r="O19" s="3" t="s">
        <v>11</v>
      </c>
      <c r="R19" s="10"/>
      <c r="S19" s="2"/>
    </row>
    <row r="20" spans="1:19">
      <c r="A20" s="2">
        <v>1</v>
      </c>
      <c r="B20" s="6">
        <v>2</v>
      </c>
      <c r="C20" s="6">
        <v>3</v>
      </c>
      <c r="D20" s="8"/>
      <c r="E20" s="6">
        <v>2</v>
      </c>
      <c r="F20" s="6">
        <v>3</v>
      </c>
      <c r="G20" s="2" t="s">
        <v>16</v>
      </c>
      <c r="H20" s="7"/>
      <c r="I20" s="8">
        <v>3000</v>
      </c>
      <c r="J20" s="8"/>
      <c r="K20" s="2">
        <v>2</v>
      </c>
      <c r="L20" s="2">
        <v>3</v>
      </c>
      <c r="M20" s="2" t="s">
        <v>16</v>
      </c>
      <c r="N20" s="8"/>
      <c r="O20" s="8">
        <v>50000</v>
      </c>
      <c r="R20" s="10"/>
      <c r="S20" s="2"/>
    </row>
    <row r="21" spans="1:19">
      <c r="A21" s="24">
        <v>2</v>
      </c>
      <c r="B21" s="25">
        <v>18</v>
      </c>
      <c r="C21" s="25">
        <v>0</v>
      </c>
      <c r="D21" s="26"/>
      <c r="E21" s="25">
        <v>14</v>
      </c>
      <c r="F21" s="25">
        <v>2</v>
      </c>
      <c r="G21" s="2">
        <v>0.126749365609197</v>
      </c>
      <c r="H21" s="7" t="s">
        <v>18</v>
      </c>
      <c r="I21" s="8">
        <v>27000</v>
      </c>
      <c r="J21" s="8"/>
      <c r="K21" s="2">
        <v>14</v>
      </c>
      <c r="L21" s="2">
        <v>2</v>
      </c>
      <c r="M21" s="2">
        <v>0.126749365609197</v>
      </c>
      <c r="N21" s="8"/>
      <c r="O21" s="8">
        <v>2184000</v>
      </c>
      <c r="R21" s="10"/>
      <c r="S21" s="2"/>
    </row>
    <row r="22" spans="1:19">
      <c r="A22" s="2">
        <v>3</v>
      </c>
      <c r="B22" s="6">
        <v>14</v>
      </c>
      <c r="C22" s="6">
        <v>2</v>
      </c>
      <c r="D22" s="8"/>
      <c r="E22" s="6">
        <v>14</v>
      </c>
      <c r="F22" s="6">
        <v>2</v>
      </c>
      <c r="G22" s="2">
        <v>0.12361751598350799</v>
      </c>
      <c r="H22" s="7" t="s">
        <v>18</v>
      </c>
      <c r="I22" s="8">
        <v>9000</v>
      </c>
      <c r="J22" s="8"/>
      <c r="K22" s="2">
        <v>14</v>
      </c>
      <c r="L22" s="2">
        <v>2</v>
      </c>
      <c r="M22" s="2">
        <v>0.126749365609197</v>
      </c>
      <c r="N22" s="8"/>
      <c r="O22" s="8">
        <v>2428000</v>
      </c>
      <c r="R22" s="10" t="s">
        <v>37</v>
      </c>
      <c r="S22" s="2"/>
    </row>
    <row r="23" spans="1:19">
      <c r="A23" s="2">
        <v>4</v>
      </c>
      <c r="B23" s="6">
        <v>5</v>
      </c>
      <c r="C23" s="6">
        <v>3</v>
      </c>
      <c r="D23" s="8"/>
      <c r="E23" s="6">
        <v>9</v>
      </c>
      <c r="F23" s="6">
        <v>5</v>
      </c>
      <c r="G23" s="2">
        <v>0.10996643065296099</v>
      </c>
      <c r="H23" s="7" t="s">
        <v>12</v>
      </c>
      <c r="I23" s="8">
        <v>27000</v>
      </c>
      <c r="J23" s="8"/>
      <c r="K23" s="2">
        <v>9</v>
      </c>
      <c r="L23" s="2">
        <v>5</v>
      </c>
      <c r="M23" s="2">
        <v>0.10996643065296099</v>
      </c>
      <c r="N23" s="8"/>
      <c r="O23" s="8">
        <v>5821000</v>
      </c>
      <c r="R23" s="10" t="s">
        <v>38</v>
      </c>
      <c r="S23" s="2">
        <v>2000</v>
      </c>
    </row>
    <row r="24" spans="1:19">
      <c r="A24" s="2">
        <v>5</v>
      </c>
      <c r="B24" s="6">
        <v>0</v>
      </c>
      <c r="C24" s="6">
        <v>10</v>
      </c>
      <c r="D24" s="8"/>
      <c r="E24" s="6">
        <v>0</v>
      </c>
      <c r="F24" s="6">
        <v>10</v>
      </c>
      <c r="G24" s="2" t="s">
        <v>16</v>
      </c>
      <c r="H24" s="7"/>
      <c r="I24" s="8">
        <v>3000</v>
      </c>
      <c r="J24" s="8"/>
      <c r="K24" s="2">
        <v>9</v>
      </c>
      <c r="L24" s="2">
        <v>5</v>
      </c>
      <c r="M24" s="2">
        <v>0.10996643065296099</v>
      </c>
      <c r="N24" s="8"/>
      <c r="O24" s="8">
        <v>5821000</v>
      </c>
      <c r="R24" s="10" t="s">
        <v>39</v>
      </c>
      <c r="S24" s="2">
        <v>3</v>
      </c>
    </row>
    <row r="25" spans="1:19">
      <c r="A25" s="2">
        <v>6</v>
      </c>
      <c r="B25" s="6">
        <v>12</v>
      </c>
      <c r="C25" s="6">
        <v>3</v>
      </c>
      <c r="D25" s="8"/>
      <c r="E25" s="6">
        <v>9</v>
      </c>
      <c r="F25" s="6">
        <v>5</v>
      </c>
      <c r="G25" s="2">
        <v>0.10996643065296099</v>
      </c>
      <c r="H25" s="7" t="s">
        <v>12</v>
      </c>
      <c r="I25" s="8">
        <v>27000</v>
      </c>
      <c r="J25" s="8"/>
      <c r="K25" s="2">
        <v>9</v>
      </c>
      <c r="L25" s="2">
        <v>5</v>
      </c>
      <c r="M25" s="2">
        <v>0.10996643065296099</v>
      </c>
      <c r="N25" s="8"/>
      <c r="O25" s="8">
        <v>8914000</v>
      </c>
      <c r="S25" s="8"/>
    </row>
    <row r="26" spans="1:19">
      <c r="A26" s="2">
        <v>7</v>
      </c>
      <c r="B26" s="6">
        <v>8</v>
      </c>
      <c r="C26" s="6">
        <v>6</v>
      </c>
      <c r="D26" s="8"/>
      <c r="E26" s="6">
        <v>9</v>
      </c>
      <c r="F26" s="6">
        <v>5</v>
      </c>
      <c r="G26" s="2">
        <v>0.10996643065296099</v>
      </c>
      <c r="H26" s="7" t="s">
        <v>12</v>
      </c>
      <c r="I26" s="8">
        <v>27000</v>
      </c>
      <c r="J26" s="8"/>
      <c r="K26" s="2">
        <v>9</v>
      </c>
      <c r="L26" s="2">
        <v>5</v>
      </c>
      <c r="M26" s="2">
        <v>0.10996643065296099</v>
      </c>
      <c r="N26" s="8"/>
      <c r="O26" s="8">
        <v>12314000</v>
      </c>
      <c r="S26" s="8"/>
    </row>
    <row r="27" spans="1:19">
      <c r="A27" s="2">
        <v>8</v>
      </c>
      <c r="B27" s="6">
        <v>2</v>
      </c>
      <c r="C27" s="6">
        <v>6</v>
      </c>
      <c r="D27" s="8"/>
      <c r="E27" s="6">
        <v>2</v>
      </c>
      <c r="F27" s="6">
        <v>6</v>
      </c>
      <c r="G27" s="2" t="s">
        <v>16</v>
      </c>
      <c r="H27" s="7"/>
      <c r="I27" s="8">
        <v>3000</v>
      </c>
      <c r="J27" s="8"/>
      <c r="K27" s="2">
        <v>9</v>
      </c>
      <c r="L27" s="2">
        <v>5</v>
      </c>
      <c r="M27" s="2">
        <v>0.10996643065296099</v>
      </c>
      <c r="N27" s="8"/>
      <c r="O27" s="8">
        <v>12349000</v>
      </c>
      <c r="S27" s="8"/>
    </row>
    <row r="28" spans="1:19">
      <c r="A28" s="2">
        <v>9</v>
      </c>
      <c r="B28" s="6">
        <v>2</v>
      </c>
      <c r="C28" s="6">
        <v>6</v>
      </c>
      <c r="D28" s="8"/>
      <c r="E28" s="6">
        <v>2</v>
      </c>
      <c r="F28" s="6">
        <v>6</v>
      </c>
      <c r="G28" s="2" t="s">
        <v>16</v>
      </c>
      <c r="H28" s="7"/>
      <c r="I28" s="8">
        <v>3000</v>
      </c>
      <c r="J28" s="8"/>
      <c r="K28" s="2">
        <v>9</v>
      </c>
      <c r="L28" s="2">
        <v>5</v>
      </c>
      <c r="M28" s="2">
        <v>0.10996643065296099</v>
      </c>
      <c r="N28" s="8"/>
      <c r="O28" s="8">
        <v>12379000</v>
      </c>
      <c r="R28" s="13" t="s">
        <v>40</v>
      </c>
      <c r="S28" s="8"/>
    </row>
    <row r="29" spans="1:19">
      <c r="A29" s="2">
        <v>10</v>
      </c>
      <c r="B29" s="6">
        <v>1</v>
      </c>
      <c r="C29" s="6">
        <v>8</v>
      </c>
      <c r="D29" s="8"/>
      <c r="E29" s="6">
        <v>1</v>
      </c>
      <c r="F29" s="6">
        <v>8</v>
      </c>
      <c r="G29" s="2" t="s">
        <v>16</v>
      </c>
      <c r="H29" s="7"/>
      <c r="I29" s="8">
        <v>3000</v>
      </c>
      <c r="J29" s="8"/>
      <c r="K29" s="2">
        <v>9</v>
      </c>
      <c r="L29" s="2">
        <v>5</v>
      </c>
      <c r="M29" s="2">
        <v>0.10996643065296099</v>
      </c>
      <c r="N29" s="8"/>
      <c r="O29" s="8">
        <v>12414000</v>
      </c>
      <c r="R29" s="15" t="s">
        <v>41</v>
      </c>
      <c r="S29" s="16">
        <v>44</v>
      </c>
    </row>
    <row r="30" spans="1:19">
      <c r="A30" s="2">
        <v>11</v>
      </c>
      <c r="B30" s="8">
        <v>12</v>
      </c>
      <c r="C30" s="8">
        <v>0</v>
      </c>
      <c r="D30" s="8"/>
      <c r="E30" s="8">
        <v>9</v>
      </c>
      <c r="F30" s="8">
        <v>5</v>
      </c>
      <c r="G30" s="8">
        <v>0.110448169333001</v>
      </c>
      <c r="H30" s="7" t="s">
        <v>12</v>
      </c>
      <c r="I30" s="8">
        <v>27000</v>
      </c>
      <c r="J30" s="8"/>
      <c r="K30" s="8">
        <v>9</v>
      </c>
      <c r="L30" s="8">
        <v>5</v>
      </c>
      <c r="M30" s="8">
        <v>0.10996643065296099</v>
      </c>
      <c r="N30" s="8"/>
      <c r="O30" s="8">
        <v>15440000</v>
      </c>
      <c r="R30" s="17" t="s">
        <v>42</v>
      </c>
      <c r="S30" s="18" t="s">
        <v>43</v>
      </c>
    </row>
    <row r="31" spans="1:19">
      <c r="A31" s="2">
        <v>12</v>
      </c>
      <c r="B31" s="8">
        <v>17</v>
      </c>
      <c r="C31" s="8">
        <v>1</v>
      </c>
      <c r="D31" s="8"/>
      <c r="E31" s="8">
        <v>16</v>
      </c>
      <c r="F31" s="8">
        <v>1</v>
      </c>
      <c r="G31" s="8">
        <v>0.16734823666072199</v>
      </c>
      <c r="H31" s="7" t="s">
        <v>18</v>
      </c>
      <c r="I31" s="8">
        <v>135000</v>
      </c>
      <c r="J31" s="8"/>
      <c r="K31" s="8">
        <v>9</v>
      </c>
      <c r="L31" s="8">
        <v>5</v>
      </c>
      <c r="M31" s="8">
        <v>0.110600715320346</v>
      </c>
      <c r="N31" s="8"/>
      <c r="O31" s="8">
        <v>19049000</v>
      </c>
      <c r="R31" s="17"/>
      <c r="S31" s="18"/>
    </row>
    <row r="32" spans="1:19">
      <c r="A32" s="2">
        <v>13</v>
      </c>
      <c r="B32" s="8">
        <v>14</v>
      </c>
      <c r="C32" s="8">
        <v>2</v>
      </c>
      <c r="D32" s="8"/>
      <c r="E32" s="8">
        <v>9</v>
      </c>
      <c r="F32" s="8">
        <v>5</v>
      </c>
      <c r="G32" s="8">
        <v>0.110448169333001</v>
      </c>
      <c r="H32" s="7" t="s">
        <v>12</v>
      </c>
      <c r="I32" s="8">
        <v>81000</v>
      </c>
      <c r="J32" s="8"/>
      <c r="K32" s="8">
        <v>9</v>
      </c>
      <c r="L32" s="8">
        <v>5</v>
      </c>
      <c r="M32" s="8">
        <v>0.110448169333001</v>
      </c>
      <c r="N32" s="8"/>
      <c r="O32" s="8">
        <v>23096000</v>
      </c>
      <c r="R32" s="17" t="s">
        <v>44</v>
      </c>
      <c r="S32" s="18">
        <v>2</v>
      </c>
    </row>
    <row r="33" spans="1:19">
      <c r="A33" s="2">
        <v>14</v>
      </c>
      <c r="B33" s="8">
        <v>5</v>
      </c>
      <c r="C33" s="8">
        <v>7</v>
      </c>
      <c r="D33" s="8"/>
      <c r="E33" s="8">
        <v>7</v>
      </c>
      <c r="F33" s="8">
        <v>6</v>
      </c>
      <c r="G33" s="8">
        <v>0.111743419094663</v>
      </c>
      <c r="H33" s="7" t="s">
        <v>18</v>
      </c>
      <c r="I33" s="8">
        <v>81000</v>
      </c>
      <c r="J33" s="8"/>
      <c r="K33" s="8">
        <v>9</v>
      </c>
      <c r="L33" s="8">
        <v>5</v>
      </c>
      <c r="M33" s="8">
        <v>0.110448169333001</v>
      </c>
      <c r="N33" s="8"/>
      <c r="O33" s="8">
        <v>27283000</v>
      </c>
      <c r="R33" s="17" t="s">
        <v>45</v>
      </c>
      <c r="S33" s="18">
        <v>3</v>
      </c>
    </row>
    <row r="34" spans="1:19">
      <c r="A34" s="2">
        <v>15</v>
      </c>
      <c r="B34" s="8">
        <v>18</v>
      </c>
      <c r="C34" s="8">
        <v>1</v>
      </c>
      <c r="D34" s="8"/>
      <c r="E34" s="8">
        <v>16</v>
      </c>
      <c r="F34" s="8">
        <v>1</v>
      </c>
      <c r="G34" s="8">
        <v>0.16734823666072199</v>
      </c>
      <c r="H34" s="7" t="s">
        <v>18</v>
      </c>
      <c r="I34" s="8">
        <v>81000</v>
      </c>
      <c r="J34" s="8"/>
      <c r="K34" s="8">
        <v>9</v>
      </c>
      <c r="L34" s="8">
        <v>5</v>
      </c>
      <c r="M34" s="8">
        <v>0.110448169333001</v>
      </c>
      <c r="N34" s="9" t="s">
        <v>17</v>
      </c>
      <c r="O34" s="8">
        <v>30848000</v>
      </c>
      <c r="R34" s="17" t="s">
        <v>46</v>
      </c>
      <c r="S34" s="18">
        <v>5</v>
      </c>
    </row>
    <row r="35" spans="1:19">
      <c r="R35" s="17" t="s">
        <v>47</v>
      </c>
      <c r="S35" s="18">
        <v>35</v>
      </c>
    </row>
    <row r="36" spans="1:19">
      <c r="R36" s="17"/>
      <c r="S36" s="18"/>
    </row>
    <row r="37" spans="1:19">
      <c r="A37" s="1" t="s">
        <v>14</v>
      </c>
      <c r="R37" s="17" t="s">
        <v>48</v>
      </c>
      <c r="S37" s="18">
        <v>6.25E-2</v>
      </c>
    </row>
    <row r="38" spans="1:19">
      <c r="B38" s="89" t="s">
        <v>1</v>
      </c>
      <c r="C38" s="89"/>
      <c r="D38" s="2"/>
      <c r="E38" s="89" t="s">
        <v>2</v>
      </c>
      <c r="F38" s="89"/>
      <c r="G38" s="89"/>
      <c r="H38" s="2"/>
      <c r="K38" s="89" t="s">
        <v>3</v>
      </c>
      <c r="L38" s="89"/>
      <c r="M38" s="89"/>
      <c r="R38" s="17" t="s">
        <v>49</v>
      </c>
      <c r="S38" s="18">
        <v>24</v>
      </c>
    </row>
    <row r="39" spans="1:19">
      <c r="A39" s="3" t="s">
        <v>4</v>
      </c>
      <c r="B39" s="3" t="s">
        <v>5</v>
      </c>
      <c r="C39" s="3" t="s">
        <v>6</v>
      </c>
      <c r="D39" s="4"/>
      <c r="E39" s="3" t="s">
        <v>5</v>
      </c>
      <c r="F39" s="3" t="s">
        <v>6</v>
      </c>
      <c r="G39" s="3" t="s">
        <v>7</v>
      </c>
      <c r="H39" s="3" t="s">
        <v>8</v>
      </c>
      <c r="I39" s="5" t="s">
        <v>9</v>
      </c>
      <c r="K39" s="3" t="s">
        <v>5</v>
      </c>
      <c r="L39" s="3" t="s">
        <v>6</v>
      </c>
      <c r="M39" s="3" t="s">
        <v>7</v>
      </c>
      <c r="N39" s="5" t="s">
        <v>10</v>
      </c>
      <c r="O39" s="3" t="s">
        <v>11</v>
      </c>
      <c r="R39" s="17" t="s">
        <v>50</v>
      </c>
      <c r="S39" s="18">
        <v>8</v>
      </c>
    </row>
    <row r="40" spans="1:19">
      <c r="A40" s="24">
        <v>1</v>
      </c>
      <c r="B40" s="25">
        <v>17</v>
      </c>
      <c r="C40" s="25">
        <v>0</v>
      </c>
      <c r="D40" s="26"/>
      <c r="E40" s="25">
        <v>10</v>
      </c>
      <c r="F40" s="25">
        <v>4</v>
      </c>
      <c r="G40" s="2">
        <v>0.110999173718983</v>
      </c>
      <c r="H40" s="7" t="s">
        <v>18</v>
      </c>
      <c r="I40" s="8">
        <v>81000</v>
      </c>
      <c r="J40" s="8"/>
      <c r="K40" s="2">
        <v>10</v>
      </c>
      <c r="L40" s="2">
        <v>4</v>
      </c>
      <c r="M40" s="2">
        <v>0.110999173718983</v>
      </c>
      <c r="N40" s="8"/>
      <c r="O40" s="8">
        <v>5327000</v>
      </c>
      <c r="R40" s="17" t="s">
        <v>51</v>
      </c>
      <c r="S40" s="18">
        <v>4</v>
      </c>
    </row>
    <row r="41" spans="1:19">
      <c r="A41" s="2">
        <v>2</v>
      </c>
      <c r="B41" s="6">
        <v>7</v>
      </c>
      <c r="C41" s="6">
        <v>3</v>
      </c>
      <c r="D41" s="8"/>
      <c r="E41" s="6">
        <v>9</v>
      </c>
      <c r="F41" s="6">
        <v>5</v>
      </c>
      <c r="G41" s="2">
        <v>0.109971139302991</v>
      </c>
      <c r="H41" s="7" t="s">
        <v>12</v>
      </c>
      <c r="I41" s="8">
        <v>81000</v>
      </c>
      <c r="J41" s="8"/>
      <c r="K41" s="2">
        <v>9</v>
      </c>
      <c r="L41" s="2">
        <v>5</v>
      </c>
      <c r="M41" s="2">
        <v>0.109971139302991</v>
      </c>
      <c r="N41" s="8"/>
      <c r="O41" s="8">
        <v>8949000</v>
      </c>
      <c r="R41" s="17"/>
      <c r="S41" s="18"/>
    </row>
    <row r="42" spans="1:19">
      <c r="A42" s="2">
        <v>3</v>
      </c>
      <c r="B42" s="6">
        <v>2</v>
      </c>
      <c r="C42" s="6">
        <v>11</v>
      </c>
      <c r="D42" s="8"/>
      <c r="E42" s="6">
        <v>2</v>
      </c>
      <c r="F42" s="6">
        <v>11</v>
      </c>
      <c r="G42" s="2" t="s">
        <v>16</v>
      </c>
      <c r="H42" s="2"/>
      <c r="I42" s="8">
        <v>3000</v>
      </c>
      <c r="J42" s="8"/>
      <c r="K42" s="2">
        <v>9</v>
      </c>
      <c r="L42" s="2">
        <v>5</v>
      </c>
      <c r="M42" s="2">
        <v>0.109971139302991</v>
      </c>
      <c r="N42" s="8"/>
      <c r="O42" s="8">
        <v>8984000</v>
      </c>
      <c r="R42" s="17" t="s">
        <v>52</v>
      </c>
      <c r="S42" s="18">
        <v>0.7</v>
      </c>
    </row>
    <row r="43" spans="1:19">
      <c r="A43" s="2">
        <v>4</v>
      </c>
      <c r="B43" s="6">
        <v>10</v>
      </c>
      <c r="C43" s="6">
        <v>4</v>
      </c>
      <c r="D43" s="8"/>
      <c r="E43" s="6">
        <v>10</v>
      </c>
      <c r="F43" s="6">
        <v>4</v>
      </c>
      <c r="G43" s="2">
        <v>0.11001341577844399</v>
      </c>
      <c r="H43" s="7" t="s">
        <v>18</v>
      </c>
      <c r="I43" s="8">
        <v>9000</v>
      </c>
      <c r="J43" s="8"/>
      <c r="K43" s="2">
        <v>9</v>
      </c>
      <c r="L43" s="2">
        <v>5</v>
      </c>
      <c r="M43" s="2">
        <v>0.109971139302991</v>
      </c>
      <c r="N43" s="8"/>
      <c r="O43" s="8">
        <v>9277000</v>
      </c>
      <c r="R43" s="17" t="s">
        <v>53</v>
      </c>
      <c r="S43" s="18">
        <v>0.98</v>
      </c>
    </row>
    <row r="44" spans="1:19">
      <c r="A44" s="2">
        <v>5</v>
      </c>
      <c r="B44" s="6">
        <v>12</v>
      </c>
      <c r="C44" s="6">
        <v>2</v>
      </c>
      <c r="D44" s="8"/>
      <c r="E44" s="6">
        <v>9</v>
      </c>
      <c r="F44" s="6">
        <v>5</v>
      </c>
      <c r="G44" s="2">
        <v>0.109966312471344</v>
      </c>
      <c r="H44" s="7" t="s">
        <v>12</v>
      </c>
      <c r="I44" s="8">
        <v>81000</v>
      </c>
      <c r="J44" s="8"/>
      <c r="K44" s="2">
        <v>9</v>
      </c>
      <c r="L44" s="2">
        <v>5</v>
      </c>
      <c r="M44" s="2">
        <v>0.109966312471344</v>
      </c>
      <c r="N44" s="8"/>
      <c r="O44" s="8">
        <v>13611000</v>
      </c>
      <c r="R44" s="17"/>
      <c r="S44" s="18"/>
    </row>
    <row r="45" spans="1:19">
      <c r="A45" s="2">
        <v>6</v>
      </c>
      <c r="B45" s="6">
        <v>11</v>
      </c>
      <c r="C45" s="6">
        <v>3</v>
      </c>
      <c r="D45" s="8"/>
      <c r="E45" s="6">
        <v>9</v>
      </c>
      <c r="F45" s="6">
        <v>5</v>
      </c>
      <c r="G45" s="2">
        <v>0.109966312471344</v>
      </c>
      <c r="H45" s="7" t="s">
        <v>12</v>
      </c>
      <c r="I45" s="8">
        <v>81000</v>
      </c>
      <c r="J45" s="8"/>
      <c r="K45" s="2">
        <v>9</v>
      </c>
      <c r="L45" s="2">
        <v>5</v>
      </c>
      <c r="M45" s="2">
        <v>0.109966312471344</v>
      </c>
      <c r="N45" s="8"/>
      <c r="O45" s="8">
        <v>16270000</v>
      </c>
      <c r="R45" s="19" t="s">
        <v>54</v>
      </c>
      <c r="S45" s="20">
        <v>50</v>
      </c>
    </row>
    <row r="46" spans="1:19">
      <c r="A46" s="2">
        <v>7</v>
      </c>
      <c r="B46" s="6">
        <v>15</v>
      </c>
      <c r="C46" s="6">
        <v>2</v>
      </c>
      <c r="D46" s="8"/>
      <c r="E46" s="6">
        <v>9</v>
      </c>
      <c r="F46" s="6">
        <v>5</v>
      </c>
      <c r="G46" s="2">
        <v>0.109966312471344</v>
      </c>
      <c r="H46" s="7" t="s">
        <v>12</v>
      </c>
      <c r="I46" s="8">
        <v>81000</v>
      </c>
      <c r="J46" s="8"/>
      <c r="K46" s="2">
        <v>9</v>
      </c>
      <c r="L46" s="2">
        <v>5</v>
      </c>
      <c r="M46" s="2">
        <v>0.109966312471344</v>
      </c>
      <c r="N46" s="8"/>
      <c r="O46" s="8">
        <v>20424000</v>
      </c>
      <c r="R46" s="17"/>
      <c r="S46" s="18"/>
    </row>
    <row r="47" spans="1:19">
      <c r="A47" s="2">
        <v>8</v>
      </c>
      <c r="B47" s="6">
        <v>11</v>
      </c>
      <c r="C47" s="6">
        <v>2</v>
      </c>
      <c r="D47" s="8"/>
      <c r="E47" s="6">
        <v>9</v>
      </c>
      <c r="F47" s="6">
        <v>5</v>
      </c>
      <c r="G47" s="2">
        <v>0.109966312471344</v>
      </c>
      <c r="H47" s="7" t="s">
        <v>12</v>
      </c>
      <c r="I47" s="8">
        <v>81000</v>
      </c>
      <c r="J47" s="8"/>
      <c r="K47" s="2">
        <v>9</v>
      </c>
      <c r="L47" s="2">
        <v>5</v>
      </c>
      <c r="M47" s="2">
        <v>0.109966312471344</v>
      </c>
      <c r="N47" s="8"/>
      <c r="O47" s="8">
        <v>23173000</v>
      </c>
      <c r="R47" s="17" t="s">
        <v>55</v>
      </c>
      <c r="S47" s="18"/>
    </row>
    <row r="48" spans="1:19">
      <c r="A48" s="2">
        <v>9</v>
      </c>
      <c r="B48" s="6">
        <v>15</v>
      </c>
      <c r="C48" s="6">
        <v>3</v>
      </c>
      <c r="D48" s="8"/>
      <c r="E48" s="6">
        <v>9</v>
      </c>
      <c r="F48" s="6">
        <v>5</v>
      </c>
      <c r="G48" s="2">
        <v>0.109966312471344</v>
      </c>
      <c r="H48" s="7" t="s">
        <v>12</v>
      </c>
      <c r="I48" s="8">
        <v>81000</v>
      </c>
      <c r="J48" s="8"/>
      <c r="K48" s="2">
        <v>9</v>
      </c>
      <c r="L48" s="2">
        <v>5</v>
      </c>
      <c r="M48" s="2">
        <v>0.109966312471344</v>
      </c>
      <c r="N48" s="8"/>
      <c r="O48" s="8">
        <v>27227000</v>
      </c>
      <c r="R48" s="21" t="s">
        <v>56</v>
      </c>
      <c r="S48" s="22"/>
    </row>
    <row r="49" spans="1:22">
      <c r="A49" s="2">
        <v>10</v>
      </c>
      <c r="B49" s="6">
        <v>19</v>
      </c>
      <c r="C49" s="6">
        <v>0</v>
      </c>
      <c r="D49" s="8"/>
      <c r="E49" s="6">
        <v>19</v>
      </c>
      <c r="F49" s="6">
        <v>0</v>
      </c>
      <c r="G49" s="2">
        <v>1</v>
      </c>
      <c r="H49" s="7" t="s">
        <v>18</v>
      </c>
      <c r="I49" s="8">
        <v>9000</v>
      </c>
      <c r="J49" s="8"/>
      <c r="K49" s="2">
        <v>9</v>
      </c>
      <c r="L49" s="2">
        <v>5</v>
      </c>
      <c r="M49" s="2">
        <v>0.109966312471344</v>
      </c>
      <c r="N49" s="8"/>
      <c r="O49" s="8">
        <v>27263000</v>
      </c>
    </row>
    <row r="50" spans="1:22">
      <c r="A50" s="2">
        <v>11</v>
      </c>
      <c r="B50" s="8">
        <v>8</v>
      </c>
      <c r="C50" s="8">
        <v>6</v>
      </c>
      <c r="D50" s="8"/>
      <c r="E50" s="8">
        <v>7</v>
      </c>
      <c r="F50" s="8">
        <v>6</v>
      </c>
      <c r="G50" s="8">
        <v>0.11173908372592201</v>
      </c>
      <c r="H50" s="7" t="s">
        <v>18</v>
      </c>
      <c r="I50" s="8">
        <v>81000</v>
      </c>
      <c r="J50" s="8"/>
      <c r="K50" s="8">
        <v>9</v>
      </c>
      <c r="L50" s="8">
        <v>5</v>
      </c>
      <c r="M50" s="8">
        <v>0.109966312471344</v>
      </c>
      <c r="N50" s="9" t="s">
        <v>17</v>
      </c>
      <c r="O50" s="8">
        <v>30223000</v>
      </c>
      <c r="S50">
        <v>2000</v>
      </c>
      <c r="T50">
        <v>8000</v>
      </c>
      <c r="U50">
        <v>32000</v>
      </c>
      <c r="V50">
        <v>128000</v>
      </c>
    </row>
    <row r="51" spans="1:22">
      <c r="A51" s="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S51">
        <v>3000</v>
      </c>
      <c r="T51">
        <v>9000</v>
      </c>
      <c r="U51">
        <v>27000</v>
      </c>
      <c r="V51">
        <v>81000</v>
      </c>
    </row>
    <row r="52" spans="1:22">
      <c r="A52" s="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R52" s="8" t="s">
        <v>59</v>
      </c>
      <c r="S52" s="8">
        <v>1000</v>
      </c>
      <c r="T52" s="8">
        <f>S52*4</f>
        <v>4000</v>
      </c>
      <c r="U52" s="8">
        <f t="shared" ref="U52:V52" si="0">T52*4</f>
        <v>16000</v>
      </c>
      <c r="V52" s="8">
        <f t="shared" si="0"/>
        <v>64000</v>
      </c>
    </row>
    <row r="53" spans="1:22">
      <c r="A53" s="1" t="s">
        <v>15</v>
      </c>
      <c r="O53" s="8"/>
      <c r="Q53" s="12" t="s">
        <v>19</v>
      </c>
      <c r="R53" s="27" t="s">
        <v>220</v>
      </c>
      <c r="S53" s="8">
        <f>0.03/((S52)^(0.5))</f>
        <v>9.4868329805051382E-4</v>
      </c>
      <c r="T53" s="8">
        <f t="shared" ref="T53:V53" si="1">0.03/((T52)^(0.5))</f>
        <v>4.7434164902525691E-4</v>
      </c>
      <c r="U53" s="8">
        <f t="shared" si="1"/>
        <v>2.3717082451262845E-4</v>
      </c>
      <c r="V53" s="8">
        <f t="shared" si="1"/>
        <v>1.1858541225631423E-4</v>
      </c>
    </row>
    <row r="54" spans="1:22">
      <c r="B54" s="89" t="s">
        <v>1</v>
      </c>
      <c r="C54" s="89"/>
      <c r="D54" s="2"/>
      <c r="E54" s="89" t="s">
        <v>2</v>
      </c>
      <c r="F54" s="89"/>
      <c r="G54" s="89"/>
      <c r="H54" s="2"/>
      <c r="K54" s="89" t="s">
        <v>3</v>
      </c>
      <c r="L54" s="89"/>
      <c r="M54" s="89"/>
      <c r="O54" s="8"/>
      <c r="R54" s="8" t="s">
        <v>60</v>
      </c>
      <c r="S54" s="8">
        <f>0.8/S51^(0.8)</f>
        <v>1.3224917857100886E-3</v>
      </c>
      <c r="T54" s="8">
        <f t="shared" ref="T54:V54" si="2">0.8/T51^(0.8)</f>
        <v>5.4915631161547699E-4</v>
      </c>
      <c r="U54" s="8">
        <f t="shared" si="2"/>
        <v>2.2803366935484674E-4</v>
      </c>
      <c r="V54" s="82">
        <f t="shared" si="2"/>
        <v>9.4689532396462583E-5</v>
      </c>
    </row>
    <row r="55" spans="1:22">
      <c r="A55" s="3" t="s">
        <v>4</v>
      </c>
      <c r="B55" s="3" t="s">
        <v>5</v>
      </c>
      <c r="C55" s="3" t="s">
        <v>6</v>
      </c>
      <c r="D55" s="4"/>
      <c r="E55" s="3" t="s">
        <v>5</v>
      </c>
      <c r="F55" s="3" t="s">
        <v>6</v>
      </c>
      <c r="G55" s="3" t="s">
        <v>7</v>
      </c>
      <c r="H55" s="3" t="s">
        <v>8</v>
      </c>
      <c r="I55" s="5" t="s">
        <v>9</v>
      </c>
      <c r="K55" s="3" t="s">
        <v>5</v>
      </c>
      <c r="L55" s="3" t="s">
        <v>6</v>
      </c>
      <c r="M55" s="3" t="s">
        <v>7</v>
      </c>
      <c r="N55" s="5" t="s">
        <v>10</v>
      </c>
      <c r="O55" s="3" t="s">
        <v>11</v>
      </c>
      <c r="S55" s="8">
        <f>0.05/(S51^(0.5))</f>
        <v>9.1287092917527685E-4</v>
      </c>
      <c r="T55" s="8">
        <f t="shared" ref="T55:V55" si="3">0.05/(T51^(0.5))</f>
        <v>5.2704627669472994E-4</v>
      </c>
      <c r="U55" s="8">
        <f t="shared" si="3"/>
        <v>3.0429030972509228E-4</v>
      </c>
      <c r="V55" s="8">
        <f t="shared" si="3"/>
        <v>1.7568209223157665E-4</v>
      </c>
    </row>
    <row r="56" spans="1:22">
      <c r="A56" s="24">
        <v>1</v>
      </c>
      <c r="B56" s="25">
        <v>10</v>
      </c>
      <c r="C56" s="25">
        <v>3</v>
      </c>
      <c r="D56" s="26"/>
      <c r="E56" s="25">
        <v>10</v>
      </c>
      <c r="F56" s="25">
        <v>4</v>
      </c>
      <c r="G56" s="2">
        <v>0.110999173718983</v>
      </c>
      <c r="H56" s="7" t="s">
        <v>18</v>
      </c>
      <c r="I56" s="8">
        <v>81000</v>
      </c>
      <c r="J56" s="8"/>
      <c r="K56" s="2">
        <v>10</v>
      </c>
      <c r="L56" s="2">
        <v>4</v>
      </c>
      <c r="M56" s="2">
        <v>0.110999173718983</v>
      </c>
      <c r="N56" s="8"/>
      <c r="O56" s="8">
        <v>4972000</v>
      </c>
      <c r="S56" s="8">
        <f>0.05/(S50^(0.5))</f>
        <v>1.1180339887498949E-3</v>
      </c>
      <c r="T56" s="8">
        <f t="shared" ref="T56:V56" si="4">0.05/(T50^(0.5))</f>
        <v>5.5901699437494747E-4</v>
      </c>
      <c r="U56" s="8">
        <f t="shared" si="4"/>
        <v>2.7950849718747374E-4</v>
      </c>
      <c r="V56" s="8">
        <f t="shared" si="4"/>
        <v>1.3975424859373687E-4</v>
      </c>
    </row>
    <row r="57" spans="1:22">
      <c r="A57" s="2">
        <v>2</v>
      </c>
      <c r="B57" s="6">
        <v>4</v>
      </c>
      <c r="C57" s="6">
        <v>1</v>
      </c>
      <c r="D57" s="8"/>
      <c r="E57" s="6">
        <v>4</v>
      </c>
      <c r="F57" s="6">
        <v>1</v>
      </c>
      <c r="G57" s="2" t="s">
        <v>16</v>
      </c>
      <c r="H57" s="7"/>
      <c r="I57" s="8">
        <v>3000</v>
      </c>
      <c r="J57" s="8"/>
      <c r="K57" s="2">
        <v>10</v>
      </c>
      <c r="L57" s="2">
        <v>4</v>
      </c>
      <c r="M57" s="2">
        <v>0.110999173718983</v>
      </c>
      <c r="N57" s="8"/>
      <c r="O57" s="8">
        <v>5037000</v>
      </c>
    </row>
    <row r="58" spans="1:22">
      <c r="A58" s="2">
        <v>3</v>
      </c>
      <c r="B58" s="6">
        <v>17</v>
      </c>
      <c r="C58" s="6">
        <v>1</v>
      </c>
      <c r="D58" s="8"/>
      <c r="E58" s="6">
        <v>14</v>
      </c>
      <c r="F58" s="6">
        <v>2</v>
      </c>
      <c r="G58" s="2">
        <v>0.127867883332657</v>
      </c>
      <c r="H58" s="7" t="s">
        <v>18</v>
      </c>
      <c r="I58" s="8">
        <v>81000</v>
      </c>
      <c r="J58" s="8"/>
      <c r="K58" s="2">
        <v>10</v>
      </c>
      <c r="L58" s="2">
        <v>4</v>
      </c>
      <c r="M58" s="2">
        <v>0.110999173718983</v>
      </c>
      <c r="N58" s="8"/>
      <c r="O58" s="8">
        <v>9734000</v>
      </c>
    </row>
    <row r="59" spans="1:22">
      <c r="A59" s="2">
        <v>4</v>
      </c>
      <c r="B59" s="6">
        <v>12</v>
      </c>
      <c r="C59" s="6">
        <v>2</v>
      </c>
      <c r="D59" s="8"/>
      <c r="E59" s="6">
        <v>9</v>
      </c>
      <c r="F59" s="6">
        <v>5</v>
      </c>
      <c r="G59" s="2">
        <v>0.10996924289641</v>
      </c>
      <c r="H59" s="7" t="s">
        <v>12</v>
      </c>
      <c r="I59" s="8">
        <v>81000</v>
      </c>
      <c r="J59" s="8"/>
      <c r="K59" s="2">
        <v>9</v>
      </c>
      <c r="L59" s="2">
        <v>5</v>
      </c>
      <c r="M59" s="2">
        <v>0.10996924289641</v>
      </c>
      <c r="N59" s="8"/>
      <c r="O59" s="8">
        <v>12842000</v>
      </c>
      <c r="Q59" s="12" t="s">
        <v>20</v>
      </c>
    </row>
    <row r="60" spans="1:22">
      <c r="A60" s="2">
        <v>5</v>
      </c>
      <c r="B60" s="6">
        <v>3</v>
      </c>
      <c r="C60" s="6">
        <v>9</v>
      </c>
      <c r="D60" s="8"/>
      <c r="E60" s="6">
        <v>3</v>
      </c>
      <c r="F60" s="6">
        <v>9</v>
      </c>
      <c r="G60" s="2" t="s">
        <v>16</v>
      </c>
      <c r="H60" s="7"/>
      <c r="I60" s="8">
        <v>3000</v>
      </c>
      <c r="J60" s="8"/>
      <c r="K60" s="2">
        <v>9</v>
      </c>
      <c r="L60" s="2">
        <v>5</v>
      </c>
      <c r="M60" s="2">
        <v>0.10996924289641</v>
      </c>
      <c r="N60" s="8"/>
      <c r="O60" s="8">
        <v>12872000</v>
      </c>
    </row>
    <row r="61" spans="1:22">
      <c r="A61" s="2">
        <v>6</v>
      </c>
      <c r="B61" s="6">
        <v>4</v>
      </c>
      <c r="C61" s="6">
        <v>8</v>
      </c>
      <c r="D61" s="8"/>
      <c r="E61" s="6">
        <v>4</v>
      </c>
      <c r="F61" s="6">
        <v>8</v>
      </c>
      <c r="G61" s="2" t="s">
        <v>16</v>
      </c>
      <c r="H61" s="7"/>
      <c r="I61" s="8">
        <v>3000</v>
      </c>
      <c r="J61" s="8"/>
      <c r="K61" s="2">
        <v>9</v>
      </c>
      <c r="L61" s="2">
        <v>5</v>
      </c>
      <c r="M61" s="2">
        <v>0.10996924289641</v>
      </c>
      <c r="N61" s="8"/>
      <c r="O61" s="8">
        <v>12922000</v>
      </c>
    </row>
    <row r="62" spans="1:22">
      <c r="A62" s="2">
        <v>7</v>
      </c>
      <c r="B62" s="6">
        <v>11</v>
      </c>
      <c r="C62" s="6">
        <v>1</v>
      </c>
      <c r="D62" s="8"/>
      <c r="E62" s="6">
        <v>9</v>
      </c>
      <c r="F62" s="6">
        <v>5</v>
      </c>
      <c r="G62" s="2">
        <v>0.109972773467959</v>
      </c>
      <c r="H62" s="7" t="s">
        <v>12</v>
      </c>
      <c r="I62" s="8">
        <v>81000</v>
      </c>
      <c r="J62" s="8"/>
      <c r="K62" s="2">
        <v>9</v>
      </c>
      <c r="L62" s="2">
        <v>5</v>
      </c>
      <c r="M62" s="2">
        <v>0.10996924289641</v>
      </c>
      <c r="N62" s="8"/>
      <c r="O62" s="8">
        <v>15764000</v>
      </c>
    </row>
    <row r="63" spans="1:22">
      <c r="A63" s="2">
        <v>8</v>
      </c>
      <c r="B63" s="6">
        <v>12</v>
      </c>
      <c r="C63" s="6">
        <v>3</v>
      </c>
      <c r="D63" s="8"/>
      <c r="E63" s="6">
        <v>9</v>
      </c>
      <c r="F63" s="6">
        <v>5</v>
      </c>
      <c r="G63" s="2">
        <v>0.109972773467959</v>
      </c>
      <c r="H63" s="7" t="s">
        <v>12</v>
      </c>
      <c r="I63" s="8">
        <v>81000</v>
      </c>
      <c r="J63" s="8"/>
      <c r="K63" s="2">
        <v>9</v>
      </c>
      <c r="L63" s="2">
        <v>5</v>
      </c>
      <c r="M63" s="2">
        <v>0.10996924289641</v>
      </c>
      <c r="N63" s="8"/>
      <c r="O63" s="8">
        <v>18541000</v>
      </c>
    </row>
    <row r="64" spans="1:22">
      <c r="A64" s="2">
        <v>9</v>
      </c>
      <c r="B64" s="6">
        <v>18</v>
      </c>
      <c r="C64" s="6">
        <v>0</v>
      </c>
      <c r="D64" s="8"/>
      <c r="E64" s="6">
        <v>16</v>
      </c>
      <c r="F64" s="6">
        <v>1</v>
      </c>
      <c r="G64" s="2">
        <v>0.16716737708170801</v>
      </c>
      <c r="H64" s="7" t="s">
        <v>18</v>
      </c>
      <c r="I64" s="8">
        <v>81000</v>
      </c>
      <c r="J64" s="8"/>
      <c r="K64" s="2">
        <v>9</v>
      </c>
      <c r="L64" s="2">
        <v>5</v>
      </c>
      <c r="M64" s="2">
        <v>0.10996924289641</v>
      </c>
      <c r="N64" s="8"/>
      <c r="O64" s="8">
        <v>22038000</v>
      </c>
    </row>
    <row r="65" spans="1:15">
      <c r="A65" s="2">
        <v>10</v>
      </c>
      <c r="B65" s="6">
        <v>19</v>
      </c>
      <c r="C65" s="6">
        <v>0</v>
      </c>
      <c r="D65" s="8"/>
      <c r="E65" s="6">
        <v>19</v>
      </c>
      <c r="F65" s="6">
        <v>0</v>
      </c>
      <c r="G65" s="2">
        <v>1</v>
      </c>
      <c r="H65" s="7" t="s">
        <v>18</v>
      </c>
      <c r="I65" s="8">
        <v>9000</v>
      </c>
      <c r="J65" s="8"/>
      <c r="K65" s="2">
        <v>9</v>
      </c>
      <c r="L65" s="2">
        <v>5</v>
      </c>
      <c r="M65" s="2">
        <v>0.10996924289641</v>
      </c>
      <c r="N65" s="8"/>
      <c r="O65" s="8">
        <v>22074000</v>
      </c>
    </row>
    <row r="66" spans="1:15">
      <c r="A66" s="2">
        <v>11</v>
      </c>
      <c r="B66" s="8">
        <v>19</v>
      </c>
      <c r="C66" s="8">
        <v>0</v>
      </c>
      <c r="D66" s="8"/>
      <c r="E66" s="8">
        <v>19</v>
      </c>
      <c r="F66" s="8">
        <v>0</v>
      </c>
      <c r="G66" s="8">
        <v>1</v>
      </c>
      <c r="H66" s="7" t="s">
        <v>18</v>
      </c>
      <c r="I66" s="8">
        <v>9000</v>
      </c>
      <c r="J66" s="8"/>
      <c r="K66" s="8">
        <v>9</v>
      </c>
      <c r="L66" s="8">
        <v>5</v>
      </c>
      <c r="M66" s="8">
        <v>0.10996924289641</v>
      </c>
      <c r="N66" s="8"/>
      <c r="O66" s="8">
        <v>22110000</v>
      </c>
    </row>
    <row r="67" spans="1:15">
      <c r="A67" s="2">
        <v>12</v>
      </c>
      <c r="B67" s="8">
        <v>5</v>
      </c>
      <c r="C67" s="8">
        <v>7</v>
      </c>
      <c r="D67" s="8"/>
      <c r="E67" s="8">
        <v>9</v>
      </c>
      <c r="F67" s="8">
        <v>5</v>
      </c>
      <c r="G67" s="8">
        <v>0.111873274824728</v>
      </c>
      <c r="H67" s="7" t="s">
        <v>12</v>
      </c>
      <c r="I67" s="8">
        <v>81000</v>
      </c>
      <c r="J67" s="8"/>
      <c r="K67" s="8">
        <v>9</v>
      </c>
      <c r="L67" s="8">
        <v>5</v>
      </c>
      <c r="M67" s="8">
        <v>0.10996924289641</v>
      </c>
      <c r="N67" s="8"/>
      <c r="O67" s="8">
        <v>27015000</v>
      </c>
    </row>
    <row r="68" spans="1:15">
      <c r="A68" s="2">
        <v>13</v>
      </c>
      <c r="B68" s="8">
        <v>17</v>
      </c>
      <c r="C68" s="8">
        <v>1</v>
      </c>
      <c r="D68" s="8"/>
      <c r="E68" s="8">
        <v>16</v>
      </c>
      <c r="F68" s="8">
        <v>1</v>
      </c>
      <c r="G68" s="8">
        <v>0.16716737708170801</v>
      </c>
      <c r="H68" s="7" t="s">
        <v>18</v>
      </c>
      <c r="I68" s="8">
        <v>81000</v>
      </c>
      <c r="J68" s="8"/>
      <c r="K68" s="8">
        <v>9</v>
      </c>
      <c r="L68" s="8">
        <v>5</v>
      </c>
      <c r="M68" s="8">
        <v>0.10996924289641</v>
      </c>
      <c r="N68" s="9" t="s">
        <v>17</v>
      </c>
      <c r="O68" s="8">
        <v>30743000</v>
      </c>
    </row>
    <row r="69" spans="1:1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1" spans="1:15">
      <c r="A71" s="1" t="s">
        <v>58</v>
      </c>
      <c r="O71" s="8"/>
    </row>
    <row r="72" spans="1:15">
      <c r="B72" s="89" t="s">
        <v>1</v>
      </c>
      <c r="C72" s="89"/>
      <c r="D72" s="2"/>
      <c r="E72" s="89" t="s">
        <v>2</v>
      </c>
      <c r="F72" s="89"/>
      <c r="G72" s="89"/>
      <c r="H72" s="2"/>
      <c r="K72" s="89" t="s">
        <v>3</v>
      </c>
      <c r="L72" s="89"/>
      <c r="M72" s="89"/>
      <c r="O72" s="8"/>
    </row>
    <row r="73" spans="1:15">
      <c r="A73" s="3" t="s">
        <v>4</v>
      </c>
      <c r="B73" s="3" t="s">
        <v>5</v>
      </c>
      <c r="C73" s="3" t="s">
        <v>6</v>
      </c>
      <c r="D73" s="4"/>
      <c r="E73" s="3" t="s">
        <v>5</v>
      </c>
      <c r="F73" s="3" t="s">
        <v>6</v>
      </c>
      <c r="G73" s="3" t="s">
        <v>7</v>
      </c>
      <c r="H73" s="3" t="s">
        <v>8</v>
      </c>
      <c r="I73" s="5" t="s">
        <v>9</v>
      </c>
      <c r="K73" s="3" t="s">
        <v>5</v>
      </c>
      <c r="L73" s="3" t="s">
        <v>6</v>
      </c>
      <c r="M73" s="3" t="s">
        <v>7</v>
      </c>
      <c r="N73" s="5" t="s">
        <v>10</v>
      </c>
      <c r="O73" s="3" t="s">
        <v>11</v>
      </c>
    </row>
    <row r="74" spans="1:15">
      <c r="A74" s="24">
        <v>1</v>
      </c>
      <c r="B74" s="25">
        <v>11</v>
      </c>
      <c r="C74" s="25">
        <v>5</v>
      </c>
      <c r="D74" s="26"/>
      <c r="E74" s="25">
        <v>10</v>
      </c>
      <c r="F74" s="25">
        <v>4</v>
      </c>
      <c r="G74" s="2">
        <v>0.110999173718983</v>
      </c>
      <c r="H74" s="7" t="s">
        <v>18</v>
      </c>
      <c r="I74" s="8">
        <v>81000</v>
      </c>
      <c r="J74" s="8"/>
      <c r="K74" s="2">
        <v>10</v>
      </c>
      <c r="L74" s="2">
        <v>4</v>
      </c>
      <c r="M74" s="2">
        <v>0.110999173718983</v>
      </c>
      <c r="N74" s="8"/>
      <c r="O74" s="8">
        <v>4982000</v>
      </c>
    </row>
    <row r="75" spans="1:15">
      <c r="A75" s="2">
        <v>2</v>
      </c>
      <c r="B75" s="6">
        <v>18</v>
      </c>
      <c r="C75" s="6">
        <v>1</v>
      </c>
      <c r="D75" s="8"/>
      <c r="E75" s="6">
        <v>10</v>
      </c>
      <c r="F75" s="6">
        <v>4</v>
      </c>
      <c r="G75" s="2">
        <v>0.110999173718983</v>
      </c>
      <c r="H75" s="7" t="s">
        <v>18</v>
      </c>
      <c r="I75" s="8">
        <v>81000</v>
      </c>
      <c r="J75" s="8"/>
      <c r="K75" s="2">
        <v>10</v>
      </c>
      <c r="L75" s="2">
        <v>4</v>
      </c>
      <c r="M75" s="2">
        <v>0.110999173718983</v>
      </c>
      <c r="N75" s="8"/>
      <c r="O75" s="8">
        <v>10304000</v>
      </c>
    </row>
    <row r="76" spans="1:15">
      <c r="A76" s="2">
        <v>3</v>
      </c>
      <c r="B76" s="6">
        <v>20</v>
      </c>
      <c r="C76" s="6">
        <v>0</v>
      </c>
      <c r="D76" s="8"/>
      <c r="E76" s="6">
        <v>20</v>
      </c>
      <c r="F76" s="6">
        <v>0</v>
      </c>
      <c r="G76" s="2" t="s">
        <v>16</v>
      </c>
      <c r="H76" s="7"/>
      <c r="I76" s="8">
        <v>3000</v>
      </c>
      <c r="J76" s="8"/>
      <c r="K76" s="2">
        <v>10</v>
      </c>
      <c r="L76" s="2">
        <v>4</v>
      </c>
      <c r="M76" s="2">
        <v>0.110999173718983</v>
      </c>
      <c r="N76" s="8"/>
      <c r="O76" s="8">
        <v>10304000</v>
      </c>
    </row>
    <row r="77" spans="1:15">
      <c r="A77" s="2">
        <v>4</v>
      </c>
      <c r="B77" s="6">
        <v>9</v>
      </c>
      <c r="C77" s="6">
        <v>4</v>
      </c>
      <c r="D77" s="8"/>
      <c r="E77" s="6">
        <v>9</v>
      </c>
      <c r="F77" s="6">
        <v>5</v>
      </c>
      <c r="G77" s="2">
        <v>0.109971139302991</v>
      </c>
      <c r="H77" s="7" t="s">
        <v>12</v>
      </c>
      <c r="I77" s="8">
        <v>81000</v>
      </c>
      <c r="J77" s="8"/>
      <c r="K77" s="2">
        <v>9</v>
      </c>
      <c r="L77" s="2">
        <v>5</v>
      </c>
      <c r="M77" s="2">
        <v>0.109971139302991</v>
      </c>
      <c r="N77" s="8"/>
      <c r="O77" s="8">
        <v>12904000</v>
      </c>
    </row>
    <row r="78" spans="1:15">
      <c r="A78" s="2">
        <v>5</v>
      </c>
      <c r="B78" s="6">
        <v>18</v>
      </c>
      <c r="C78" s="6">
        <v>1</v>
      </c>
      <c r="D78" s="8"/>
      <c r="E78" s="6">
        <v>10</v>
      </c>
      <c r="F78" s="6">
        <v>4</v>
      </c>
      <c r="G78" s="2">
        <v>0.110999173718983</v>
      </c>
      <c r="H78" s="7" t="s">
        <v>18</v>
      </c>
      <c r="I78" s="8">
        <v>81000</v>
      </c>
      <c r="J78" s="8"/>
      <c r="K78" s="2">
        <v>9</v>
      </c>
      <c r="L78" s="2">
        <v>5</v>
      </c>
      <c r="M78" s="2">
        <v>0.109971139302991</v>
      </c>
      <c r="N78" s="8"/>
      <c r="O78" s="8">
        <v>18226000</v>
      </c>
    </row>
    <row r="79" spans="1:15">
      <c r="A79" s="2">
        <v>6</v>
      </c>
      <c r="B79" s="6">
        <v>17</v>
      </c>
      <c r="C79" s="6">
        <v>0</v>
      </c>
      <c r="D79" s="8"/>
      <c r="E79" s="6">
        <v>10</v>
      </c>
      <c r="F79" s="6">
        <v>4</v>
      </c>
      <c r="G79" s="2">
        <v>0.110999173718983</v>
      </c>
      <c r="H79" s="7" t="s">
        <v>18</v>
      </c>
      <c r="I79" s="8">
        <v>81000</v>
      </c>
      <c r="J79" s="8"/>
      <c r="K79" s="2">
        <v>9</v>
      </c>
      <c r="L79" s="2">
        <v>5</v>
      </c>
      <c r="M79" s="2">
        <v>0.109971139302991</v>
      </c>
      <c r="N79" s="8"/>
      <c r="O79" s="8">
        <v>23553000</v>
      </c>
    </row>
    <row r="80" spans="1:15">
      <c r="A80" s="2">
        <v>7</v>
      </c>
      <c r="B80" s="6">
        <v>1</v>
      </c>
      <c r="C80" s="6">
        <v>3</v>
      </c>
      <c r="D80" s="8"/>
      <c r="E80" s="6">
        <v>1</v>
      </c>
      <c r="F80" s="6">
        <v>3</v>
      </c>
      <c r="G80" s="2">
        <v>2</v>
      </c>
      <c r="H80" s="7"/>
      <c r="I80" s="8">
        <v>3000</v>
      </c>
      <c r="J80" s="8"/>
      <c r="K80" s="2">
        <v>9</v>
      </c>
      <c r="L80" s="2">
        <v>5</v>
      </c>
      <c r="M80" s="2">
        <v>0.109971139302991</v>
      </c>
      <c r="N80" s="8"/>
      <c r="O80" s="8">
        <v>23603000</v>
      </c>
    </row>
    <row r="81" spans="1:15">
      <c r="A81" s="2">
        <v>8</v>
      </c>
      <c r="B81" s="6">
        <v>13</v>
      </c>
      <c r="C81" s="6">
        <v>4</v>
      </c>
      <c r="D81" s="8"/>
      <c r="E81" s="6">
        <v>9</v>
      </c>
      <c r="F81" s="6">
        <v>5</v>
      </c>
      <c r="G81" s="2">
        <v>0.11044682932774399</v>
      </c>
      <c r="H81" s="7" t="s">
        <v>12</v>
      </c>
      <c r="I81" s="8">
        <v>81000</v>
      </c>
      <c r="J81" s="8"/>
      <c r="K81" s="2">
        <v>9</v>
      </c>
      <c r="L81" s="2">
        <v>5</v>
      </c>
      <c r="M81" s="2">
        <v>0.109971139302991</v>
      </c>
      <c r="N81" s="8"/>
      <c r="O81" s="8">
        <v>26199000</v>
      </c>
    </row>
    <row r="82" spans="1:15">
      <c r="A82" s="2">
        <v>9</v>
      </c>
      <c r="B82" s="6">
        <v>5</v>
      </c>
      <c r="C82" s="6">
        <v>4</v>
      </c>
      <c r="D82" s="8"/>
      <c r="E82" s="6">
        <v>9</v>
      </c>
      <c r="F82" s="6">
        <v>5</v>
      </c>
      <c r="G82" s="2">
        <v>0.11044682932774399</v>
      </c>
      <c r="H82" s="7" t="s">
        <v>12</v>
      </c>
      <c r="I82" s="8">
        <v>81000</v>
      </c>
      <c r="J82" s="8"/>
      <c r="K82" s="2">
        <v>9</v>
      </c>
      <c r="L82" s="2">
        <v>5</v>
      </c>
      <c r="M82" s="2">
        <v>0.109971139302991</v>
      </c>
      <c r="N82" s="8"/>
      <c r="O82" s="8">
        <v>29095000</v>
      </c>
    </row>
    <row r="83" spans="1:15">
      <c r="A83" s="2">
        <v>10</v>
      </c>
      <c r="B83" s="6">
        <v>19</v>
      </c>
      <c r="C83" s="6">
        <v>0</v>
      </c>
      <c r="D83" s="8"/>
      <c r="E83" s="6">
        <v>19</v>
      </c>
      <c r="F83" s="6">
        <v>0</v>
      </c>
      <c r="G83" s="2">
        <v>1</v>
      </c>
      <c r="H83" s="7" t="s">
        <v>18</v>
      </c>
      <c r="I83" s="8">
        <v>9000</v>
      </c>
      <c r="J83" s="8"/>
      <c r="K83" s="2">
        <v>9</v>
      </c>
      <c r="L83" s="2">
        <v>5</v>
      </c>
      <c r="M83" s="2">
        <v>0.109971139302991</v>
      </c>
      <c r="N83" s="8"/>
      <c r="O83" s="8">
        <v>29126000</v>
      </c>
    </row>
    <row r="84" spans="1:15">
      <c r="A84" s="2">
        <v>11</v>
      </c>
      <c r="B84" s="8">
        <v>19</v>
      </c>
      <c r="C84" s="8">
        <v>0</v>
      </c>
      <c r="D84" s="8"/>
      <c r="E84" s="8">
        <v>19</v>
      </c>
      <c r="F84" s="8">
        <v>0</v>
      </c>
      <c r="G84" s="8">
        <v>1</v>
      </c>
      <c r="H84" s="7" t="s">
        <v>18</v>
      </c>
      <c r="I84" s="8">
        <v>9000</v>
      </c>
      <c r="J84" s="8"/>
      <c r="K84" s="8">
        <v>9</v>
      </c>
      <c r="L84" s="8">
        <v>5</v>
      </c>
      <c r="M84" s="8">
        <v>0.109971139302991</v>
      </c>
      <c r="N84" s="8"/>
      <c r="O84" s="8">
        <v>29162000</v>
      </c>
    </row>
    <row r="85" spans="1:15">
      <c r="A85" s="2">
        <v>12</v>
      </c>
      <c r="B85" s="8">
        <v>12</v>
      </c>
      <c r="C85" s="8">
        <v>3</v>
      </c>
      <c r="D85" s="8"/>
      <c r="E85" s="8">
        <v>12</v>
      </c>
      <c r="F85" s="8">
        <v>3</v>
      </c>
      <c r="G85" s="8">
        <v>0.117236130678588</v>
      </c>
      <c r="H85" s="7" t="s">
        <v>18</v>
      </c>
      <c r="I85" s="8">
        <v>9000</v>
      </c>
      <c r="J85" s="8"/>
      <c r="K85" s="8">
        <v>9</v>
      </c>
      <c r="L85" s="8">
        <v>5</v>
      </c>
      <c r="M85" s="8">
        <v>0.109971139302991</v>
      </c>
      <c r="N85" s="8"/>
      <c r="O85" s="8">
        <v>29441000</v>
      </c>
    </row>
    <row r="86" spans="1:15">
      <c r="A86" s="2">
        <v>13</v>
      </c>
      <c r="B86" s="8">
        <v>19</v>
      </c>
      <c r="C86" s="8">
        <v>0</v>
      </c>
      <c r="D86" s="8"/>
      <c r="E86" s="8">
        <v>19</v>
      </c>
      <c r="F86" s="8">
        <v>0</v>
      </c>
      <c r="G86" s="8">
        <v>1</v>
      </c>
      <c r="H86" s="7" t="s">
        <v>18</v>
      </c>
      <c r="I86" s="8">
        <v>9000</v>
      </c>
      <c r="J86" s="8"/>
      <c r="K86" s="8">
        <v>9</v>
      </c>
      <c r="L86" s="8">
        <v>5</v>
      </c>
      <c r="M86" s="8">
        <v>0.109971139302991</v>
      </c>
      <c r="N86" s="9"/>
      <c r="O86" s="8">
        <v>29477000</v>
      </c>
    </row>
    <row r="87" spans="1:15">
      <c r="A87" s="2">
        <v>14</v>
      </c>
      <c r="B87" s="8">
        <v>13</v>
      </c>
      <c r="C87" s="8">
        <v>3</v>
      </c>
      <c r="D87" s="8"/>
      <c r="E87" s="8">
        <v>9</v>
      </c>
      <c r="F87" s="8">
        <v>5</v>
      </c>
      <c r="G87" s="8">
        <v>0.11001497129773399</v>
      </c>
      <c r="H87" s="7" t="s">
        <v>12</v>
      </c>
      <c r="I87" s="8">
        <v>81000</v>
      </c>
      <c r="J87" s="8"/>
      <c r="K87" s="8">
        <v>9</v>
      </c>
      <c r="L87" s="8">
        <v>5</v>
      </c>
      <c r="M87" s="8">
        <v>0.109971139302991</v>
      </c>
      <c r="N87" s="9" t="s">
        <v>17</v>
      </c>
      <c r="O87" s="8">
        <v>32904000</v>
      </c>
    </row>
  </sheetData>
  <mergeCells count="15">
    <mergeCell ref="B72:C72"/>
    <mergeCell ref="E72:G72"/>
    <mergeCell ref="K72:M72"/>
    <mergeCell ref="B2:C2"/>
    <mergeCell ref="E2:G2"/>
    <mergeCell ref="K2:M2"/>
    <mergeCell ref="B18:C18"/>
    <mergeCell ref="E18:G18"/>
    <mergeCell ref="K18:M18"/>
    <mergeCell ref="B38:C38"/>
    <mergeCell ref="E38:G38"/>
    <mergeCell ref="K38:M38"/>
    <mergeCell ref="B54:C54"/>
    <mergeCell ref="E54:G54"/>
    <mergeCell ref="K54:M5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opLeftCell="A145" workbookViewId="0">
      <selection activeCell="Q20" sqref="Q20"/>
    </sheetView>
  </sheetViews>
  <sheetFormatPr defaultRowHeight="16.5"/>
  <cols>
    <col min="8" max="8" width="11.75" customWidth="1"/>
    <col min="14" max="14" width="9" customWidth="1"/>
    <col min="15" max="15" width="11.875" customWidth="1"/>
  </cols>
  <sheetData>
    <row r="1" spans="1:15">
      <c r="A1" s="1" t="s">
        <v>0</v>
      </c>
    </row>
    <row r="2" spans="1:15">
      <c r="B2" s="89" t="s">
        <v>1</v>
      </c>
      <c r="C2" s="89"/>
      <c r="D2" s="2"/>
      <c r="E2" s="89" t="s">
        <v>2</v>
      </c>
      <c r="F2" s="89"/>
      <c r="G2" s="89"/>
      <c r="H2" s="2"/>
      <c r="K2" s="89" t="s">
        <v>3</v>
      </c>
      <c r="L2" s="89"/>
      <c r="M2" s="89"/>
    </row>
    <row r="3" spans="1:15">
      <c r="A3" s="3" t="s">
        <v>4</v>
      </c>
      <c r="B3" s="3" t="s">
        <v>5</v>
      </c>
      <c r="C3" s="3" t="s">
        <v>6</v>
      </c>
      <c r="D3" s="4"/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K3" s="3" t="s">
        <v>5</v>
      </c>
      <c r="L3" s="3" t="s">
        <v>6</v>
      </c>
      <c r="M3" s="3" t="s">
        <v>7</v>
      </c>
      <c r="N3" s="5" t="s">
        <v>10</v>
      </c>
      <c r="O3" s="3" t="s">
        <v>11</v>
      </c>
    </row>
    <row r="4" spans="1:15">
      <c r="A4" s="2">
        <v>1</v>
      </c>
      <c r="B4" s="6">
        <v>6</v>
      </c>
      <c r="C4" s="6">
        <v>3</v>
      </c>
      <c r="D4" s="8"/>
      <c r="E4" s="6">
        <v>9</v>
      </c>
      <c r="F4" s="6">
        <v>5</v>
      </c>
      <c r="G4" s="2">
        <v>0.10973660685525</v>
      </c>
      <c r="H4" s="7" t="s">
        <v>12</v>
      </c>
      <c r="I4" s="8">
        <v>27000</v>
      </c>
      <c r="J4" s="8"/>
      <c r="K4" s="2">
        <v>9</v>
      </c>
      <c r="L4" s="2">
        <v>5</v>
      </c>
      <c r="M4" s="2">
        <v>0.10973660685525</v>
      </c>
      <c r="N4" s="8"/>
      <c r="O4" s="8">
        <v>3283000</v>
      </c>
    </row>
    <row r="5" spans="1:15">
      <c r="A5" s="27">
        <v>2</v>
      </c>
      <c r="B5" s="28">
        <v>12</v>
      </c>
      <c r="C5" s="28">
        <v>1</v>
      </c>
      <c r="D5" s="29"/>
      <c r="E5" s="28">
        <v>9</v>
      </c>
      <c r="F5" s="28">
        <v>5</v>
      </c>
      <c r="G5" s="2">
        <v>0.10973660685525</v>
      </c>
      <c r="H5" s="7" t="s">
        <v>12</v>
      </c>
      <c r="I5" s="8">
        <v>27000</v>
      </c>
      <c r="J5" s="8"/>
      <c r="K5" s="2">
        <v>9</v>
      </c>
      <c r="L5" s="2">
        <v>5</v>
      </c>
      <c r="M5" s="2">
        <v>0.10973660685525</v>
      </c>
      <c r="N5" s="8"/>
      <c r="O5" s="8">
        <v>6963000</v>
      </c>
    </row>
    <row r="6" spans="1:15">
      <c r="A6" s="2">
        <v>3</v>
      </c>
      <c r="B6" s="6">
        <v>4</v>
      </c>
      <c r="C6" s="6">
        <v>6</v>
      </c>
      <c r="D6" s="8"/>
      <c r="E6" s="6">
        <v>4</v>
      </c>
      <c r="F6" s="6">
        <v>6</v>
      </c>
      <c r="G6" s="2" t="s">
        <v>16</v>
      </c>
      <c r="H6" s="2"/>
      <c r="I6" s="8">
        <v>3000</v>
      </c>
      <c r="J6" s="8"/>
      <c r="K6" s="2">
        <v>9</v>
      </c>
      <c r="L6" s="2">
        <v>5</v>
      </c>
      <c r="M6" s="2">
        <v>0.10973660685525</v>
      </c>
      <c r="N6" s="8"/>
      <c r="O6" s="8">
        <v>7033000</v>
      </c>
    </row>
    <row r="7" spans="1:15">
      <c r="A7" s="2">
        <v>4</v>
      </c>
      <c r="B7" s="6">
        <v>11</v>
      </c>
      <c r="C7" s="6">
        <v>2</v>
      </c>
      <c r="D7" s="8"/>
      <c r="E7" s="6">
        <v>9</v>
      </c>
      <c r="F7" s="6">
        <v>5</v>
      </c>
      <c r="G7" s="2">
        <v>0.10996924289641</v>
      </c>
      <c r="H7" s="7" t="s">
        <v>12</v>
      </c>
      <c r="I7" s="8">
        <v>27000</v>
      </c>
      <c r="J7" s="8"/>
      <c r="K7" s="2">
        <v>9</v>
      </c>
      <c r="L7" s="2">
        <v>5</v>
      </c>
      <c r="M7" s="2">
        <v>0.10973660685525</v>
      </c>
      <c r="N7" s="8"/>
      <c r="O7" s="8">
        <v>10384000</v>
      </c>
    </row>
    <row r="8" spans="1:15">
      <c r="A8" s="2">
        <v>5</v>
      </c>
      <c r="B8" s="6">
        <v>7</v>
      </c>
      <c r="C8" s="6">
        <v>0</v>
      </c>
      <c r="D8" s="8"/>
      <c r="E8" s="6">
        <v>9</v>
      </c>
      <c r="F8" s="6">
        <v>5</v>
      </c>
      <c r="G8" s="2">
        <v>0.10996924289641</v>
      </c>
      <c r="H8" s="7" t="s">
        <v>12</v>
      </c>
      <c r="I8" s="8">
        <v>27000</v>
      </c>
      <c r="J8" s="8"/>
      <c r="K8" s="2">
        <v>9</v>
      </c>
      <c r="L8" s="2">
        <v>5</v>
      </c>
      <c r="M8" s="2">
        <v>0.10973660685525</v>
      </c>
      <c r="N8" s="8"/>
      <c r="O8" s="8">
        <v>13258000</v>
      </c>
    </row>
    <row r="9" spans="1:15">
      <c r="A9" s="2">
        <v>6</v>
      </c>
      <c r="B9" s="6">
        <v>8</v>
      </c>
      <c r="C9" s="6">
        <v>1</v>
      </c>
      <c r="D9" s="8"/>
      <c r="E9" s="6">
        <v>9</v>
      </c>
      <c r="F9" s="6">
        <v>5</v>
      </c>
      <c r="G9" s="2">
        <v>0.10996924289641</v>
      </c>
      <c r="H9" s="7" t="s">
        <v>12</v>
      </c>
      <c r="I9" s="8">
        <v>27000</v>
      </c>
      <c r="J9" s="8"/>
      <c r="K9" s="2">
        <v>9</v>
      </c>
      <c r="L9" s="2">
        <v>5</v>
      </c>
      <c r="M9" s="2">
        <v>0.10973660685525</v>
      </c>
      <c r="N9" s="8"/>
      <c r="O9" s="8">
        <v>15947000</v>
      </c>
    </row>
    <row r="10" spans="1:15">
      <c r="A10" s="2">
        <v>7</v>
      </c>
      <c r="B10" s="6">
        <v>6</v>
      </c>
      <c r="C10" s="6">
        <v>5</v>
      </c>
      <c r="D10" s="8"/>
      <c r="E10" s="6">
        <v>9</v>
      </c>
      <c r="F10" s="6">
        <v>5</v>
      </c>
      <c r="G10" s="2">
        <v>0.10996924289641</v>
      </c>
      <c r="H10" s="7" t="s">
        <v>12</v>
      </c>
      <c r="I10" s="8">
        <v>27000</v>
      </c>
      <c r="J10" s="8"/>
      <c r="K10" s="2">
        <v>9</v>
      </c>
      <c r="L10" s="2">
        <v>5</v>
      </c>
      <c r="M10" s="2">
        <v>0.10973660685525</v>
      </c>
      <c r="N10" s="8"/>
      <c r="O10" s="8">
        <v>18661000</v>
      </c>
    </row>
    <row r="11" spans="1:15">
      <c r="A11" s="2">
        <v>8</v>
      </c>
      <c r="B11" s="6">
        <v>8</v>
      </c>
      <c r="C11" s="6">
        <v>2</v>
      </c>
      <c r="D11" s="8"/>
      <c r="E11" s="6">
        <v>9</v>
      </c>
      <c r="F11" s="6">
        <v>5</v>
      </c>
      <c r="G11" s="2">
        <v>0.10996924289641</v>
      </c>
      <c r="H11" s="7" t="s">
        <v>12</v>
      </c>
      <c r="I11" s="8">
        <v>27000</v>
      </c>
      <c r="J11" s="8"/>
      <c r="K11" s="2">
        <v>9</v>
      </c>
      <c r="L11" s="2">
        <v>5</v>
      </c>
      <c r="M11" s="2">
        <v>0.10973660685525</v>
      </c>
      <c r="N11" s="8"/>
      <c r="O11" s="8">
        <v>21500000</v>
      </c>
    </row>
    <row r="12" spans="1:15">
      <c r="A12" s="2">
        <v>9</v>
      </c>
      <c r="B12" s="6">
        <v>7</v>
      </c>
      <c r="C12" s="6">
        <v>3</v>
      </c>
      <c r="D12" s="8"/>
      <c r="E12" s="6">
        <v>9</v>
      </c>
      <c r="F12" s="6">
        <v>5</v>
      </c>
      <c r="G12" s="2">
        <v>0.10996924289641</v>
      </c>
      <c r="H12" s="7" t="s">
        <v>12</v>
      </c>
      <c r="I12" s="8">
        <v>27000</v>
      </c>
      <c r="J12" s="8"/>
      <c r="K12" s="2">
        <v>9</v>
      </c>
      <c r="L12" s="2">
        <v>5</v>
      </c>
      <c r="M12" s="2">
        <v>0.10973660685525</v>
      </c>
      <c r="N12" s="8"/>
      <c r="O12" s="8">
        <v>24539000</v>
      </c>
    </row>
    <row r="13" spans="1:15">
      <c r="A13" s="2">
        <v>10</v>
      </c>
      <c r="B13" s="6">
        <v>3</v>
      </c>
      <c r="C13" s="6">
        <v>1</v>
      </c>
      <c r="D13" s="8"/>
      <c r="E13" s="6">
        <v>3</v>
      </c>
      <c r="F13" s="6">
        <v>1</v>
      </c>
      <c r="G13" s="2" t="s">
        <v>16</v>
      </c>
      <c r="H13" s="7"/>
      <c r="I13" s="8">
        <v>3000</v>
      </c>
      <c r="J13" s="8"/>
      <c r="K13" s="2">
        <v>9</v>
      </c>
      <c r="L13" s="2">
        <v>5</v>
      </c>
      <c r="M13" s="2">
        <v>0.10973660685525</v>
      </c>
      <c r="N13" s="9"/>
      <c r="O13" s="8">
        <v>24604000</v>
      </c>
    </row>
    <row r="14" spans="1:15">
      <c r="A14" s="2">
        <v>11</v>
      </c>
      <c r="B14" s="8">
        <v>15</v>
      </c>
      <c r="C14" s="8">
        <v>1</v>
      </c>
      <c r="D14" s="8"/>
      <c r="E14" s="8">
        <v>9</v>
      </c>
      <c r="F14" s="8">
        <v>5</v>
      </c>
      <c r="G14" s="8">
        <v>0.109872786086156</v>
      </c>
      <c r="H14" s="7" t="s">
        <v>12</v>
      </c>
      <c r="I14" s="8">
        <v>27000</v>
      </c>
      <c r="J14" s="8"/>
      <c r="K14" s="8">
        <v>9</v>
      </c>
      <c r="L14" s="8">
        <v>5</v>
      </c>
      <c r="M14" s="8">
        <v>0.10973660685525</v>
      </c>
      <c r="N14" s="8"/>
      <c r="O14" s="8">
        <v>27763000</v>
      </c>
    </row>
    <row r="15" spans="1:15">
      <c r="A15" s="27">
        <v>12</v>
      </c>
      <c r="B15" s="29">
        <v>2</v>
      </c>
      <c r="C15" s="29">
        <v>7</v>
      </c>
      <c r="D15" s="29"/>
      <c r="E15" s="29">
        <v>2</v>
      </c>
      <c r="F15" s="29">
        <v>7</v>
      </c>
      <c r="G15" s="27" t="s">
        <v>16</v>
      </c>
      <c r="H15" s="11"/>
      <c r="I15" s="8">
        <v>3000</v>
      </c>
      <c r="J15" s="8"/>
      <c r="K15" s="8">
        <v>9</v>
      </c>
      <c r="L15" s="8">
        <v>5</v>
      </c>
      <c r="M15" s="8">
        <v>0.10973660685525</v>
      </c>
      <c r="N15" s="8"/>
      <c r="O15" s="8">
        <v>27793000</v>
      </c>
    </row>
    <row r="16" spans="1:15">
      <c r="A16" s="27">
        <v>13</v>
      </c>
      <c r="B16" s="29">
        <v>4</v>
      </c>
      <c r="C16" s="29">
        <v>5</v>
      </c>
      <c r="D16" s="29"/>
      <c r="E16" s="29">
        <v>4</v>
      </c>
      <c r="F16" s="29">
        <v>5</v>
      </c>
      <c r="G16" s="27" t="s">
        <v>16</v>
      </c>
      <c r="H16" s="11"/>
      <c r="I16" s="8">
        <v>3000</v>
      </c>
      <c r="J16" s="8"/>
      <c r="K16" s="8">
        <v>9</v>
      </c>
      <c r="L16" s="8">
        <v>5</v>
      </c>
      <c r="M16" s="8">
        <v>0.10973660685525</v>
      </c>
      <c r="N16" s="8"/>
      <c r="O16" s="8">
        <v>27848000</v>
      </c>
    </row>
    <row r="17" spans="1:15">
      <c r="A17" s="27">
        <v>14</v>
      </c>
      <c r="B17" s="29">
        <v>2</v>
      </c>
      <c r="C17" s="29">
        <v>2</v>
      </c>
      <c r="D17" s="29"/>
      <c r="E17" s="29">
        <v>2</v>
      </c>
      <c r="F17" s="29">
        <v>2</v>
      </c>
      <c r="G17" s="27" t="s">
        <v>16</v>
      </c>
      <c r="H17" s="11"/>
      <c r="I17" s="8">
        <v>3000</v>
      </c>
      <c r="J17" s="8"/>
      <c r="K17" s="8">
        <v>9</v>
      </c>
      <c r="L17" s="8">
        <v>5</v>
      </c>
      <c r="M17" s="8">
        <v>0.10973660685525</v>
      </c>
      <c r="N17" s="8"/>
      <c r="O17" s="8">
        <v>27908000</v>
      </c>
    </row>
    <row r="18" spans="1:15">
      <c r="A18" s="27">
        <v>15</v>
      </c>
      <c r="B18" s="29">
        <v>2</v>
      </c>
      <c r="C18" s="29">
        <v>7</v>
      </c>
      <c r="D18" s="29"/>
      <c r="E18" s="29">
        <v>2</v>
      </c>
      <c r="F18" s="29">
        <v>7</v>
      </c>
      <c r="G18" s="27" t="s">
        <v>16</v>
      </c>
      <c r="H18" s="11"/>
      <c r="I18" s="8">
        <v>3000</v>
      </c>
      <c r="J18" s="8"/>
      <c r="K18" s="8">
        <v>9</v>
      </c>
      <c r="L18" s="8">
        <v>5</v>
      </c>
      <c r="M18" s="8">
        <v>0.10973660685525</v>
      </c>
      <c r="N18" s="8"/>
      <c r="O18" s="8">
        <v>27938000</v>
      </c>
    </row>
    <row r="19" spans="1:15">
      <c r="A19" s="2">
        <v>16</v>
      </c>
      <c r="B19" s="8">
        <v>10</v>
      </c>
      <c r="C19" s="8">
        <v>1</v>
      </c>
      <c r="D19" s="8"/>
      <c r="E19" s="8">
        <v>9</v>
      </c>
      <c r="F19" s="8">
        <v>5</v>
      </c>
      <c r="G19" s="8">
        <v>0.110094078924349</v>
      </c>
      <c r="H19" s="7" t="s">
        <v>12</v>
      </c>
      <c r="I19" s="8">
        <v>27000</v>
      </c>
      <c r="J19" s="8"/>
      <c r="K19" s="8">
        <v>9</v>
      </c>
      <c r="L19" s="8">
        <v>5</v>
      </c>
      <c r="M19" s="8">
        <v>0.10973660685525</v>
      </c>
      <c r="N19" s="9" t="s">
        <v>17</v>
      </c>
      <c r="O19" s="8">
        <v>31852000</v>
      </c>
    </row>
    <row r="22" spans="1:15">
      <c r="A22" s="1" t="s">
        <v>13</v>
      </c>
    </row>
    <row r="23" spans="1:15">
      <c r="B23" s="89" t="s">
        <v>1</v>
      </c>
      <c r="C23" s="89"/>
      <c r="D23" s="2"/>
      <c r="E23" s="89" t="s">
        <v>2</v>
      </c>
      <c r="F23" s="89"/>
      <c r="G23" s="89"/>
      <c r="H23" s="2"/>
      <c r="K23" s="89" t="s">
        <v>3</v>
      </c>
      <c r="L23" s="89"/>
      <c r="M23" s="89"/>
    </row>
    <row r="24" spans="1:15">
      <c r="A24" s="3" t="s">
        <v>4</v>
      </c>
      <c r="B24" s="3" t="s">
        <v>5</v>
      </c>
      <c r="C24" s="3" t="s">
        <v>6</v>
      </c>
      <c r="D24" s="4"/>
      <c r="E24" s="3" t="s">
        <v>5</v>
      </c>
      <c r="F24" s="3" t="s">
        <v>6</v>
      </c>
      <c r="G24" s="3" t="s">
        <v>7</v>
      </c>
      <c r="H24" s="3" t="s">
        <v>8</v>
      </c>
      <c r="I24" s="5" t="s">
        <v>9</v>
      </c>
      <c r="K24" s="3" t="s">
        <v>5</v>
      </c>
      <c r="L24" s="3" t="s">
        <v>6</v>
      </c>
      <c r="M24" s="3" t="s">
        <v>7</v>
      </c>
      <c r="N24" s="5" t="s">
        <v>10</v>
      </c>
      <c r="O24" s="3" t="s">
        <v>11</v>
      </c>
    </row>
    <row r="25" spans="1:15">
      <c r="A25" s="2">
        <v>1</v>
      </c>
      <c r="B25" s="6">
        <v>2</v>
      </c>
      <c r="C25" s="6">
        <v>3</v>
      </c>
      <c r="D25" s="8"/>
      <c r="E25" s="6">
        <v>2</v>
      </c>
      <c r="F25" s="6">
        <v>3</v>
      </c>
      <c r="G25" s="2" t="s">
        <v>16</v>
      </c>
      <c r="H25" s="7"/>
      <c r="I25" s="8">
        <v>3000</v>
      </c>
      <c r="J25" s="8"/>
      <c r="K25" s="2">
        <v>2</v>
      </c>
      <c r="L25" s="2">
        <v>3</v>
      </c>
      <c r="M25" s="2" t="s">
        <v>16</v>
      </c>
      <c r="N25" s="8"/>
      <c r="O25" s="8">
        <v>50000</v>
      </c>
    </row>
    <row r="26" spans="1:15">
      <c r="A26" s="27">
        <v>2</v>
      </c>
      <c r="B26" s="28">
        <v>18</v>
      </c>
      <c r="C26" s="28">
        <v>0</v>
      </c>
      <c r="D26" s="29"/>
      <c r="E26" s="28">
        <v>10</v>
      </c>
      <c r="F26" s="28">
        <v>4</v>
      </c>
      <c r="G26" s="2">
        <v>0.110177708768534</v>
      </c>
      <c r="H26" s="7" t="s">
        <v>18</v>
      </c>
      <c r="I26" s="8">
        <v>27000</v>
      </c>
      <c r="J26" s="8"/>
      <c r="K26" s="2">
        <v>10</v>
      </c>
      <c r="L26" s="2">
        <v>4</v>
      </c>
      <c r="M26" s="2">
        <v>0.110177708768534</v>
      </c>
      <c r="N26" s="8"/>
      <c r="O26" s="8">
        <v>4087000</v>
      </c>
    </row>
    <row r="27" spans="1:15">
      <c r="A27" s="2">
        <v>3</v>
      </c>
      <c r="B27" s="6">
        <v>14</v>
      </c>
      <c r="C27" s="6">
        <v>1</v>
      </c>
      <c r="D27" s="8"/>
      <c r="E27" s="6">
        <v>10</v>
      </c>
      <c r="F27" s="6">
        <v>4</v>
      </c>
      <c r="G27" s="2">
        <v>0.110177708768534</v>
      </c>
      <c r="H27" s="7" t="s">
        <v>18</v>
      </c>
      <c r="I27" s="8">
        <v>27000</v>
      </c>
      <c r="J27" s="8"/>
      <c r="K27" s="2">
        <v>10</v>
      </c>
      <c r="L27" s="2">
        <v>4</v>
      </c>
      <c r="M27" s="2">
        <v>0.110177708768534</v>
      </c>
      <c r="N27" s="8"/>
      <c r="O27" s="8">
        <v>7865000</v>
      </c>
    </row>
    <row r="28" spans="1:15">
      <c r="A28" s="2">
        <v>4</v>
      </c>
      <c r="B28" s="6">
        <v>6</v>
      </c>
      <c r="C28" s="6">
        <v>0</v>
      </c>
      <c r="D28" s="8"/>
      <c r="E28" s="6">
        <v>9</v>
      </c>
      <c r="F28" s="6">
        <v>5</v>
      </c>
      <c r="G28" s="2">
        <v>0.10996924289641</v>
      </c>
      <c r="H28" s="7" t="s">
        <v>12</v>
      </c>
      <c r="I28" s="8">
        <v>27000</v>
      </c>
      <c r="J28" s="8"/>
      <c r="K28" s="2">
        <v>9</v>
      </c>
      <c r="L28" s="2">
        <v>5</v>
      </c>
      <c r="M28" s="2">
        <v>0.10996924289641</v>
      </c>
      <c r="N28" s="8"/>
      <c r="O28" s="8">
        <v>12620000</v>
      </c>
    </row>
    <row r="29" spans="1:15">
      <c r="A29" s="2">
        <v>5</v>
      </c>
      <c r="B29" s="6">
        <v>12</v>
      </c>
      <c r="C29" s="6">
        <v>2</v>
      </c>
      <c r="D29" s="8"/>
      <c r="E29" s="6">
        <v>10</v>
      </c>
      <c r="F29" s="6">
        <v>4</v>
      </c>
      <c r="G29" s="2">
        <v>0.110177708768534</v>
      </c>
      <c r="H29" s="7" t="s">
        <v>18</v>
      </c>
      <c r="I29" s="8">
        <v>27000</v>
      </c>
      <c r="J29" s="8"/>
      <c r="K29" s="2">
        <v>9</v>
      </c>
      <c r="L29" s="2">
        <v>5</v>
      </c>
      <c r="M29" s="2">
        <v>0.10996924289641</v>
      </c>
      <c r="N29" s="8"/>
      <c r="O29" s="8">
        <v>15490000</v>
      </c>
    </row>
    <row r="30" spans="1:15">
      <c r="A30" s="2">
        <v>6</v>
      </c>
      <c r="B30" s="6">
        <v>2</v>
      </c>
      <c r="C30" s="6">
        <v>6</v>
      </c>
      <c r="D30" s="8"/>
      <c r="E30" s="6">
        <v>2</v>
      </c>
      <c r="F30" s="6">
        <v>6</v>
      </c>
      <c r="G30" s="2" t="s">
        <v>16</v>
      </c>
      <c r="H30" s="7"/>
      <c r="I30" s="8">
        <v>3000</v>
      </c>
      <c r="J30" s="8"/>
      <c r="K30" s="2">
        <v>9</v>
      </c>
      <c r="L30" s="2">
        <v>5</v>
      </c>
      <c r="M30" s="2">
        <v>0.10996924289641</v>
      </c>
      <c r="N30" s="8"/>
      <c r="O30" s="8">
        <v>15520000</v>
      </c>
    </row>
    <row r="31" spans="1:15">
      <c r="A31" s="2">
        <v>7</v>
      </c>
      <c r="B31" s="6">
        <v>2</v>
      </c>
      <c r="C31" s="6">
        <v>1</v>
      </c>
      <c r="D31" s="8"/>
      <c r="E31" s="6">
        <v>2</v>
      </c>
      <c r="F31" s="6">
        <v>1</v>
      </c>
      <c r="G31" s="2" t="s">
        <v>16</v>
      </c>
      <c r="H31" s="7"/>
      <c r="I31" s="8">
        <v>3000</v>
      </c>
      <c r="J31" s="8"/>
      <c r="K31" s="2">
        <v>9</v>
      </c>
      <c r="L31" s="2">
        <v>5</v>
      </c>
      <c r="M31" s="2">
        <v>0.10996924289641</v>
      </c>
      <c r="N31" s="8"/>
      <c r="O31" s="8">
        <v>15585000</v>
      </c>
    </row>
    <row r="32" spans="1:15">
      <c r="A32" s="2">
        <v>8</v>
      </c>
      <c r="B32" s="6">
        <v>11</v>
      </c>
      <c r="C32" s="6">
        <v>3</v>
      </c>
      <c r="D32" s="8"/>
      <c r="E32" s="6">
        <v>10</v>
      </c>
      <c r="F32" s="6">
        <v>4</v>
      </c>
      <c r="G32" s="2">
        <v>0.111081320214027</v>
      </c>
      <c r="H32" s="7" t="s">
        <v>18</v>
      </c>
      <c r="I32" s="8">
        <v>135000</v>
      </c>
      <c r="J32" s="8"/>
      <c r="K32" s="2">
        <v>9</v>
      </c>
      <c r="L32" s="2">
        <v>5</v>
      </c>
      <c r="M32" s="2">
        <v>0.110516218820782</v>
      </c>
      <c r="N32" s="8"/>
      <c r="O32" s="8">
        <v>21508000</v>
      </c>
    </row>
    <row r="33" spans="1:15">
      <c r="A33" s="27">
        <v>9</v>
      </c>
      <c r="B33" s="28">
        <v>17</v>
      </c>
      <c r="C33" s="28">
        <v>1</v>
      </c>
      <c r="D33" s="29"/>
      <c r="E33" s="28">
        <v>10</v>
      </c>
      <c r="F33" s="28">
        <v>4</v>
      </c>
      <c r="G33" s="27">
        <v>0.111081320214027</v>
      </c>
      <c r="H33" s="27" t="s">
        <v>18</v>
      </c>
      <c r="I33" s="29">
        <v>81000</v>
      </c>
      <c r="J33" s="29"/>
      <c r="K33" s="27">
        <v>9</v>
      </c>
      <c r="L33" s="27">
        <v>5</v>
      </c>
      <c r="M33" s="27">
        <v>0.110516218820782</v>
      </c>
      <c r="N33" s="28" t="s">
        <v>17</v>
      </c>
      <c r="O33" s="29">
        <v>34489000</v>
      </c>
    </row>
    <row r="34" spans="1:15">
      <c r="A34" s="2"/>
      <c r="B34" s="6"/>
      <c r="C34" s="6"/>
      <c r="D34" s="8"/>
      <c r="E34" s="6"/>
      <c r="F34" s="6"/>
      <c r="G34" s="2"/>
      <c r="H34" s="7"/>
      <c r="I34" s="8"/>
      <c r="J34" s="8"/>
      <c r="K34" s="2"/>
      <c r="L34" s="2"/>
      <c r="M34" s="2"/>
      <c r="N34" s="9"/>
      <c r="O34" s="8"/>
    </row>
    <row r="35" spans="1:15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>
      <c r="A36" s="1" t="s">
        <v>14</v>
      </c>
    </row>
    <row r="37" spans="1:15">
      <c r="B37" s="89" t="s">
        <v>1</v>
      </c>
      <c r="C37" s="89"/>
      <c r="D37" s="2"/>
      <c r="E37" s="89" t="s">
        <v>2</v>
      </c>
      <c r="F37" s="89"/>
      <c r="G37" s="89"/>
      <c r="H37" s="2"/>
      <c r="K37" s="89" t="s">
        <v>3</v>
      </c>
      <c r="L37" s="89"/>
      <c r="M37" s="89"/>
    </row>
    <row r="38" spans="1:15">
      <c r="A38" s="3" t="s">
        <v>4</v>
      </c>
      <c r="B38" s="3" t="s">
        <v>5</v>
      </c>
      <c r="C38" s="3" t="s">
        <v>6</v>
      </c>
      <c r="D38" s="4"/>
      <c r="E38" s="3" t="s">
        <v>5</v>
      </c>
      <c r="F38" s="3" t="s">
        <v>6</v>
      </c>
      <c r="G38" s="3" t="s">
        <v>7</v>
      </c>
      <c r="H38" s="3" t="s">
        <v>8</v>
      </c>
      <c r="I38" s="5" t="s">
        <v>9</v>
      </c>
      <c r="K38" s="3" t="s">
        <v>5</v>
      </c>
      <c r="L38" s="3" t="s">
        <v>6</v>
      </c>
      <c r="M38" s="3" t="s">
        <v>7</v>
      </c>
      <c r="N38" s="5" t="s">
        <v>10</v>
      </c>
      <c r="O38" s="3" t="s">
        <v>11</v>
      </c>
    </row>
    <row r="39" spans="1:15">
      <c r="A39" s="2">
        <v>1</v>
      </c>
      <c r="B39" s="6">
        <v>17</v>
      </c>
      <c r="C39" s="6">
        <v>0</v>
      </c>
      <c r="D39" s="8"/>
      <c r="E39" s="6">
        <v>16</v>
      </c>
      <c r="F39" s="6">
        <v>1</v>
      </c>
      <c r="G39" s="2">
        <v>0.167257806871215</v>
      </c>
      <c r="H39" s="7" t="s">
        <v>18</v>
      </c>
      <c r="I39" s="8">
        <v>81000</v>
      </c>
      <c r="J39" s="8"/>
      <c r="K39" s="2">
        <v>16</v>
      </c>
      <c r="L39" s="2">
        <v>1</v>
      </c>
      <c r="M39" s="2">
        <v>0.167257806871215</v>
      </c>
      <c r="N39" s="8"/>
      <c r="O39" s="8">
        <v>3683000</v>
      </c>
    </row>
    <row r="40" spans="1:15">
      <c r="A40" s="27">
        <v>2</v>
      </c>
      <c r="B40" s="28">
        <v>7</v>
      </c>
      <c r="C40" s="28">
        <v>3</v>
      </c>
      <c r="D40" s="29"/>
      <c r="E40" s="28">
        <v>9</v>
      </c>
      <c r="F40" s="28">
        <v>5</v>
      </c>
      <c r="G40" s="2">
        <v>0.10973660685525</v>
      </c>
      <c r="H40" s="7" t="s">
        <v>12</v>
      </c>
      <c r="I40" s="8">
        <v>81000</v>
      </c>
      <c r="J40" s="8"/>
      <c r="K40" s="2">
        <v>9</v>
      </c>
      <c r="L40" s="2">
        <v>5</v>
      </c>
      <c r="M40" s="2">
        <v>0.10973660685525</v>
      </c>
      <c r="N40" s="8"/>
      <c r="O40" s="8">
        <v>6769000</v>
      </c>
    </row>
    <row r="41" spans="1:15">
      <c r="A41" s="2">
        <v>3</v>
      </c>
      <c r="B41" s="6">
        <v>2</v>
      </c>
      <c r="C41" s="6">
        <v>6</v>
      </c>
      <c r="D41" s="8"/>
      <c r="E41" s="6">
        <v>2</v>
      </c>
      <c r="F41" s="6">
        <v>6</v>
      </c>
      <c r="G41" s="2" t="s">
        <v>16</v>
      </c>
      <c r="H41" s="2"/>
      <c r="I41" s="8">
        <v>3000</v>
      </c>
      <c r="J41" s="8"/>
      <c r="K41" s="2">
        <v>9</v>
      </c>
      <c r="L41" s="2">
        <v>5</v>
      </c>
      <c r="M41" s="2">
        <v>0.10973660685525</v>
      </c>
      <c r="N41" s="8"/>
      <c r="O41" s="8">
        <v>6799000</v>
      </c>
    </row>
    <row r="42" spans="1:15">
      <c r="A42" s="2">
        <v>4</v>
      </c>
      <c r="B42" s="6">
        <v>12</v>
      </c>
      <c r="C42" s="6">
        <v>3</v>
      </c>
      <c r="D42" s="8"/>
      <c r="E42" s="6">
        <v>10</v>
      </c>
      <c r="F42" s="6">
        <v>4</v>
      </c>
      <c r="G42" s="2">
        <v>0.110177708768534</v>
      </c>
      <c r="H42" s="7" t="s">
        <v>18</v>
      </c>
      <c r="I42" s="8">
        <v>81000</v>
      </c>
      <c r="J42" s="8"/>
      <c r="K42" s="2">
        <v>9</v>
      </c>
      <c r="L42" s="2">
        <v>5</v>
      </c>
      <c r="M42" s="2">
        <v>0.10973660685525</v>
      </c>
      <c r="N42" s="8"/>
      <c r="O42" s="8">
        <v>10619000</v>
      </c>
    </row>
    <row r="43" spans="1:15">
      <c r="A43" s="2">
        <v>5</v>
      </c>
      <c r="B43" s="6">
        <v>15</v>
      </c>
      <c r="C43" s="6">
        <v>2</v>
      </c>
      <c r="D43" s="8"/>
      <c r="E43" s="6">
        <v>10</v>
      </c>
      <c r="F43" s="6">
        <v>4</v>
      </c>
      <c r="G43" s="2">
        <v>0.110177708768534</v>
      </c>
      <c r="H43" s="7" t="s">
        <v>18</v>
      </c>
      <c r="I43" s="8">
        <v>81000</v>
      </c>
      <c r="J43" s="8"/>
      <c r="K43" s="2">
        <v>9</v>
      </c>
      <c r="L43" s="2">
        <v>5</v>
      </c>
      <c r="M43" s="2">
        <v>0.10973660685525</v>
      </c>
      <c r="N43" s="8"/>
      <c r="O43" s="8">
        <v>15042000</v>
      </c>
    </row>
    <row r="44" spans="1:15">
      <c r="A44" s="2">
        <v>6</v>
      </c>
      <c r="B44" s="6">
        <v>11</v>
      </c>
      <c r="C44" s="6">
        <v>2</v>
      </c>
      <c r="D44" s="8"/>
      <c r="E44" s="6">
        <v>10</v>
      </c>
      <c r="F44" s="6">
        <v>4</v>
      </c>
      <c r="G44" s="2">
        <v>0.110177708768534</v>
      </c>
      <c r="H44" s="7" t="s">
        <v>18</v>
      </c>
      <c r="I44" s="8">
        <v>81000</v>
      </c>
      <c r="J44" s="8"/>
      <c r="K44" s="2">
        <v>9</v>
      </c>
      <c r="L44" s="2">
        <v>5</v>
      </c>
      <c r="M44" s="2">
        <v>0.10973660685525</v>
      </c>
      <c r="N44" s="8"/>
      <c r="O44" s="8">
        <v>17722000</v>
      </c>
    </row>
    <row r="45" spans="1:15">
      <c r="A45" s="2">
        <v>7</v>
      </c>
      <c r="B45" s="6">
        <v>15</v>
      </c>
      <c r="C45" s="6">
        <v>3</v>
      </c>
      <c r="D45" s="8"/>
      <c r="E45" s="6">
        <v>10</v>
      </c>
      <c r="F45" s="6">
        <v>4</v>
      </c>
      <c r="G45" s="2">
        <v>0.110177708768534</v>
      </c>
      <c r="H45" s="7" t="s">
        <v>18</v>
      </c>
      <c r="I45" s="8">
        <v>81000</v>
      </c>
      <c r="J45" s="8"/>
      <c r="K45" s="2">
        <v>9</v>
      </c>
      <c r="L45" s="2">
        <v>5</v>
      </c>
      <c r="M45" s="2">
        <v>0.10973660685525</v>
      </c>
      <c r="N45" s="8"/>
      <c r="O45" s="8">
        <v>22051000</v>
      </c>
    </row>
    <row r="46" spans="1:15">
      <c r="A46" s="2">
        <v>8</v>
      </c>
      <c r="B46" s="6">
        <v>19</v>
      </c>
      <c r="C46" s="6">
        <v>0</v>
      </c>
      <c r="D46" s="8"/>
      <c r="E46" s="6">
        <v>19</v>
      </c>
      <c r="F46" s="6">
        <v>0</v>
      </c>
      <c r="G46" s="2">
        <v>1</v>
      </c>
      <c r="H46" s="7" t="s">
        <v>18</v>
      </c>
      <c r="I46" s="8">
        <v>9000</v>
      </c>
      <c r="J46" s="8"/>
      <c r="K46" s="2">
        <v>9</v>
      </c>
      <c r="L46" s="2">
        <v>5</v>
      </c>
      <c r="M46" s="2">
        <v>0.10973660685525</v>
      </c>
      <c r="N46" s="8"/>
      <c r="O46" s="8">
        <v>22082000</v>
      </c>
    </row>
    <row r="47" spans="1:15">
      <c r="A47" s="2">
        <v>9</v>
      </c>
      <c r="B47" s="6">
        <v>8</v>
      </c>
      <c r="C47" s="6">
        <v>4</v>
      </c>
      <c r="D47" s="8"/>
      <c r="E47" s="6">
        <v>9</v>
      </c>
      <c r="F47" s="6">
        <v>5</v>
      </c>
      <c r="G47" s="2">
        <v>0.10984550444111001</v>
      </c>
      <c r="H47" s="7" t="s">
        <v>12</v>
      </c>
      <c r="I47" s="8">
        <v>81000</v>
      </c>
      <c r="J47" s="8"/>
      <c r="K47" s="2">
        <v>9</v>
      </c>
      <c r="L47" s="2">
        <v>5</v>
      </c>
      <c r="M47" s="2">
        <v>0.10973660685525</v>
      </c>
      <c r="N47" s="8"/>
      <c r="O47" s="8">
        <v>25725000</v>
      </c>
    </row>
    <row r="48" spans="1:15">
      <c r="A48" s="2">
        <v>10</v>
      </c>
      <c r="B48" s="6">
        <v>4</v>
      </c>
      <c r="C48" s="6">
        <v>9</v>
      </c>
      <c r="D48" s="8"/>
      <c r="E48" s="6">
        <v>4</v>
      </c>
      <c r="F48" s="6">
        <v>9</v>
      </c>
      <c r="G48" s="2" t="s">
        <v>16</v>
      </c>
      <c r="H48" s="7"/>
      <c r="I48" s="8">
        <v>3000</v>
      </c>
      <c r="J48" s="8"/>
      <c r="K48" s="2">
        <v>9</v>
      </c>
      <c r="L48" s="2">
        <v>5</v>
      </c>
      <c r="M48" s="2">
        <v>0.10973660685525</v>
      </c>
      <c r="N48" s="9"/>
      <c r="O48" s="8">
        <v>25785000</v>
      </c>
    </row>
    <row r="49" spans="1:15">
      <c r="A49" s="2">
        <v>11</v>
      </c>
      <c r="B49" s="8">
        <v>15</v>
      </c>
      <c r="C49" s="8">
        <v>3</v>
      </c>
      <c r="D49" s="8"/>
      <c r="E49" s="8">
        <v>9</v>
      </c>
      <c r="F49" s="8">
        <v>5</v>
      </c>
      <c r="G49" s="8">
        <v>0.109613844370671</v>
      </c>
      <c r="H49" s="7" t="s">
        <v>12</v>
      </c>
      <c r="I49" s="8">
        <v>81000</v>
      </c>
      <c r="J49" s="8"/>
      <c r="K49" s="8">
        <v>9</v>
      </c>
      <c r="L49" s="8">
        <v>5</v>
      </c>
      <c r="M49" s="8">
        <v>0.109613844370671</v>
      </c>
      <c r="N49" s="8"/>
      <c r="O49" s="8">
        <v>28883000</v>
      </c>
    </row>
    <row r="50" spans="1:15">
      <c r="A50" s="2">
        <v>12</v>
      </c>
      <c r="B50" s="8">
        <v>20</v>
      </c>
      <c r="C50" s="8">
        <v>0</v>
      </c>
      <c r="D50" s="8"/>
      <c r="E50" s="8">
        <v>20</v>
      </c>
      <c r="F50" s="8">
        <v>0</v>
      </c>
      <c r="G50" s="2" t="s">
        <v>16</v>
      </c>
      <c r="H50" s="8"/>
      <c r="I50" s="8">
        <v>3000</v>
      </c>
      <c r="J50" s="8"/>
      <c r="K50" s="8">
        <v>9</v>
      </c>
      <c r="L50" s="8">
        <v>5</v>
      </c>
      <c r="M50" s="8">
        <v>0.109613844370671</v>
      </c>
      <c r="N50" s="8"/>
      <c r="O50" s="8">
        <v>28883000</v>
      </c>
    </row>
    <row r="51" spans="1:15">
      <c r="A51" s="2">
        <v>13</v>
      </c>
      <c r="B51" s="8">
        <v>12</v>
      </c>
      <c r="C51" s="8">
        <v>0</v>
      </c>
      <c r="D51" s="8"/>
      <c r="E51" s="8">
        <v>9</v>
      </c>
      <c r="F51" s="8">
        <v>5</v>
      </c>
      <c r="G51" s="8">
        <v>0.109613844370671</v>
      </c>
      <c r="H51" s="7" t="s">
        <v>12</v>
      </c>
      <c r="I51" s="8">
        <v>81000</v>
      </c>
      <c r="J51" s="8"/>
      <c r="K51" s="8">
        <v>9</v>
      </c>
      <c r="L51" s="8">
        <v>5</v>
      </c>
      <c r="M51" s="8">
        <v>0.109613844370671</v>
      </c>
      <c r="N51" s="9" t="s">
        <v>67</v>
      </c>
      <c r="O51" s="8">
        <v>31921000</v>
      </c>
    </row>
    <row r="52" spans="1:15">
      <c r="A52" s="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1" t="s">
        <v>15</v>
      </c>
    </row>
    <row r="55" spans="1:15">
      <c r="B55" s="89" t="s">
        <v>1</v>
      </c>
      <c r="C55" s="89"/>
      <c r="D55" s="2"/>
      <c r="E55" s="89" t="s">
        <v>2</v>
      </c>
      <c r="F55" s="89"/>
      <c r="G55" s="89"/>
      <c r="H55" s="2"/>
      <c r="K55" s="89" t="s">
        <v>3</v>
      </c>
      <c r="L55" s="89"/>
      <c r="M55" s="89"/>
    </row>
    <row r="56" spans="1:15">
      <c r="A56" s="3" t="s">
        <v>4</v>
      </c>
      <c r="B56" s="3" t="s">
        <v>5</v>
      </c>
      <c r="C56" s="3" t="s">
        <v>6</v>
      </c>
      <c r="D56" s="4"/>
      <c r="E56" s="3" t="s">
        <v>5</v>
      </c>
      <c r="F56" s="3" t="s">
        <v>6</v>
      </c>
      <c r="G56" s="3" t="s">
        <v>7</v>
      </c>
      <c r="H56" s="3" t="s">
        <v>8</v>
      </c>
      <c r="I56" s="5" t="s">
        <v>9</v>
      </c>
      <c r="K56" s="3" t="s">
        <v>5</v>
      </c>
      <c r="L56" s="3" t="s">
        <v>6</v>
      </c>
      <c r="M56" s="3" t="s">
        <v>7</v>
      </c>
      <c r="N56" s="5" t="s">
        <v>10</v>
      </c>
      <c r="O56" s="3" t="s">
        <v>11</v>
      </c>
    </row>
    <row r="57" spans="1:15">
      <c r="A57" s="2">
        <v>1</v>
      </c>
      <c r="B57" s="6">
        <v>10</v>
      </c>
      <c r="C57" s="6">
        <v>3</v>
      </c>
      <c r="D57" s="8"/>
      <c r="E57" s="6">
        <v>9</v>
      </c>
      <c r="F57" s="6">
        <v>5</v>
      </c>
      <c r="G57" s="2">
        <v>0.10973660685525</v>
      </c>
      <c r="H57" s="7" t="s">
        <v>12</v>
      </c>
      <c r="I57" s="8">
        <v>27000</v>
      </c>
      <c r="J57" s="8"/>
      <c r="K57" s="2">
        <v>9</v>
      </c>
      <c r="L57" s="2">
        <v>5</v>
      </c>
      <c r="M57" s="2">
        <v>0.10973660685525</v>
      </c>
      <c r="N57" s="8"/>
      <c r="O57" s="8">
        <v>3744000</v>
      </c>
    </row>
    <row r="58" spans="1:15">
      <c r="A58" s="27">
        <v>2</v>
      </c>
      <c r="B58" s="28">
        <v>4</v>
      </c>
      <c r="C58" s="28">
        <v>1</v>
      </c>
      <c r="D58" s="29"/>
      <c r="E58" s="28">
        <v>4</v>
      </c>
      <c r="F58" s="28">
        <v>1</v>
      </c>
      <c r="G58" s="2" t="s">
        <v>16</v>
      </c>
      <c r="H58" s="7"/>
      <c r="I58" s="8">
        <v>3000</v>
      </c>
      <c r="J58" s="8"/>
      <c r="K58" s="2">
        <v>9</v>
      </c>
      <c r="L58" s="2">
        <v>5</v>
      </c>
      <c r="M58" s="2">
        <v>0.10973660685525</v>
      </c>
      <c r="N58" s="8"/>
      <c r="O58" s="8">
        <v>3814000</v>
      </c>
    </row>
    <row r="59" spans="1:15">
      <c r="A59" s="2">
        <v>3</v>
      </c>
      <c r="B59" s="6">
        <v>17</v>
      </c>
      <c r="C59" s="6">
        <v>1</v>
      </c>
      <c r="D59" s="8"/>
      <c r="E59" s="6">
        <v>9</v>
      </c>
      <c r="F59" s="6">
        <v>5</v>
      </c>
      <c r="G59" s="2">
        <v>0.10996924289641</v>
      </c>
      <c r="H59" s="7" t="s">
        <v>12</v>
      </c>
      <c r="I59" s="8">
        <v>27000</v>
      </c>
      <c r="J59" s="8"/>
      <c r="K59" s="2">
        <v>9</v>
      </c>
      <c r="L59" s="2">
        <v>5</v>
      </c>
      <c r="M59" s="2">
        <v>0.10973660685525</v>
      </c>
      <c r="N59" s="8"/>
      <c r="O59" s="8">
        <v>8622000</v>
      </c>
    </row>
    <row r="60" spans="1:15">
      <c r="A60" s="2">
        <v>4</v>
      </c>
      <c r="B60" s="6">
        <v>3</v>
      </c>
      <c r="C60" s="6">
        <v>3</v>
      </c>
      <c r="D60" s="8"/>
      <c r="E60" s="6">
        <v>3</v>
      </c>
      <c r="F60" s="6">
        <v>3</v>
      </c>
      <c r="G60" s="2" t="s">
        <v>16</v>
      </c>
      <c r="H60" s="7"/>
      <c r="I60" s="8">
        <v>3000</v>
      </c>
      <c r="J60" s="8"/>
      <c r="K60" s="2">
        <v>9</v>
      </c>
      <c r="L60" s="2">
        <v>5</v>
      </c>
      <c r="M60" s="2">
        <v>0.10973660685525</v>
      </c>
      <c r="N60" s="8"/>
      <c r="O60" s="8">
        <v>8692000</v>
      </c>
    </row>
    <row r="61" spans="1:15">
      <c r="A61" s="2">
        <v>5</v>
      </c>
      <c r="B61" s="6">
        <v>11</v>
      </c>
      <c r="C61" s="6">
        <v>3</v>
      </c>
      <c r="D61" s="8"/>
      <c r="E61" s="6">
        <v>9</v>
      </c>
      <c r="F61" s="6">
        <v>5</v>
      </c>
      <c r="G61" s="2">
        <v>0.109872908551625</v>
      </c>
      <c r="H61" s="7" t="s">
        <v>12</v>
      </c>
      <c r="I61" s="8">
        <v>27000</v>
      </c>
      <c r="J61" s="8"/>
      <c r="K61" s="2">
        <v>9</v>
      </c>
      <c r="L61" s="2">
        <v>5</v>
      </c>
      <c r="M61" s="2">
        <v>0.10973660685525</v>
      </c>
      <c r="N61" s="8"/>
      <c r="O61" s="8">
        <v>11446000</v>
      </c>
    </row>
    <row r="62" spans="1:15">
      <c r="A62" s="2">
        <v>6</v>
      </c>
      <c r="B62" s="6">
        <v>18</v>
      </c>
      <c r="C62" s="6">
        <v>0</v>
      </c>
      <c r="D62" s="8"/>
      <c r="E62" s="6">
        <v>14</v>
      </c>
      <c r="F62" s="6">
        <v>2</v>
      </c>
      <c r="G62" s="2">
        <v>0.128203438649695</v>
      </c>
      <c r="H62" s="7" t="s">
        <v>18</v>
      </c>
      <c r="I62" s="8">
        <v>135000</v>
      </c>
      <c r="J62" s="8"/>
      <c r="K62" s="2">
        <v>9</v>
      </c>
      <c r="L62" s="2">
        <v>5</v>
      </c>
      <c r="M62" s="2">
        <v>0.110370300247926</v>
      </c>
      <c r="N62" s="8"/>
      <c r="O62" s="8">
        <v>17355000</v>
      </c>
    </row>
    <row r="63" spans="1:15">
      <c r="A63" s="2">
        <v>7</v>
      </c>
      <c r="B63" s="6">
        <v>19</v>
      </c>
      <c r="C63" s="6">
        <v>0</v>
      </c>
      <c r="D63" s="8"/>
      <c r="E63" s="6">
        <v>19</v>
      </c>
      <c r="F63" s="6">
        <v>0</v>
      </c>
      <c r="G63" s="2">
        <v>1</v>
      </c>
      <c r="H63" s="7"/>
      <c r="I63" s="8">
        <v>9000</v>
      </c>
      <c r="J63" s="8"/>
      <c r="K63" s="2">
        <v>9</v>
      </c>
      <c r="L63" s="2">
        <v>5</v>
      </c>
      <c r="M63" s="2">
        <v>0.110370300247926</v>
      </c>
      <c r="N63" s="8"/>
      <c r="O63" s="8">
        <v>18399000</v>
      </c>
    </row>
    <row r="64" spans="1:15">
      <c r="A64" s="2">
        <v>8</v>
      </c>
      <c r="B64" s="6">
        <v>5</v>
      </c>
      <c r="C64" s="6">
        <v>7</v>
      </c>
      <c r="D64" s="8"/>
      <c r="E64" s="6">
        <v>9</v>
      </c>
      <c r="F64" s="6">
        <v>5</v>
      </c>
      <c r="G64" s="2">
        <v>0.109613844370671</v>
      </c>
      <c r="H64" s="7" t="s">
        <v>12</v>
      </c>
      <c r="I64" s="8">
        <v>81000</v>
      </c>
      <c r="J64" s="8"/>
      <c r="K64" s="2">
        <v>9</v>
      </c>
      <c r="L64" s="2">
        <v>5</v>
      </c>
      <c r="M64" s="2">
        <v>0.109613844370671</v>
      </c>
      <c r="N64" s="8"/>
      <c r="O64" s="8">
        <v>21755000</v>
      </c>
    </row>
    <row r="65" spans="1:15">
      <c r="A65" s="27">
        <v>9</v>
      </c>
      <c r="B65" s="28">
        <v>17</v>
      </c>
      <c r="C65" s="28">
        <v>0</v>
      </c>
      <c r="D65" s="29"/>
      <c r="E65" s="28">
        <v>12</v>
      </c>
      <c r="F65" s="28">
        <v>3</v>
      </c>
      <c r="G65" s="27">
        <v>0.115298847011771</v>
      </c>
      <c r="H65" s="27" t="s">
        <v>18</v>
      </c>
      <c r="I65" s="29">
        <v>81000</v>
      </c>
      <c r="J65" s="29"/>
      <c r="K65" s="27">
        <v>9</v>
      </c>
      <c r="L65" s="27">
        <v>5</v>
      </c>
      <c r="M65" s="27">
        <v>0.109613844370671</v>
      </c>
      <c r="N65" s="28" t="s">
        <v>67</v>
      </c>
      <c r="O65" s="29">
        <v>32543000</v>
      </c>
    </row>
    <row r="66" spans="1:15">
      <c r="A66" s="2"/>
      <c r="B66" s="6"/>
      <c r="C66" s="6"/>
      <c r="D66" s="8"/>
      <c r="E66" s="6"/>
      <c r="F66" s="6"/>
      <c r="G66" s="2"/>
      <c r="H66" s="7"/>
      <c r="I66" s="8"/>
      <c r="J66" s="8"/>
      <c r="K66" s="2"/>
      <c r="L66" s="2"/>
      <c r="M66" s="2"/>
      <c r="N66" s="9"/>
      <c r="O66" s="8"/>
    </row>
    <row r="67" spans="1:15">
      <c r="A67" s="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>
      <c r="A68" s="1" t="s">
        <v>61</v>
      </c>
    </row>
    <row r="69" spans="1:15">
      <c r="B69" s="89" t="s">
        <v>1</v>
      </c>
      <c r="C69" s="89"/>
      <c r="D69" s="2"/>
      <c r="E69" s="89" t="s">
        <v>2</v>
      </c>
      <c r="F69" s="89"/>
      <c r="G69" s="89"/>
      <c r="H69" s="2"/>
      <c r="K69" s="89" t="s">
        <v>3</v>
      </c>
      <c r="L69" s="89"/>
      <c r="M69" s="89"/>
    </row>
    <row r="70" spans="1:15">
      <c r="A70" s="3" t="s">
        <v>4</v>
      </c>
      <c r="B70" s="3" t="s">
        <v>5</v>
      </c>
      <c r="C70" s="3" t="s">
        <v>6</v>
      </c>
      <c r="D70" s="4"/>
      <c r="E70" s="3" t="s">
        <v>5</v>
      </c>
      <c r="F70" s="3" t="s">
        <v>6</v>
      </c>
      <c r="G70" s="3" t="s">
        <v>7</v>
      </c>
      <c r="H70" s="3" t="s">
        <v>8</v>
      </c>
      <c r="I70" s="5" t="s">
        <v>9</v>
      </c>
      <c r="K70" s="3" t="s">
        <v>5</v>
      </c>
      <c r="L70" s="3" t="s">
        <v>6</v>
      </c>
      <c r="M70" s="3" t="s">
        <v>7</v>
      </c>
      <c r="N70" s="5" t="s">
        <v>10</v>
      </c>
      <c r="O70" s="3" t="s">
        <v>11</v>
      </c>
    </row>
    <row r="71" spans="1:15">
      <c r="A71" s="2">
        <v>1</v>
      </c>
      <c r="B71" s="6">
        <v>11</v>
      </c>
      <c r="C71" s="6">
        <v>5</v>
      </c>
      <c r="D71" s="8"/>
      <c r="E71" s="6">
        <v>9</v>
      </c>
      <c r="F71" s="6">
        <v>5</v>
      </c>
      <c r="G71" s="2">
        <v>0.10973660685525</v>
      </c>
      <c r="H71" s="7" t="s">
        <v>12</v>
      </c>
      <c r="I71" s="8">
        <v>27000</v>
      </c>
      <c r="J71" s="8"/>
      <c r="K71" s="2">
        <v>9</v>
      </c>
      <c r="L71" s="2">
        <v>5</v>
      </c>
      <c r="M71" s="2">
        <v>0.10973660685525</v>
      </c>
      <c r="N71" s="8"/>
      <c r="O71" s="8">
        <v>3435000</v>
      </c>
    </row>
    <row r="72" spans="1:15">
      <c r="A72" s="27">
        <v>2</v>
      </c>
      <c r="B72" s="28">
        <v>18</v>
      </c>
      <c r="C72" s="28">
        <v>1</v>
      </c>
      <c r="D72" s="29"/>
      <c r="E72" s="28">
        <v>16</v>
      </c>
      <c r="F72" s="28">
        <v>1</v>
      </c>
      <c r="G72" s="2">
        <v>0.167257806871215</v>
      </c>
      <c r="H72" s="7" t="s">
        <v>18</v>
      </c>
      <c r="I72" s="8">
        <v>135000</v>
      </c>
      <c r="J72" s="8"/>
      <c r="K72" s="2">
        <v>9</v>
      </c>
      <c r="L72" s="2">
        <v>5</v>
      </c>
      <c r="M72" s="2">
        <v>0.109732925149614</v>
      </c>
      <c r="N72" s="8"/>
      <c r="O72" s="8">
        <v>7167000</v>
      </c>
    </row>
    <row r="73" spans="1:15">
      <c r="A73" s="2">
        <v>3</v>
      </c>
      <c r="B73" s="6">
        <v>20</v>
      </c>
      <c r="C73" s="6">
        <v>0</v>
      </c>
      <c r="D73" s="8"/>
      <c r="E73" s="6">
        <v>20</v>
      </c>
      <c r="F73" s="6">
        <v>0</v>
      </c>
      <c r="G73" s="2" t="s">
        <v>16</v>
      </c>
      <c r="H73" s="2"/>
      <c r="I73" s="8">
        <v>3000</v>
      </c>
      <c r="J73" s="8"/>
      <c r="K73" s="2">
        <v>9</v>
      </c>
      <c r="L73" s="2">
        <v>5</v>
      </c>
      <c r="M73" s="2">
        <v>0.109732925149614</v>
      </c>
      <c r="N73" s="8"/>
      <c r="O73" s="8">
        <v>8175000</v>
      </c>
    </row>
    <row r="74" spans="1:15">
      <c r="A74" s="2">
        <v>4</v>
      </c>
      <c r="B74" s="6">
        <v>9</v>
      </c>
      <c r="C74" s="6">
        <v>6</v>
      </c>
      <c r="D74" s="8"/>
      <c r="E74" s="6">
        <v>9</v>
      </c>
      <c r="F74" s="6">
        <v>5</v>
      </c>
      <c r="G74" s="2">
        <v>0.10973660685525</v>
      </c>
      <c r="H74" s="7" t="s">
        <v>12</v>
      </c>
      <c r="I74" s="8">
        <v>81000</v>
      </c>
      <c r="J74" s="8"/>
      <c r="K74" s="2">
        <v>9</v>
      </c>
      <c r="L74" s="2">
        <v>5</v>
      </c>
      <c r="M74" s="2">
        <v>0.109732925149614</v>
      </c>
      <c r="N74" s="8"/>
      <c r="O74" s="8">
        <v>10763000</v>
      </c>
    </row>
    <row r="75" spans="1:15">
      <c r="A75" s="2">
        <v>5</v>
      </c>
      <c r="B75" s="6">
        <v>17</v>
      </c>
      <c r="C75" s="6">
        <v>0</v>
      </c>
      <c r="D75" s="8"/>
      <c r="E75" s="6">
        <v>16</v>
      </c>
      <c r="F75" s="6">
        <v>1</v>
      </c>
      <c r="G75" s="2">
        <v>0.167257806871215</v>
      </c>
      <c r="H75" s="7" t="s">
        <v>18</v>
      </c>
      <c r="I75" s="8">
        <v>81000</v>
      </c>
      <c r="J75" s="8"/>
      <c r="K75" s="2">
        <v>9</v>
      </c>
      <c r="L75" s="2">
        <v>5</v>
      </c>
      <c r="M75" s="2">
        <v>0.109732925149614</v>
      </c>
      <c r="N75" s="8"/>
      <c r="O75" s="8">
        <v>14446000</v>
      </c>
    </row>
    <row r="76" spans="1:15">
      <c r="A76" s="2">
        <v>6</v>
      </c>
      <c r="B76" s="6">
        <v>3</v>
      </c>
      <c r="C76" s="6">
        <v>7</v>
      </c>
      <c r="D76" s="8"/>
      <c r="E76" s="6">
        <v>3</v>
      </c>
      <c r="F76" s="6">
        <v>7</v>
      </c>
      <c r="G76" s="2" t="s">
        <v>16</v>
      </c>
      <c r="H76" s="7"/>
      <c r="I76" s="8">
        <v>3000</v>
      </c>
      <c r="J76" s="8"/>
      <c r="K76" s="2">
        <v>9</v>
      </c>
      <c r="L76" s="2">
        <v>5</v>
      </c>
      <c r="M76" s="2">
        <v>0.109732925149614</v>
      </c>
      <c r="N76" s="8"/>
      <c r="O76" s="8">
        <v>14481000</v>
      </c>
    </row>
    <row r="77" spans="1:15">
      <c r="A77" s="2">
        <v>7</v>
      </c>
      <c r="B77" s="6">
        <v>5</v>
      </c>
      <c r="C77" s="6">
        <v>9</v>
      </c>
      <c r="D77" s="8"/>
      <c r="E77" s="6">
        <v>9</v>
      </c>
      <c r="F77" s="6">
        <v>5</v>
      </c>
      <c r="G77" s="2">
        <v>0.10996924289641</v>
      </c>
      <c r="H77" s="7" t="s">
        <v>12</v>
      </c>
      <c r="I77" s="8">
        <v>81000</v>
      </c>
      <c r="J77" s="8"/>
      <c r="K77" s="2">
        <v>9</v>
      </c>
      <c r="L77" s="2">
        <v>5</v>
      </c>
      <c r="M77" s="2">
        <v>0.109732925149614</v>
      </c>
      <c r="N77" s="8"/>
      <c r="O77" s="8">
        <v>17724000</v>
      </c>
    </row>
    <row r="78" spans="1:15">
      <c r="A78" s="2">
        <v>8</v>
      </c>
      <c r="B78" s="6">
        <v>5</v>
      </c>
      <c r="C78" s="6">
        <v>9</v>
      </c>
      <c r="D78" s="8"/>
      <c r="E78" s="6">
        <v>9</v>
      </c>
      <c r="F78" s="6">
        <v>5</v>
      </c>
      <c r="G78" s="2">
        <v>0.10996924289641</v>
      </c>
      <c r="H78" s="7" t="s">
        <v>12</v>
      </c>
      <c r="I78" s="8">
        <v>81000</v>
      </c>
      <c r="J78" s="8"/>
      <c r="K78" s="2">
        <v>9</v>
      </c>
      <c r="L78" s="2">
        <v>5</v>
      </c>
      <c r="M78" s="2">
        <v>0.109732925149614</v>
      </c>
      <c r="N78" s="8"/>
      <c r="O78" s="8">
        <v>20967000</v>
      </c>
    </row>
    <row r="79" spans="1:15">
      <c r="A79" s="2">
        <v>9</v>
      </c>
      <c r="B79" s="6">
        <v>12</v>
      </c>
      <c r="C79" s="6">
        <v>3</v>
      </c>
      <c r="D79" s="8"/>
      <c r="E79" s="6">
        <v>9</v>
      </c>
      <c r="F79" s="6">
        <v>5</v>
      </c>
      <c r="G79" s="2">
        <v>0.10996924289641</v>
      </c>
      <c r="H79" s="7" t="s">
        <v>12</v>
      </c>
      <c r="I79" s="8">
        <v>81000</v>
      </c>
      <c r="J79" s="8"/>
      <c r="K79" s="2">
        <v>9</v>
      </c>
      <c r="L79" s="2">
        <v>5</v>
      </c>
      <c r="M79" s="2">
        <v>0.109732925149614</v>
      </c>
      <c r="N79" s="8"/>
      <c r="O79" s="8">
        <v>24327000</v>
      </c>
    </row>
    <row r="80" spans="1:15">
      <c r="A80" s="2">
        <v>10</v>
      </c>
      <c r="B80" s="6">
        <v>19</v>
      </c>
      <c r="C80" s="6">
        <v>0</v>
      </c>
      <c r="D80" s="8"/>
      <c r="E80" s="6">
        <v>19</v>
      </c>
      <c r="F80" s="6">
        <v>0</v>
      </c>
      <c r="G80" s="2">
        <v>1</v>
      </c>
      <c r="H80" s="7" t="s">
        <v>18</v>
      </c>
      <c r="I80" s="8">
        <v>9000</v>
      </c>
      <c r="J80" s="8"/>
      <c r="K80" s="2">
        <v>9</v>
      </c>
      <c r="L80" s="2">
        <v>5</v>
      </c>
      <c r="M80" s="2">
        <v>0.109732925149614</v>
      </c>
      <c r="N80" s="9"/>
      <c r="O80" s="8">
        <v>24358000</v>
      </c>
    </row>
    <row r="81" spans="1:15">
      <c r="A81" s="2">
        <v>11</v>
      </c>
      <c r="B81" s="8">
        <v>11</v>
      </c>
      <c r="C81" s="8">
        <v>5</v>
      </c>
      <c r="D81" s="8"/>
      <c r="E81" s="8">
        <v>9</v>
      </c>
      <c r="F81" s="8">
        <v>5</v>
      </c>
      <c r="G81" s="8">
        <v>0.109845619660063</v>
      </c>
      <c r="H81" s="7" t="s">
        <v>12</v>
      </c>
      <c r="I81" s="8">
        <v>81000</v>
      </c>
      <c r="J81" s="8"/>
      <c r="K81" s="8">
        <v>9</v>
      </c>
      <c r="L81" s="8">
        <v>5</v>
      </c>
      <c r="M81" s="8">
        <v>0.109732925149614</v>
      </c>
      <c r="N81" s="8"/>
      <c r="O81" s="8">
        <v>28334000</v>
      </c>
    </row>
    <row r="82" spans="1:15">
      <c r="A82" s="2">
        <v>12</v>
      </c>
      <c r="B82" s="8">
        <v>14</v>
      </c>
      <c r="C82" s="8">
        <v>1</v>
      </c>
      <c r="D82" s="8"/>
      <c r="E82" s="8">
        <v>9</v>
      </c>
      <c r="F82" s="8">
        <v>5</v>
      </c>
      <c r="G82" s="8">
        <v>0.109845619660063</v>
      </c>
      <c r="H82" s="7" t="s">
        <v>12</v>
      </c>
      <c r="I82" s="8">
        <v>81000</v>
      </c>
      <c r="J82" s="8"/>
      <c r="K82" s="8">
        <v>9</v>
      </c>
      <c r="L82" s="8">
        <v>5</v>
      </c>
      <c r="M82" s="8">
        <v>0.109732925149614</v>
      </c>
      <c r="N82" s="9" t="s">
        <v>17</v>
      </c>
      <c r="O82" s="8">
        <v>35160000</v>
      </c>
    </row>
    <row r="83" spans="1:15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>
      <c r="A85" s="1" t="s">
        <v>62</v>
      </c>
    </row>
    <row r="86" spans="1:15">
      <c r="B86" s="89" t="s">
        <v>1</v>
      </c>
      <c r="C86" s="89"/>
      <c r="D86" s="2"/>
      <c r="E86" s="89" t="s">
        <v>2</v>
      </c>
      <c r="F86" s="89"/>
      <c r="G86" s="89"/>
      <c r="H86" s="2"/>
      <c r="K86" s="89" t="s">
        <v>3</v>
      </c>
      <c r="L86" s="89"/>
      <c r="M86" s="89"/>
    </row>
    <row r="87" spans="1:15">
      <c r="A87" s="3" t="s">
        <v>4</v>
      </c>
      <c r="B87" s="3" t="s">
        <v>5</v>
      </c>
      <c r="C87" s="3" t="s">
        <v>6</v>
      </c>
      <c r="D87" s="4"/>
      <c r="E87" s="3" t="s">
        <v>5</v>
      </c>
      <c r="F87" s="3" t="s">
        <v>6</v>
      </c>
      <c r="G87" s="3" t="s">
        <v>7</v>
      </c>
      <c r="H87" s="3" t="s">
        <v>8</v>
      </c>
      <c r="I87" s="5" t="s">
        <v>9</v>
      </c>
      <c r="K87" s="3" t="s">
        <v>5</v>
      </c>
      <c r="L87" s="3" t="s">
        <v>6</v>
      </c>
      <c r="M87" s="3" t="s">
        <v>7</v>
      </c>
      <c r="N87" s="5" t="s">
        <v>10</v>
      </c>
      <c r="O87" s="3" t="s">
        <v>11</v>
      </c>
    </row>
    <row r="88" spans="1:15">
      <c r="A88" s="2">
        <v>1</v>
      </c>
      <c r="B88" s="6">
        <v>6</v>
      </c>
      <c r="C88" s="6">
        <v>8</v>
      </c>
      <c r="D88" s="8"/>
      <c r="E88" s="6">
        <v>9</v>
      </c>
      <c r="F88" s="6">
        <v>5</v>
      </c>
      <c r="G88" s="2">
        <v>0.10973660685525</v>
      </c>
      <c r="H88" s="7" t="s">
        <v>12</v>
      </c>
      <c r="I88" s="8">
        <v>27000</v>
      </c>
      <c r="J88" s="8"/>
      <c r="K88" s="2">
        <v>9</v>
      </c>
      <c r="L88" s="2">
        <v>5</v>
      </c>
      <c r="M88" s="2">
        <v>0.10973660685525</v>
      </c>
      <c r="N88" s="8"/>
      <c r="O88" s="8">
        <v>7988000</v>
      </c>
    </row>
    <row r="89" spans="1:15">
      <c r="A89" s="27">
        <v>2</v>
      </c>
      <c r="B89" s="28">
        <v>8</v>
      </c>
      <c r="C89" s="28">
        <v>1</v>
      </c>
      <c r="D89" s="29"/>
      <c r="E89" s="28">
        <v>9</v>
      </c>
      <c r="F89" s="28">
        <v>5</v>
      </c>
      <c r="G89" s="2">
        <v>0.10973660685525</v>
      </c>
      <c r="H89" s="7" t="s">
        <v>12</v>
      </c>
      <c r="I89" s="8">
        <v>27000</v>
      </c>
      <c r="J89" s="8"/>
      <c r="K89" s="2">
        <v>9</v>
      </c>
      <c r="L89" s="2">
        <v>5</v>
      </c>
      <c r="M89" s="2">
        <v>0.10973660685525</v>
      </c>
      <c r="N89" s="8"/>
      <c r="O89" s="8">
        <v>11065000</v>
      </c>
    </row>
    <row r="90" spans="1:15">
      <c r="A90" s="2">
        <v>3</v>
      </c>
      <c r="B90" s="6">
        <v>17</v>
      </c>
      <c r="C90" s="6">
        <v>1</v>
      </c>
      <c r="D90" s="8"/>
      <c r="E90" s="6">
        <v>16</v>
      </c>
      <c r="F90" s="6">
        <v>1</v>
      </c>
      <c r="G90" s="2">
        <v>0.167257806871215</v>
      </c>
      <c r="H90" s="7" t="s">
        <v>18</v>
      </c>
      <c r="I90" s="8">
        <v>135000</v>
      </c>
      <c r="J90" s="8"/>
      <c r="K90" s="2">
        <v>9</v>
      </c>
      <c r="L90" s="2">
        <v>5</v>
      </c>
      <c r="M90" s="2">
        <v>0.109732925149614</v>
      </c>
      <c r="N90" s="8"/>
      <c r="O90" s="8">
        <v>14792000</v>
      </c>
    </row>
    <row r="91" spans="1:15">
      <c r="A91" s="2">
        <v>4</v>
      </c>
      <c r="B91" s="6">
        <v>13</v>
      </c>
      <c r="C91" s="6">
        <v>3</v>
      </c>
      <c r="D91" s="8"/>
      <c r="E91" s="6">
        <v>10</v>
      </c>
      <c r="F91" s="6">
        <v>4</v>
      </c>
      <c r="G91" s="2">
        <v>0.11091702722393799</v>
      </c>
      <c r="H91" s="7" t="s">
        <v>18</v>
      </c>
      <c r="I91" s="8">
        <v>81000</v>
      </c>
      <c r="J91" s="8"/>
      <c r="K91" s="2">
        <v>9</v>
      </c>
      <c r="L91" s="2">
        <v>5</v>
      </c>
      <c r="M91" s="2">
        <v>0.109732925149614</v>
      </c>
      <c r="N91" s="8"/>
      <c r="O91" s="8">
        <v>24751000</v>
      </c>
    </row>
    <row r="92" spans="1:15">
      <c r="A92" s="2">
        <v>5</v>
      </c>
      <c r="B92" s="6">
        <v>5</v>
      </c>
      <c r="C92" s="6">
        <v>4</v>
      </c>
      <c r="D92" s="8"/>
      <c r="E92" s="6">
        <v>9</v>
      </c>
      <c r="F92" s="6">
        <v>5</v>
      </c>
      <c r="G92" s="2">
        <v>0.10973660685525</v>
      </c>
      <c r="H92" s="7" t="s">
        <v>12</v>
      </c>
      <c r="I92" s="8">
        <v>81000</v>
      </c>
      <c r="J92" s="8"/>
      <c r="K92" s="2">
        <v>9</v>
      </c>
      <c r="L92" s="2">
        <v>5</v>
      </c>
      <c r="M92" s="2">
        <v>0.109732925149614</v>
      </c>
      <c r="N92" s="8"/>
      <c r="O92" s="8">
        <v>27912000</v>
      </c>
    </row>
    <row r="93" spans="1:15">
      <c r="A93" s="2">
        <v>6</v>
      </c>
      <c r="B93" s="6">
        <v>1</v>
      </c>
      <c r="C93" s="6">
        <v>10</v>
      </c>
      <c r="D93" s="8"/>
      <c r="E93" s="6">
        <v>1</v>
      </c>
      <c r="F93" s="6">
        <v>10</v>
      </c>
      <c r="G93" s="2" t="s">
        <v>16</v>
      </c>
      <c r="H93" s="7"/>
      <c r="I93" s="8">
        <v>3000</v>
      </c>
      <c r="J93" s="8"/>
      <c r="K93" s="2">
        <v>9</v>
      </c>
      <c r="L93" s="2">
        <v>5</v>
      </c>
      <c r="M93" s="2">
        <v>0.109732925149614</v>
      </c>
      <c r="N93" s="8"/>
      <c r="O93" s="8">
        <v>27942000</v>
      </c>
    </row>
    <row r="94" spans="1:15">
      <c r="A94" s="2">
        <v>7</v>
      </c>
      <c r="B94" s="6">
        <v>19</v>
      </c>
      <c r="C94" s="6">
        <v>0</v>
      </c>
      <c r="D94" s="8"/>
      <c r="E94" s="6">
        <v>19</v>
      </c>
      <c r="F94" s="6">
        <v>0</v>
      </c>
      <c r="G94" s="2">
        <v>1</v>
      </c>
      <c r="H94" s="7" t="s">
        <v>18</v>
      </c>
      <c r="I94" s="8">
        <v>9000</v>
      </c>
      <c r="J94" s="8"/>
      <c r="K94" s="2">
        <v>9</v>
      </c>
      <c r="L94" s="2">
        <v>5</v>
      </c>
      <c r="M94" s="2">
        <v>0.109732925149614</v>
      </c>
      <c r="N94" s="8"/>
      <c r="O94" s="8">
        <v>27973000</v>
      </c>
    </row>
    <row r="95" spans="1:15">
      <c r="A95" s="2">
        <v>8</v>
      </c>
      <c r="B95" s="6">
        <v>11</v>
      </c>
      <c r="C95" s="6">
        <v>5</v>
      </c>
      <c r="D95" s="8"/>
      <c r="E95" s="6">
        <v>9</v>
      </c>
      <c r="F95" s="6">
        <v>5</v>
      </c>
      <c r="G95" s="2">
        <v>0.109845619660063</v>
      </c>
      <c r="H95" s="7" t="s">
        <v>12</v>
      </c>
      <c r="I95" s="8">
        <v>81000</v>
      </c>
      <c r="J95" s="8"/>
      <c r="K95" s="2">
        <v>9</v>
      </c>
      <c r="L95" s="2">
        <v>5</v>
      </c>
      <c r="M95" s="2">
        <v>0.109732925149614</v>
      </c>
      <c r="N95" s="9" t="s">
        <v>17</v>
      </c>
      <c r="O95" s="8">
        <v>31949000</v>
      </c>
    </row>
    <row r="96" spans="1:15">
      <c r="A96" s="2"/>
      <c r="B96" s="6"/>
      <c r="C96" s="6"/>
      <c r="D96" s="8"/>
      <c r="E96" s="6"/>
      <c r="F96" s="6"/>
      <c r="G96" s="2"/>
      <c r="H96" s="7"/>
      <c r="I96" s="8"/>
      <c r="J96" s="8"/>
      <c r="K96" s="2"/>
      <c r="L96" s="2"/>
      <c r="M96" s="2"/>
      <c r="N96" s="8"/>
      <c r="O96" s="8"/>
    </row>
    <row r="97" spans="1:15">
      <c r="A97" s="2"/>
      <c r="B97" s="6"/>
      <c r="C97" s="6"/>
      <c r="D97" s="8"/>
      <c r="E97" s="6"/>
      <c r="F97" s="6"/>
      <c r="G97" s="2"/>
      <c r="H97" s="7"/>
      <c r="I97" s="8"/>
      <c r="J97" s="8"/>
      <c r="K97" s="2"/>
      <c r="L97" s="2"/>
      <c r="M97" s="2"/>
      <c r="N97" s="9"/>
      <c r="O97" s="8"/>
    </row>
    <row r="98" spans="1:15">
      <c r="A98" s="1" t="s">
        <v>63</v>
      </c>
    </row>
    <row r="99" spans="1:15">
      <c r="B99" s="89" t="s">
        <v>1</v>
      </c>
      <c r="C99" s="89"/>
      <c r="D99" s="2"/>
      <c r="E99" s="89" t="s">
        <v>2</v>
      </c>
      <c r="F99" s="89"/>
      <c r="G99" s="89"/>
      <c r="H99" s="2"/>
      <c r="K99" s="89" t="s">
        <v>3</v>
      </c>
      <c r="L99" s="89"/>
      <c r="M99" s="89"/>
    </row>
    <row r="100" spans="1:15">
      <c r="A100" s="3" t="s">
        <v>4</v>
      </c>
      <c r="B100" s="3" t="s">
        <v>5</v>
      </c>
      <c r="C100" s="3" t="s">
        <v>6</v>
      </c>
      <c r="D100" s="4"/>
      <c r="E100" s="3" t="s">
        <v>5</v>
      </c>
      <c r="F100" s="3" t="s">
        <v>6</v>
      </c>
      <c r="G100" s="3" t="s">
        <v>7</v>
      </c>
      <c r="H100" s="3" t="s">
        <v>8</v>
      </c>
      <c r="I100" s="5" t="s">
        <v>9</v>
      </c>
      <c r="K100" s="3" t="s">
        <v>5</v>
      </c>
      <c r="L100" s="3" t="s">
        <v>6</v>
      </c>
      <c r="M100" s="3" t="s">
        <v>7</v>
      </c>
      <c r="N100" s="5" t="s">
        <v>10</v>
      </c>
      <c r="O100" s="3" t="s">
        <v>11</v>
      </c>
    </row>
    <row r="101" spans="1:15">
      <c r="A101" s="2">
        <v>1</v>
      </c>
      <c r="B101" s="6">
        <v>16</v>
      </c>
      <c r="C101" s="6">
        <v>1</v>
      </c>
      <c r="D101" s="8"/>
      <c r="E101" s="6">
        <v>16</v>
      </c>
      <c r="F101" s="6">
        <v>1</v>
      </c>
      <c r="G101" s="2">
        <v>0.16463534297551</v>
      </c>
      <c r="H101" s="7" t="s">
        <v>18</v>
      </c>
      <c r="I101" s="8">
        <v>9000</v>
      </c>
      <c r="J101" s="8"/>
      <c r="K101" s="2">
        <v>16</v>
      </c>
      <c r="L101" s="2">
        <v>1</v>
      </c>
      <c r="M101" s="2">
        <v>0.16463534297551</v>
      </c>
      <c r="N101" s="8"/>
      <c r="O101" s="8">
        <v>236000</v>
      </c>
    </row>
    <row r="102" spans="1:15">
      <c r="A102" s="27">
        <v>2</v>
      </c>
      <c r="B102" s="28">
        <v>12</v>
      </c>
      <c r="C102" s="28">
        <v>1</v>
      </c>
      <c r="D102" s="29"/>
      <c r="E102" s="28">
        <v>9</v>
      </c>
      <c r="F102" s="28">
        <v>5</v>
      </c>
      <c r="G102" s="2">
        <v>0.10951418086698</v>
      </c>
      <c r="H102" s="7" t="s">
        <v>12</v>
      </c>
      <c r="I102" s="8">
        <v>27000</v>
      </c>
      <c r="J102" s="8"/>
      <c r="K102" s="2">
        <v>9</v>
      </c>
      <c r="L102" s="2">
        <v>5</v>
      </c>
      <c r="M102" s="2">
        <v>0.10951418086698</v>
      </c>
      <c r="N102" s="8"/>
      <c r="O102" s="8">
        <v>3448000</v>
      </c>
    </row>
    <row r="103" spans="1:15">
      <c r="A103" s="2">
        <v>3</v>
      </c>
      <c r="B103" s="6">
        <v>7</v>
      </c>
      <c r="C103" s="6">
        <v>8</v>
      </c>
      <c r="D103" s="8"/>
      <c r="E103" s="6">
        <v>7</v>
      </c>
      <c r="F103" s="6">
        <v>6</v>
      </c>
      <c r="G103" s="2">
        <v>0.111002679633283</v>
      </c>
      <c r="H103" s="7" t="s">
        <v>18</v>
      </c>
      <c r="I103" s="8">
        <v>27000</v>
      </c>
      <c r="J103" s="8"/>
      <c r="K103" s="2">
        <v>9</v>
      </c>
      <c r="L103" s="2">
        <v>5</v>
      </c>
      <c r="M103" s="2">
        <v>0.10951418086698</v>
      </c>
      <c r="N103" s="8"/>
      <c r="O103" s="8">
        <v>7110000</v>
      </c>
    </row>
    <row r="104" spans="1:15">
      <c r="A104" s="2">
        <v>4</v>
      </c>
      <c r="B104" s="6">
        <v>14</v>
      </c>
      <c r="C104" s="6">
        <v>0</v>
      </c>
      <c r="D104" s="8"/>
      <c r="E104" s="6">
        <v>14</v>
      </c>
      <c r="F104" s="6">
        <v>2</v>
      </c>
      <c r="G104" s="2">
        <v>0.12742047624327299</v>
      </c>
      <c r="H104" s="7" t="s">
        <v>18</v>
      </c>
      <c r="I104" s="8">
        <v>27000</v>
      </c>
      <c r="J104" s="8"/>
      <c r="K104" s="2">
        <v>9</v>
      </c>
      <c r="L104" s="2">
        <v>5</v>
      </c>
      <c r="M104" s="2">
        <v>0.10951418086698</v>
      </c>
      <c r="N104" s="8"/>
      <c r="O104" s="8">
        <v>9434000</v>
      </c>
    </row>
    <row r="105" spans="1:15">
      <c r="A105" s="2">
        <v>5</v>
      </c>
      <c r="B105" s="6">
        <v>18</v>
      </c>
      <c r="C105" s="6">
        <v>0</v>
      </c>
      <c r="D105" s="8"/>
      <c r="E105" s="6">
        <v>14</v>
      </c>
      <c r="F105" s="6">
        <v>2</v>
      </c>
      <c r="G105" s="2">
        <v>0.12742047624327299</v>
      </c>
      <c r="H105" s="7" t="s">
        <v>18</v>
      </c>
      <c r="I105" s="8">
        <v>27000</v>
      </c>
      <c r="J105" s="8"/>
      <c r="K105" s="2">
        <v>9</v>
      </c>
      <c r="L105" s="2">
        <v>5</v>
      </c>
      <c r="M105" s="2">
        <v>0.10951418086698</v>
      </c>
      <c r="N105" s="8"/>
      <c r="O105" s="8">
        <v>12176000</v>
      </c>
    </row>
    <row r="106" spans="1:15">
      <c r="A106" s="2">
        <v>6</v>
      </c>
      <c r="B106" s="6">
        <v>9</v>
      </c>
      <c r="C106" s="6">
        <v>4</v>
      </c>
      <c r="D106" s="8"/>
      <c r="E106" s="6">
        <v>9</v>
      </c>
      <c r="F106" s="6">
        <v>5</v>
      </c>
      <c r="G106" s="2">
        <v>0.10951418086698</v>
      </c>
      <c r="H106" s="7" t="s">
        <v>12</v>
      </c>
      <c r="I106" s="8">
        <v>27000</v>
      </c>
      <c r="J106" s="8"/>
      <c r="K106" s="2">
        <v>9</v>
      </c>
      <c r="L106" s="2">
        <v>5</v>
      </c>
      <c r="M106" s="2">
        <v>0.10951418086698</v>
      </c>
      <c r="N106" s="8"/>
      <c r="O106" s="8">
        <v>15483000</v>
      </c>
    </row>
    <row r="107" spans="1:15">
      <c r="A107" s="2">
        <v>7</v>
      </c>
      <c r="B107" s="6">
        <v>10</v>
      </c>
      <c r="C107" s="6">
        <v>1</v>
      </c>
      <c r="D107" s="8"/>
      <c r="E107" s="6">
        <v>9</v>
      </c>
      <c r="F107" s="6">
        <v>5</v>
      </c>
      <c r="G107" s="2">
        <v>0.10951418086698</v>
      </c>
      <c r="H107" s="7" t="s">
        <v>12</v>
      </c>
      <c r="I107" s="8">
        <v>27000</v>
      </c>
      <c r="J107" s="8"/>
      <c r="K107" s="2">
        <v>9</v>
      </c>
      <c r="L107" s="2">
        <v>5</v>
      </c>
      <c r="M107" s="2">
        <v>0.10951418086698</v>
      </c>
      <c r="N107" s="8"/>
      <c r="O107" s="8">
        <v>18945000</v>
      </c>
    </row>
    <row r="108" spans="1:15">
      <c r="A108" s="2">
        <v>8</v>
      </c>
      <c r="B108" s="6">
        <v>20</v>
      </c>
      <c r="C108" s="6">
        <v>0</v>
      </c>
      <c r="D108" s="8"/>
      <c r="E108" s="6">
        <v>20</v>
      </c>
      <c r="F108" s="6">
        <v>0</v>
      </c>
      <c r="G108" s="2" t="s">
        <v>16</v>
      </c>
      <c r="H108" s="7"/>
      <c r="I108" s="8">
        <v>3000</v>
      </c>
      <c r="J108" s="8"/>
      <c r="K108" s="2">
        <v>9</v>
      </c>
      <c r="L108" s="2">
        <v>5</v>
      </c>
      <c r="M108" s="2">
        <v>0.10951418086698</v>
      </c>
      <c r="N108" s="8"/>
      <c r="O108" s="8">
        <v>18945000</v>
      </c>
    </row>
    <row r="109" spans="1:15">
      <c r="A109" s="2">
        <v>9</v>
      </c>
      <c r="B109" s="6">
        <v>15</v>
      </c>
      <c r="C109" s="6">
        <v>2</v>
      </c>
      <c r="D109" s="8"/>
      <c r="E109" s="6">
        <v>14</v>
      </c>
      <c r="F109" s="6">
        <v>2</v>
      </c>
      <c r="G109" s="2">
        <v>0.12797973510500299</v>
      </c>
      <c r="H109" s="7" t="s">
        <v>18</v>
      </c>
      <c r="I109" s="8">
        <v>135000</v>
      </c>
      <c r="J109" s="8"/>
      <c r="K109" s="2">
        <v>9</v>
      </c>
      <c r="L109" s="2">
        <v>5</v>
      </c>
      <c r="M109" s="2">
        <v>0.110370597396034</v>
      </c>
      <c r="N109" s="8"/>
      <c r="O109" s="8">
        <v>25776000</v>
      </c>
    </row>
    <row r="110" spans="1:15">
      <c r="A110" s="2">
        <v>10</v>
      </c>
      <c r="B110" s="6">
        <v>18</v>
      </c>
      <c r="C110" s="6">
        <v>1</v>
      </c>
      <c r="D110" s="8"/>
      <c r="E110" s="6">
        <v>14</v>
      </c>
      <c r="F110" s="6">
        <v>2</v>
      </c>
      <c r="G110" s="2">
        <v>0.12742047624327299</v>
      </c>
      <c r="H110" s="7" t="s">
        <v>18</v>
      </c>
      <c r="I110" s="8">
        <v>81000</v>
      </c>
      <c r="J110" s="8"/>
      <c r="K110" s="2">
        <v>9</v>
      </c>
      <c r="L110" s="2">
        <v>5</v>
      </c>
      <c r="M110" s="2">
        <v>0.110370597396034</v>
      </c>
      <c r="N110" s="9"/>
      <c r="O110" s="8">
        <v>29550000</v>
      </c>
    </row>
    <row r="111" spans="1:15">
      <c r="A111" s="2">
        <v>11</v>
      </c>
      <c r="B111" s="8">
        <v>17</v>
      </c>
      <c r="C111" s="8">
        <v>1</v>
      </c>
      <c r="D111" s="8"/>
      <c r="E111" s="8">
        <v>14</v>
      </c>
      <c r="F111" s="8">
        <v>2</v>
      </c>
      <c r="G111" s="8">
        <v>0.12797973510500299</v>
      </c>
      <c r="H111" s="7" t="s">
        <v>18</v>
      </c>
      <c r="I111" s="8">
        <v>81000</v>
      </c>
      <c r="J111" s="8"/>
      <c r="K111" s="8">
        <v>9</v>
      </c>
      <c r="L111" s="8">
        <v>5</v>
      </c>
      <c r="M111" s="8">
        <v>0.110370597396034</v>
      </c>
      <c r="N111" s="9" t="s">
        <v>17</v>
      </c>
      <c r="O111" s="8">
        <v>36895000</v>
      </c>
    </row>
    <row r="112" spans="1:15">
      <c r="A112" s="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>
      <c r="A113" s="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>
      <c r="A114" s="1" t="s">
        <v>64</v>
      </c>
    </row>
    <row r="115" spans="1:15">
      <c r="B115" s="89" t="s">
        <v>1</v>
      </c>
      <c r="C115" s="89"/>
      <c r="D115" s="2"/>
      <c r="E115" s="89" t="s">
        <v>2</v>
      </c>
      <c r="F115" s="89"/>
      <c r="G115" s="89"/>
      <c r="H115" s="2"/>
      <c r="K115" s="89" t="s">
        <v>3</v>
      </c>
      <c r="L115" s="89"/>
      <c r="M115" s="89"/>
    </row>
    <row r="116" spans="1:15">
      <c r="A116" s="3" t="s">
        <v>4</v>
      </c>
      <c r="B116" s="3" t="s">
        <v>5</v>
      </c>
      <c r="C116" s="3" t="s">
        <v>6</v>
      </c>
      <c r="D116" s="4"/>
      <c r="E116" s="3" t="s">
        <v>5</v>
      </c>
      <c r="F116" s="3" t="s">
        <v>6</v>
      </c>
      <c r="G116" s="3" t="s">
        <v>7</v>
      </c>
      <c r="H116" s="3" t="s">
        <v>8</v>
      </c>
      <c r="I116" s="5" t="s">
        <v>9</v>
      </c>
      <c r="K116" s="3" t="s">
        <v>5</v>
      </c>
      <c r="L116" s="3" t="s">
        <v>6</v>
      </c>
      <c r="M116" s="3" t="s">
        <v>7</v>
      </c>
      <c r="N116" s="5" t="s">
        <v>10</v>
      </c>
      <c r="O116" s="3" t="s">
        <v>11</v>
      </c>
    </row>
    <row r="117" spans="1:15">
      <c r="A117" s="2">
        <v>1</v>
      </c>
      <c r="B117" s="6">
        <v>18</v>
      </c>
      <c r="C117" s="6">
        <v>1</v>
      </c>
      <c r="D117" s="8"/>
      <c r="E117" s="6">
        <v>16</v>
      </c>
      <c r="F117" s="6">
        <v>1</v>
      </c>
      <c r="G117" s="2">
        <v>0.167257806871215</v>
      </c>
      <c r="H117" s="7" t="s">
        <v>18</v>
      </c>
      <c r="I117" s="8">
        <v>81000</v>
      </c>
      <c r="J117" s="8"/>
      <c r="K117" s="2">
        <v>16</v>
      </c>
      <c r="L117" s="2">
        <v>1</v>
      </c>
      <c r="M117" s="2">
        <v>0.167257806871215</v>
      </c>
      <c r="N117" s="8"/>
      <c r="O117" s="8">
        <v>3678000</v>
      </c>
    </row>
    <row r="118" spans="1:15">
      <c r="A118" s="27">
        <v>2</v>
      </c>
      <c r="B118" s="28">
        <v>16</v>
      </c>
      <c r="C118" s="28">
        <v>2</v>
      </c>
      <c r="D118" s="29"/>
      <c r="E118" s="28">
        <v>9</v>
      </c>
      <c r="F118" s="28">
        <v>5</v>
      </c>
      <c r="G118" s="2">
        <v>0.10973660685525</v>
      </c>
      <c r="H118" s="7" t="s">
        <v>12</v>
      </c>
      <c r="I118" s="8">
        <v>81000</v>
      </c>
      <c r="J118" s="8"/>
      <c r="K118" s="2">
        <v>9</v>
      </c>
      <c r="L118" s="2">
        <v>5</v>
      </c>
      <c r="M118" s="2">
        <v>0.10973660685525</v>
      </c>
      <c r="N118" s="8"/>
      <c r="O118" s="8">
        <v>7572000</v>
      </c>
    </row>
    <row r="119" spans="1:15">
      <c r="A119" s="2">
        <v>3</v>
      </c>
      <c r="B119" s="6">
        <v>1</v>
      </c>
      <c r="C119" s="6">
        <v>11</v>
      </c>
      <c r="D119" s="8"/>
      <c r="E119" s="6">
        <v>1</v>
      </c>
      <c r="F119" s="6">
        <v>11</v>
      </c>
      <c r="G119" s="2" t="s">
        <v>16</v>
      </c>
      <c r="H119" s="2"/>
      <c r="I119" s="8">
        <v>3000</v>
      </c>
      <c r="J119" s="8"/>
      <c r="K119" s="2">
        <v>9</v>
      </c>
      <c r="L119" s="2">
        <v>5</v>
      </c>
      <c r="M119" s="2">
        <v>0.10973660685525</v>
      </c>
      <c r="N119" s="8"/>
      <c r="O119" s="8">
        <v>7602000</v>
      </c>
    </row>
    <row r="120" spans="1:15">
      <c r="A120" s="2">
        <v>4</v>
      </c>
      <c r="B120" s="6">
        <v>12</v>
      </c>
      <c r="C120" s="6">
        <v>4</v>
      </c>
      <c r="D120" s="8"/>
      <c r="E120" s="6">
        <v>9</v>
      </c>
      <c r="F120" s="6">
        <v>5</v>
      </c>
      <c r="G120" s="2">
        <v>0.10996924289641</v>
      </c>
      <c r="H120" s="7" t="s">
        <v>12</v>
      </c>
      <c r="I120" s="8">
        <v>81000</v>
      </c>
      <c r="J120" s="8"/>
      <c r="K120" s="2">
        <v>9</v>
      </c>
      <c r="L120" s="2">
        <v>5</v>
      </c>
      <c r="M120" s="2">
        <v>0.10973660685525</v>
      </c>
      <c r="N120" s="8"/>
      <c r="O120" s="8">
        <v>10912000</v>
      </c>
    </row>
    <row r="121" spans="1:15">
      <c r="A121" s="2">
        <v>5</v>
      </c>
      <c r="B121" s="6">
        <v>9</v>
      </c>
      <c r="C121" s="6">
        <v>3</v>
      </c>
      <c r="D121" s="8"/>
      <c r="E121" s="6">
        <v>9</v>
      </c>
      <c r="F121" s="6">
        <v>5</v>
      </c>
      <c r="G121" s="2">
        <v>0.10996924289641</v>
      </c>
      <c r="H121" s="7" t="s">
        <v>12</v>
      </c>
      <c r="I121" s="8">
        <v>81000</v>
      </c>
      <c r="J121" s="8"/>
      <c r="K121" s="2">
        <v>9</v>
      </c>
      <c r="L121" s="2">
        <v>5</v>
      </c>
      <c r="M121" s="2">
        <v>0.10973660685525</v>
      </c>
      <c r="N121" s="8"/>
      <c r="O121" s="8">
        <v>13595000</v>
      </c>
    </row>
    <row r="122" spans="1:15">
      <c r="A122" s="2">
        <v>6</v>
      </c>
      <c r="B122" s="6">
        <v>4</v>
      </c>
      <c r="C122" s="6">
        <v>0</v>
      </c>
      <c r="D122" s="8"/>
      <c r="E122" s="6">
        <v>4</v>
      </c>
      <c r="F122" s="6">
        <v>0</v>
      </c>
      <c r="G122" s="2" t="s">
        <v>16</v>
      </c>
      <c r="H122" s="7"/>
      <c r="I122" s="8">
        <v>3000</v>
      </c>
      <c r="J122" s="8"/>
      <c r="K122" s="2">
        <v>9</v>
      </c>
      <c r="L122" s="2">
        <v>5</v>
      </c>
      <c r="M122" s="2">
        <v>0.10973660685525</v>
      </c>
      <c r="N122" s="8"/>
      <c r="O122" s="8">
        <v>13600000</v>
      </c>
    </row>
    <row r="123" spans="1:15">
      <c r="A123" s="2">
        <v>7</v>
      </c>
      <c r="B123" s="6">
        <v>15</v>
      </c>
      <c r="C123" s="6">
        <v>2</v>
      </c>
      <c r="D123" s="8"/>
      <c r="E123" s="6">
        <v>9</v>
      </c>
      <c r="F123" s="6">
        <v>5</v>
      </c>
      <c r="G123" s="2">
        <v>0.10975528045713299</v>
      </c>
      <c r="H123" s="7" t="s">
        <v>12</v>
      </c>
      <c r="I123" s="8">
        <v>81000</v>
      </c>
      <c r="J123" s="8"/>
      <c r="K123" s="2">
        <v>9</v>
      </c>
      <c r="L123" s="2">
        <v>5</v>
      </c>
      <c r="M123" s="2">
        <v>0.10973660685525</v>
      </c>
      <c r="N123" s="8"/>
      <c r="O123" s="8">
        <v>16873000</v>
      </c>
    </row>
    <row r="124" spans="1:15">
      <c r="A124" s="2">
        <v>8</v>
      </c>
      <c r="B124" s="6">
        <v>2</v>
      </c>
      <c r="C124" s="6">
        <v>6</v>
      </c>
      <c r="D124" s="8"/>
      <c r="E124" s="6">
        <v>2</v>
      </c>
      <c r="F124" s="6">
        <v>6</v>
      </c>
      <c r="G124" s="2" t="s">
        <v>16</v>
      </c>
      <c r="H124" s="7"/>
      <c r="I124" s="8">
        <v>3000</v>
      </c>
      <c r="J124" s="8"/>
      <c r="K124" s="2">
        <v>9</v>
      </c>
      <c r="L124" s="2">
        <v>5</v>
      </c>
      <c r="M124" s="2">
        <v>0.10973660685525</v>
      </c>
      <c r="N124" s="8"/>
      <c r="O124" s="8">
        <v>16913000</v>
      </c>
    </row>
    <row r="125" spans="1:15">
      <c r="A125" s="2">
        <v>9</v>
      </c>
      <c r="B125" s="6">
        <v>5</v>
      </c>
      <c r="C125" s="6">
        <v>1</v>
      </c>
      <c r="D125" s="8"/>
      <c r="E125" s="6">
        <v>10</v>
      </c>
      <c r="F125" s="6">
        <v>4</v>
      </c>
      <c r="G125" s="2">
        <v>0.110506294748713</v>
      </c>
      <c r="H125" s="7" t="s">
        <v>18</v>
      </c>
      <c r="I125" s="8">
        <v>81000</v>
      </c>
      <c r="J125" s="8"/>
      <c r="K125" s="2">
        <v>9</v>
      </c>
      <c r="L125" s="2">
        <v>5</v>
      </c>
      <c r="M125" s="2">
        <v>0.10973660685525</v>
      </c>
      <c r="N125" s="8"/>
      <c r="O125" s="8">
        <v>19623000</v>
      </c>
    </row>
    <row r="126" spans="1:15">
      <c r="A126" s="2">
        <v>10</v>
      </c>
      <c r="B126" s="6">
        <v>19</v>
      </c>
      <c r="C126" s="6">
        <v>0</v>
      </c>
      <c r="D126" s="8"/>
      <c r="E126" s="6">
        <v>19</v>
      </c>
      <c r="F126" s="6">
        <v>0</v>
      </c>
      <c r="G126" s="2">
        <v>1</v>
      </c>
      <c r="H126" s="7" t="s">
        <v>18</v>
      </c>
      <c r="I126" s="8">
        <v>9000</v>
      </c>
      <c r="J126" s="8"/>
      <c r="K126" s="2">
        <v>9</v>
      </c>
      <c r="L126" s="2">
        <v>5</v>
      </c>
      <c r="M126" s="2">
        <v>0.10973660685525</v>
      </c>
      <c r="N126" s="9"/>
      <c r="O126" s="8">
        <v>19654000</v>
      </c>
    </row>
    <row r="127" spans="1:15">
      <c r="A127" s="2">
        <v>11</v>
      </c>
      <c r="B127" s="8">
        <v>15</v>
      </c>
      <c r="C127" s="8">
        <v>1</v>
      </c>
      <c r="D127" s="8"/>
      <c r="E127" s="8">
        <v>9</v>
      </c>
      <c r="F127" s="8">
        <v>5</v>
      </c>
      <c r="G127" s="8">
        <v>0.11033080828609999</v>
      </c>
      <c r="H127" s="7" t="s">
        <v>12</v>
      </c>
      <c r="I127" s="8">
        <v>81000</v>
      </c>
      <c r="J127" s="8"/>
      <c r="K127" s="8">
        <v>9</v>
      </c>
      <c r="L127" s="8">
        <v>5</v>
      </c>
      <c r="M127" s="8">
        <v>0.10973660685525</v>
      </c>
      <c r="N127" s="8"/>
      <c r="O127" s="8">
        <v>23540000</v>
      </c>
    </row>
    <row r="128" spans="1:15">
      <c r="A128" s="2">
        <v>12</v>
      </c>
      <c r="B128" s="8">
        <v>12</v>
      </c>
      <c r="C128" s="8">
        <v>2</v>
      </c>
      <c r="D128" s="8"/>
      <c r="E128" s="8">
        <v>9</v>
      </c>
      <c r="F128" s="8">
        <v>5</v>
      </c>
      <c r="G128" s="8">
        <v>0.11033080828609999</v>
      </c>
      <c r="H128" s="7" t="s">
        <v>12</v>
      </c>
      <c r="I128" s="8">
        <v>81000</v>
      </c>
      <c r="J128" s="8"/>
      <c r="K128" s="8">
        <v>9</v>
      </c>
      <c r="L128" s="8">
        <v>5</v>
      </c>
      <c r="M128" s="8">
        <v>0.10973660685525</v>
      </c>
      <c r="N128" s="8"/>
      <c r="O128" s="8">
        <v>27211000</v>
      </c>
    </row>
    <row r="129" spans="1:15">
      <c r="A129" s="2">
        <v>13</v>
      </c>
      <c r="B129" s="8">
        <v>16</v>
      </c>
      <c r="C129" s="8">
        <v>1</v>
      </c>
      <c r="D129" s="8"/>
      <c r="E129" s="8">
        <v>9</v>
      </c>
      <c r="F129" s="8">
        <v>5</v>
      </c>
      <c r="G129" s="8">
        <v>0.11033080828609999</v>
      </c>
      <c r="H129" s="7" t="s">
        <v>12</v>
      </c>
      <c r="I129" s="8">
        <v>81000</v>
      </c>
      <c r="J129" s="8"/>
      <c r="K129" s="8">
        <v>9</v>
      </c>
      <c r="L129" s="8">
        <v>5</v>
      </c>
      <c r="M129" s="8">
        <v>0.10973660685525</v>
      </c>
      <c r="N129" s="9" t="s">
        <v>17</v>
      </c>
      <c r="O129" s="8">
        <v>31117000</v>
      </c>
    </row>
    <row r="130" spans="1:15">
      <c r="A130" s="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>
      <c r="A131" s="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>
      <c r="A132" s="1" t="s">
        <v>65</v>
      </c>
    </row>
    <row r="133" spans="1:15">
      <c r="B133" s="89" t="s">
        <v>1</v>
      </c>
      <c r="C133" s="89"/>
      <c r="D133" s="2"/>
      <c r="E133" s="89" t="s">
        <v>2</v>
      </c>
      <c r="F133" s="89"/>
      <c r="G133" s="89"/>
      <c r="H133" s="2"/>
      <c r="K133" s="89" t="s">
        <v>3</v>
      </c>
      <c r="L133" s="89"/>
      <c r="M133" s="89"/>
    </row>
    <row r="134" spans="1:15">
      <c r="A134" s="3" t="s">
        <v>4</v>
      </c>
      <c r="B134" s="3" t="s">
        <v>5</v>
      </c>
      <c r="C134" s="3" t="s">
        <v>6</v>
      </c>
      <c r="D134" s="4"/>
      <c r="E134" s="3" t="s">
        <v>5</v>
      </c>
      <c r="F134" s="3" t="s">
        <v>6</v>
      </c>
      <c r="G134" s="3" t="s">
        <v>7</v>
      </c>
      <c r="H134" s="3" t="s">
        <v>8</v>
      </c>
      <c r="I134" s="5" t="s">
        <v>9</v>
      </c>
      <c r="K134" s="3" t="s">
        <v>5</v>
      </c>
      <c r="L134" s="3" t="s">
        <v>6</v>
      </c>
      <c r="M134" s="3" t="s">
        <v>7</v>
      </c>
      <c r="N134" s="5" t="s">
        <v>10</v>
      </c>
      <c r="O134" s="3" t="s">
        <v>11</v>
      </c>
    </row>
    <row r="135" spans="1:15">
      <c r="A135" s="2">
        <v>1</v>
      </c>
      <c r="B135" s="6">
        <v>8</v>
      </c>
      <c r="C135" s="6">
        <v>6</v>
      </c>
      <c r="D135" s="8"/>
      <c r="E135" s="6">
        <v>9</v>
      </c>
      <c r="F135" s="6">
        <v>5</v>
      </c>
      <c r="G135" s="2">
        <v>0.10973660685525</v>
      </c>
      <c r="H135" s="7" t="s">
        <v>12</v>
      </c>
      <c r="I135" s="8">
        <v>27000</v>
      </c>
      <c r="J135" s="8"/>
      <c r="K135" s="2">
        <v>9</v>
      </c>
      <c r="L135" s="2">
        <v>5</v>
      </c>
      <c r="M135" s="2">
        <v>0.10973660685525</v>
      </c>
      <c r="N135" s="8"/>
      <c r="O135" s="8">
        <v>2972000</v>
      </c>
    </row>
    <row r="136" spans="1:15">
      <c r="A136" s="27">
        <v>2</v>
      </c>
      <c r="B136" s="28">
        <v>20</v>
      </c>
      <c r="C136" s="28">
        <v>0</v>
      </c>
      <c r="D136" s="29"/>
      <c r="E136" s="28">
        <v>20</v>
      </c>
      <c r="F136" s="28">
        <v>0</v>
      </c>
      <c r="G136" s="2" t="s">
        <v>16</v>
      </c>
      <c r="H136" s="7"/>
      <c r="I136" s="8">
        <v>3000</v>
      </c>
      <c r="J136" s="8"/>
      <c r="K136" s="2">
        <v>9</v>
      </c>
      <c r="L136" s="2">
        <v>5</v>
      </c>
      <c r="M136" s="2">
        <v>0.10973660685525</v>
      </c>
      <c r="N136" s="8"/>
      <c r="O136" s="8">
        <v>2972000</v>
      </c>
    </row>
    <row r="137" spans="1:15">
      <c r="A137" s="2">
        <v>3</v>
      </c>
      <c r="B137" s="6">
        <v>14</v>
      </c>
      <c r="C137" s="6">
        <v>2</v>
      </c>
      <c r="D137" s="8"/>
      <c r="E137" s="6">
        <v>9</v>
      </c>
      <c r="F137" s="6">
        <v>5</v>
      </c>
      <c r="G137" s="2">
        <v>0.10973660685525</v>
      </c>
      <c r="H137" s="7" t="s">
        <v>12</v>
      </c>
      <c r="I137" s="8">
        <v>27000</v>
      </c>
      <c r="J137" s="8"/>
      <c r="K137" s="2">
        <v>9</v>
      </c>
      <c r="L137" s="2">
        <v>5</v>
      </c>
      <c r="M137" s="2">
        <v>0.10973660685525</v>
      </c>
      <c r="N137" s="8"/>
      <c r="O137" s="8">
        <v>6702000</v>
      </c>
    </row>
    <row r="138" spans="1:15">
      <c r="A138" s="2">
        <v>4</v>
      </c>
      <c r="B138" s="6">
        <v>6</v>
      </c>
      <c r="C138" s="6">
        <v>1</v>
      </c>
      <c r="D138" s="8"/>
      <c r="E138" s="6">
        <v>9</v>
      </c>
      <c r="F138" s="6">
        <v>5</v>
      </c>
      <c r="G138" s="2">
        <v>0.10973660685525</v>
      </c>
      <c r="H138" s="7" t="s">
        <v>12</v>
      </c>
      <c r="I138" s="8">
        <v>27000</v>
      </c>
      <c r="J138" s="8"/>
      <c r="K138" s="2">
        <v>9</v>
      </c>
      <c r="L138" s="2">
        <v>5</v>
      </c>
      <c r="M138" s="2">
        <v>0.10973660685525</v>
      </c>
      <c r="N138" s="8"/>
      <c r="O138" s="8">
        <v>10014000</v>
      </c>
    </row>
    <row r="139" spans="1:15">
      <c r="A139" s="2">
        <v>5</v>
      </c>
      <c r="B139" s="6">
        <v>14</v>
      </c>
      <c r="C139" s="6">
        <v>1</v>
      </c>
      <c r="D139" s="8"/>
      <c r="E139" s="6">
        <v>9</v>
      </c>
      <c r="F139" s="6">
        <v>5</v>
      </c>
      <c r="G139" s="2">
        <v>0.10973660685525</v>
      </c>
      <c r="H139" s="7" t="s">
        <v>12</v>
      </c>
      <c r="I139" s="8">
        <v>27000</v>
      </c>
      <c r="J139" s="8"/>
      <c r="K139" s="2">
        <v>9</v>
      </c>
      <c r="L139" s="2">
        <v>5</v>
      </c>
      <c r="M139" s="2">
        <v>0.10973660685525</v>
      </c>
      <c r="N139" s="8"/>
      <c r="O139" s="8">
        <v>13739000</v>
      </c>
    </row>
    <row r="140" spans="1:15">
      <c r="A140" s="2">
        <v>6</v>
      </c>
      <c r="B140" s="6">
        <v>4</v>
      </c>
      <c r="C140" s="6">
        <v>1</v>
      </c>
      <c r="D140" s="8"/>
      <c r="E140" s="6">
        <v>4</v>
      </c>
      <c r="F140" s="6">
        <v>1</v>
      </c>
      <c r="G140" s="2" t="s">
        <v>16</v>
      </c>
      <c r="H140" s="7"/>
      <c r="I140" s="8">
        <v>3000</v>
      </c>
      <c r="J140" s="8"/>
      <c r="K140" s="2">
        <v>9</v>
      </c>
      <c r="L140" s="2">
        <v>5</v>
      </c>
      <c r="M140" s="2">
        <v>0.10973660685525</v>
      </c>
      <c r="N140" s="8"/>
      <c r="O140" s="8">
        <v>13809000</v>
      </c>
    </row>
    <row r="141" spans="1:15">
      <c r="A141" s="2">
        <v>7</v>
      </c>
      <c r="B141" s="6">
        <v>14</v>
      </c>
      <c r="C141" s="6">
        <v>2</v>
      </c>
      <c r="D141" s="8"/>
      <c r="E141" s="6">
        <v>14</v>
      </c>
      <c r="F141" s="6">
        <v>2</v>
      </c>
      <c r="G141" s="2">
        <v>0.12361751598350799</v>
      </c>
      <c r="H141" s="7" t="s">
        <v>18</v>
      </c>
      <c r="I141" s="8">
        <v>9000</v>
      </c>
      <c r="J141" s="8"/>
      <c r="K141" s="2">
        <v>9</v>
      </c>
      <c r="L141" s="2">
        <v>5</v>
      </c>
      <c r="M141" s="2">
        <v>0.10973660685525</v>
      </c>
      <c r="N141" s="8"/>
      <c r="O141" s="8">
        <v>14074000</v>
      </c>
    </row>
    <row r="142" spans="1:15">
      <c r="A142" s="2">
        <v>8</v>
      </c>
      <c r="B142" s="6">
        <v>19</v>
      </c>
      <c r="C142" s="6">
        <v>0</v>
      </c>
      <c r="D142" s="8"/>
      <c r="E142" s="6">
        <v>19</v>
      </c>
      <c r="F142" s="6">
        <v>0</v>
      </c>
      <c r="G142" s="2">
        <v>1</v>
      </c>
      <c r="H142" s="7" t="s">
        <v>18</v>
      </c>
      <c r="I142" s="8">
        <v>9000</v>
      </c>
      <c r="J142" s="8"/>
      <c r="K142" s="2">
        <v>9</v>
      </c>
      <c r="L142" s="2">
        <v>5</v>
      </c>
      <c r="M142" s="2">
        <v>0.10973660685525</v>
      </c>
      <c r="N142" s="8"/>
      <c r="O142" s="8">
        <v>14105000</v>
      </c>
    </row>
    <row r="143" spans="1:15">
      <c r="A143" s="2">
        <v>9</v>
      </c>
      <c r="B143" s="6">
        <v>0</v>
      </c>
      <c r="C143" s="6">
        <v>11</v>
      </c>
      <c r="D143" s="8"/>
      <c r="E143" s="6">
        <v>0</v>
      </c>
      <c r="F143" s="6">
        <v>11</v>
      </c>
      <c r="G143" s="2" t="s">
        <v>16</v>
      </c>
      <c r="H143" s="7"/>
      <c r="I143" s="8">
        <v>3000</v>
      </c>
      <c r="J143" s="8"/>
      <c r="K143" s="2">
        <v>9</v>
      </c>
      <c r="L143" s="2">
        <v>5</v>
      </c>
      <c r="M143" s="2">
        <v>0.10973660685525</v>
      </c>
      <c r="N143" s="8"/>
      <c r="O143" s="8">
        <v>14105000</v>
      </c>
    </row>
    <row r="144" spans="1:15">
      <c r="A144" s="2">
        <v>10</v>
      </c>
      <c r="B144" s="6">
        <v>5</v>
      </c>
      <c r="C144" s="6">
        <v>2</v>
      </c>
      <c r="D144" s="8"/>
      <c r="E144" s="6">
        <v>9</v>
      </c>
      <c r="F144" s="6">
        <v>5</v>
      </c>
      <c r="G144" s="2">
        <v>0.110205834298712</v>
      </c>
      <c r="H144" s="7" t="s">
        <v>12</v>
      </c>
      <c r="I144" s="8">
        <v>27000</v>
      </c>
      <c r="J144" s="8"/>
      <c r="K144" s="2">
        <v>9</v>
      </c>
      <c r="L144" s="2">
        <v>5</v>
      </c>
      <c r="M144" s="2">
        <v>0.10973660685525</v>
      </c>
      <c r="N144" s="9"/>
      <c r="O144" s="8">
        <v>16934000</v>
      </c>
    </row>
    <row r="145" spans="1:15">
      <c r="A145" s="2">
        <v>11</v>
      </c>
      <c r="B145" s="8">
        <v>16</v>
      </c>
      <c r="C145" s="8">
        <v>1</v>
      </c>
      <c r="D145" s="8"/>
      <c r="E145" s="8">
        <v>16</v>
      </c>
      <c r="F145" s="8">
        <v>1</v>
      </c>
      <c r="G145" s="8">
        <v>0.16969941118790499</v>
      </c>
      <c r="H145" s="7" t="s">
        <v>18</v>
      </c>
      <c r="I145" s="8">
        <v>9000</v>
      </c>
      <c r="J145" s="8"/>
      <c r="K145" s="8">
        <v>9</v>
      </c>
      <c r="L145" s="8">
        <v>5</v>
      </c>
      <c r="M145" s="8">
        <v>0.10973660685525</v>
      </c>
      <c r="N145" s="8"/>
      <c r="O145" s="8">
        <v>17210000</v>
      </c>
    </row>
    <row r="146" spans="1:15">
      <c r="A146" s="2">
        <v>12</v>
      </c>
      <c r="B146" s="8">
        <v>7</v>
      </c>
      <c r="C146" s="8">
        <v>2</v>
      </c>
      <c r="D146" s="8"/>
      <c r="E146" s="8">
        <v>9</v>
      </c>
      <c r="F146" s="8">
        <v>5</v>
      </c>
      <c r="G146" s="8">
        <v>0.111502163636451</v>
      </c>
      <c r="H146" s="7" t="s">
        <v>12</v>
      </c>
      <c r="I146" s="8">
        <v>27000</v>
      </c>
      <c r="J146" s="8"/>
      <c r="K146" s="8">
        <v>9</v>
      </c>
      <c r="L146" s="8">
        <v>5</v>
      </c>
      <c r="M146" s="8">
        <v>0.10973660685525</v>
      </c>
      <c r="N146" s="8"/>
      <c r="O146" s="8">
        <v>22326000</v>
      </c>
    </row>
    <row r="147" spans="1:15">
      <c r="A147" s="2">
        <v>13</v>
      </c>
      <c r="B147" s="8">
        <v>5</v>
      </c>
      <c r="C147" s="8">
        <v>3</v>
      </c>
      <c r="D147" s="8"/>
      <c r="E147" s="8">
        <v>9</v>
      </c>
      <c r="F147" s="8">
        <v>5</v>
      </c>
      <c r="G147" s="8">
        <v>0.111502163636451</v>
      </c>
      <c r="H147" s="7" t="s">
        <v>12</v>
      </c>
      <c r="I147" s="8">
        <v>27000</v>
      </c>
      <c r="J147" s="8"/>
      <c r="K147" s="8">
        <v>9</v>
      </c>
      <c r="L147" s="8">
        <v>5</v>
      </c>
      <c r="M147" s="8">
        <v>0.10973660685525</v>
      </c>
      <c r="N147" s="8"/>
      <c r="O147" s="8">
        <v>26404000</v>
      </c>
    </row>
    <row r="148" spans="1:15">
      <c r="A148" s="2">
        <v>14</v>
      </c>
      <c r="B148" s="8">
        <v>9</v>
      </c>
      <c r="C148" s="8">
        <v>6</v>
      </c>
      <c r="D148" s="8"/>
      <c r="E148" s="8">
        <v>9</v>
      </c>
      <c r="F148" s="8">
        <v>5</v>
      </c>
      <c r="G148" s="8">
        <v>0.111502163636451</v>
      </c>
      <c r="H148" s="7" t="s">
        <v>12</v>
      </c>
      <c r="I148" s="8">
        <v>27000</v>
      </c>
      <c r="J148" s="8"/>
      <c r="K148" s="8">
        <v>9</v>
      </c>
      <c r="L148" s="8">
        <v>5</v>
      </c>
      <c r="M148" s="8">
        <v>0.10973660685525</v>
      </c>
      <c r="N148" s="9" t="s">
        <v>17</v>
      </c>
      <c r="O148" s="8">
        <v>31076000</v>
      </c>
    </row>
    <row r="149" spans="1:15">
      <c r="A149" s="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>
      <c r="A150" s="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>
      <c r="A151" s="1" t="s">
        <v>66</v>
      </c>
    </row>
    <row r="152" spans="1:15">
      <c r="B152" s="89" t="s">
        <v>1</v>
      </c>
      <c r="C152" s="89"/>
      <c r="D152" s="2"/>
      <c r="E152" s="89" t="s">
        <v>2</v>
      </c>
      <c r="F152" s="89"/>
      <c r="G152" s="89"/>
      <c r="H152" s="2"/>
      <c r="K152" s="89" t="s">
        <v>3</v>
      </c>
      <c r="L152" s="89"/>
      <c r="M152" s="89"/>
    </row>
    <row r="153" spans="1:15">
      <c r="A153" s="3" t="s">
        <v>4</v>
      </c>
      <c r="B153" s="3" t="s">
        <v>5</v>
      </c>
      <c r="C153" s="3" t="s">
        <v>6</v>
      </c>
      <c r="D153" s="4"/>
      <c r="E153" s="3" t="s">
        <v>5</v>
      </c>
      <c r="F153" s="3" t="s">
        <v>6</v>
      </c>
      <c r="G153" s="3" t="s">
        <v>7</v>
      </c>
      <c r="H153" s="3" t="s">
        <v>8</v>
      </c>
      <c r="I153" s="5" t="s">
        <v>9</v>
      </c>
      <c r="K153" s="3" t="s">
        <v>5</v>
      </c>
      <c r="L153" s="3" t="s">
        <v>6</v>
      </c>
      <c r="M153" s="3" t="s">
        <v>7</v>
      </c>
      <c r="N153" s="5" t="s">
        <v>10</v>
      </c>
      <c r="O153" s="3" t="s">
        <v>11</v>
      </c>
    </row>
    <row r="154" spans="1:15">
      <c r="A154" s="2">
        <v>1</v>
      </c>
      <c r="B154" s="6">
        <v>3</v>
      </c>
      <c r="C154" s="6">
        <v>9</v>
      </c>
      <c r="D154" s="8"/>
      <c r="E154" s="6">
        <v>3</v>
      </c>
      <c r="F154" s="6">
        <v>9</v>
      </c>
      <c r="G154" s="2" t="s">
        <v>16</v>
      </c>
      <c r="H154" s="7"/>
      <c r="I154" s="8">
        <v>3000</v>
      </c>
      <c r="J154" s="8"/>
      <c r="K154" s="2">
        <v>3</v>
      </c>
      <c r="L154" s="2">
        <v>9</v>
      </c>
      <c r="M154" s="2" t="s">
        <v>16</v>
      </c>
      <c r="N154" s="8"/>
      <c r="O154" s="8">
        <v>30000</v>
      </c>
    </row>
    <row r="155" spans="1:15">
      <c r="A155" s="27">
        <v>2</v>
      </c>
      <c r="B155" s="28">
        <v>4</v>
      </c>
      <c r="C155" s="28">
        <v>1</v>
      </c>
      <c r="D155" s="29"/>
      <c r="E155" s="28">
        <v>4</v>
      </c>
      <c r="F155" s="28">
        <v>1</v>
      </c>
      <c r="G155" s="2" t="s">
        <v>16</v>
      </c>
      <c r="H155" s="7"/>
      <c r="I155" s="8">
        <v>3000</v>
      </c>
      <c r="J155" s="8"/>
      <c r="K155" s="2">
        <v>0</v>
      </c>
      <c r="L155" s="2">
        <v>0</v>
      </c>
      <c r="M155" s="2">
        <v>0</v>
      </c>
      <c r="N155" s="8"/>
      <c r="O155" s="8">
        <v>75000</v>
      </c>
    </row>
    <row r="156" spans="1:15">
      <c r="A156" s="2">
        <v>3</v>
      </c>
      <c r="B156" s="6">
        <v>16</v>
      </c>
      <c r="C156" s="6">
        <v>1</v>
      </c>
      <c r="D156" s="8"/>
      <c r="E156" s="6">
        <v>16</v>
      </c>
      <c r="F156" s="6">
        <v>1</v>
      </c>
      <c r="G156" s="2">
        <v>0.16572050044959499</v>
      </c>
      <c r="H156" s="7" t="s">
        <v>18</v>
      </c>
      <c r="I156" s="8">
        <v>9000</v>
      </c>
      <c r="J156" s="8"/>
      <c r="K156" s="2">
        <v>0</v>
      </c>
      <c r="L156" s="2">
        <v>0</v>
      </c>
      <c r="M156" s="2">
        <v>0</v>
      </c>
      <c r="N156" s="8"/>
      <c r="O156" s="8">
        <v>321000</v>
      </c>
    </row>
    <row r="157" spans="1:15">
      <c r="A157" s="2">
        <v>4</v>
      </c>
      <c r="B157" s="6">
        <v>6</v>
      </c>
      <c r="C157" s="6">
        <v>6</v>
      </c>
      <c r="D157" s="8"/>
      <c r="E157" s="6">
        <v>9</v>
      </c>
      <c r="F157" s="6">
        <v>5</v>
      </c>
      <c r="G157" s="2">
        <v>0.10984550444111001</v>
      </c>
      <c r="H157" s="7" t="s">
        <v>12</v>
      </c>
      <c r="I157" s="8">
        <v>27000</v>
      </c>
      <c r="J157" s="8"/>
      <c r="K157" s="2">
        <v>9</v>
      </c>
      <c r="L157" s="2">
        <v>5</v>
      </c>
      <c r="M157" s="2">
        <v>0.10984550444111001</v>
      </c>
      <c r="N157" s="8"/>
      <c r="O157" s="8">
        <v>3075000</v>
      </c>
    </row>
    <row r="158" spans="1:15">
      <c r="A158" s="2">
        <v>5</v>
      </c>
      <c r="B158" s="6">
        <v>13</v>
      </c>
      <c r="C158" s="6">
        <v>1</v>
      </c>
      <c r="D158" s="8"/>
      <c r="E158" s="6">
        <v>9</v>
      </c>
      <c r="F158" s="6">
        <v>5</v>
      </c>
      <c r="G158" s="2">
        <v>0.10984550444111001</v>
      </c>
      <c r="H158" s="7" t="s">
        <v>12</v>
      </c>
      <c r="I158" s="8">
        <v>27000</v>
      </c>
      <c r="J158" s="8"/>
      <c r="K158" s="2">
        <v>9</v>
      </c>
      <c r="L158" s="2">
        <v>5</v>
      </c>
      <c r="M158" s="2">
        <v>0.10984550444111001</v>
      </c>
      <c r="N158" s="8"/>
      <c r="O158" s="8">
        <v>8824000</v>
      </c>
    </row>
    <row r="159" spans="1:15">
      <c r="A159" s="2">
        <v>6</v>
      </c>
      <c r="B159" s="6">
        <v>7</v>
      </c>
      <c r="C159" s="6">
        <v>7</v>
      </c>
      <c r="D159" s="8"/>
      <c r="E159" s="6">
        <v>9</v>
      </c>
      <c r="F159" s="6">
        <v>5</v>
      </c>
      <c r="G159" s="2">
        <v>0.10984550444111001</v>
      </c>
      <c r="H159" s="7" t="s">
        <v>12</v>
      </c>
      <c r="I159" s="8">
        <v>27000</v>
      </c>
      <c r="J159" s="8"/>
      <c r="K159" s="2">
        <v>9</v>
      </c>
      <c r="L159" s="2">
        <v>5</v>
      </c>
      <c r="M159" s="2">
        <v>0.10984550444111001</v>
      </c>
      <c r="N159" s="8"/>
      <c r="O159" s="8">
        <v>11653000</v>
      </c>
    </row>
    <row r="160" spans="1:15">
      <c r="A160" s="2">
        <v>7</v>
      </c>
      <c r="B160" s="6">
        <v>8</v>
      </c>
      <c r="C160" s="6">
        <v>1</v>
      </c>
      <c r="D160" s="8"/>
      <c r="E160" s="6">
        <v>9</v>
      </c>
      <c r="F160" s="6">
        <v>5</v>
      </c>
      <c r="G160" s="2">
        <v>0.10984550444111001</v>
      </c>
      <c r="H160" s="7" t="s">
        <v>12</v>
      </c>
      <c r="I160" s="8">
        <v>27000</v>
      </c>
      <c r="J160" s="8"/>
      <c r="K160" s="2">
        <v>9</v>
      </c>
      <c r="L160" s="2">
        <v>5</v>
      </c>
      <c r="M160" s="2">
        <v>0.10984550444111001</v>
      </c>
      <c r="N160" s="8"/>
      <c r="O160" s="8">
        <v>14517000</v>
      </c>
    </row>
    <row r="161" spans="1:15">
      <c r="A161" s="2">
        <v>8</v>
      </c>
      <c r="B161" s="6">
        <v>9</v>
      </c>
      <c r="C161" s="6">
        <v>0</v>
      </c>
      <c r="D161" s="8"/>
      <c r="E161" s="6">
        <v>9</v>
      </c>
      <c r="F161" s="6">
        <v>5</v>
      </c>
      <c r="G161" s="2">
        <v>0.10984550444111001</v>
      </c>
      <c r="H161" s="7" t="s">
        <v>12</v>
      </c>
      <c r="I161" s="8">
        <v>27000</v>
      </c>
      <c r="J161" s="8"/>
      <c r="K161" s="2">
        <v>9</v>
      </c>
      <c r="L161" s="2">
        <v>5</v>
      </c>
      <c r="M161" s="2">
        <v>0.10984550444111001</v>
      </c>
      <c r="N161" s="8"/>
      <c r="O161" s="8">
        <v>18554000</v>
      </c>
    </row>
    <row r="162" spans="1:15">
      <c r="A162" s="2">
        <v>9</v>
      </c>
      <c r="B162" s="6">
        <v>18</v>
      </c>
      <c r="C162" s="6">
        <v>0</v>
      </c>
      <c r="D162" s="8"/>
      <c r="E162" s="6">
        <v>9</v>
      </c>
      <c r="F162" s="6">
        <v>5</v>
      </c>
      <c r="G162" s="2">
        <v>0.10984550444111001</v>
      </c>
      <c r="H162" s="7" t="s">
        <v>12</v>
      </c>
      <c r="I162" s="8">
        <v>27000</v>
      </c>
      <c r="J162" s="8"/>
      <c r="K162" s="2">
        <v>9</v>
      </c>
      <c r="L162" s="2">
        <v>5</v>
      </c>
      <c r="M162" s="2">
        <v>0.10984550444111001</v>
      </c>
      <c r="N162" s="8"/>
      <c r="O162" s="8">
        <v>26047000</v>
      </c>
    </row>
    <row r="163" spans="1:15">
      <c r="A163" s="2">
        <v>10</v>
      </c>
      <c r="B163" s="6">
        <v>17</v>
      </c>
      <c r="C163" s="6">
        <v>0</v>
      </c>
      <c r="D163" s="8"/>
      <c r="E163" s="6">
        <v>9</v>
      </c>
      <c r="F163" s="6">
        <v>5</v>
      </c>
      <c r="G163" s="2">
        <v>0.10984550444111001</v>
      </c>
      <c r="H163" s="7" t="s">
        <v>12</v>
      </c>
      <c r="I163" s="8">
        <v>27000</v>
      </c>
      <c r="J163" s="8"/>
      <c r="K163" s="2">
        <v>9</v>
      </c>
      <c r="L163" s="2">
        <v>5</v>
      </c>
      <c r="M163" s="2">
        <v>0.10984550444111001</v>
      </c>
      <c r="N163" s="9" t="s">
        <v>17</v>
      </c>
      <c r="O163" s="8">
        <v>33525000</v>
      </c>
    </row>
    <row r="164" spans="1:15">
      <c r="A164" s="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>
      <c r="A165" s="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>
      <c r="A166" s="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>
      <c r="A167" s="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>
      <c r="A168" s="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>
      <c r="A169" s="2"/>
      <c r="B169" s="8"/>
      <c r="C169" s="8"/>
      <c r="D169" s="8"/>
      <c r="E169" s="8"/>
      <c r="F169" s="8"/>
      <c r="G169" s="8"/>
      <c r="H169" s="8"/>
      <c r="I169" s="8">
        <v>0</v>
      </c>
      <c r="J169" s="8"/>
      <c r="K169" s="8"/>
      <c r="L169" s="8"/>
      <c r="M169" s="8"/>
      <c r="N169" s="8"/>
      <c r="O169" s="8"/>
    </row>
  </sheetData>
  <mergeCells count="30">
    <mergeCell ref="K133:M133"/>
    <mergeCell ref="E133:G133"/>
    <mergeCell ref="B133:C133"/>
    <mergeCell ref="B152:C152"/>
    <mergeCell ref="E152:G152"/>
    <mergeCell ref="K152:M152"/>
    <mergeCell ref="K99:M99"/>
    <mergeCell ref="E99:G99"/>
    <mergeCell ref="B99:C99"/>
    <mergeCell ref="K115:M115"/>
    <mergeCell ref="E115:G115"/>
    <mergeCell ref="B115:C115"/>
    <mergeCell ref="B69:C69"/>
    <mergeCell ref="E69:G69"/>
    <mergeCell ref="K69:M69"/>
    <mergeCell ref="K86:M86"/>
    <mergeCell ref="E86:G86"/>
    <mergeCell ref="B86:C86"/>
    <mergeCell ref="B37:C37"/>
    <mergeCell ref="E37:G37"/>
    <mergeCell ref="K37:M37"/>
    <mergeCell ref="K55:M55"/>
    <mergeCell ref="E55:G55"/>
    <mergeCell ref="B55:C55"/>
    <mergeCell ref="B2:C2"/>
    <mergeCell ref="E2:G2"/>
    <mergeCell ref="K2:M2"/>
    <mergeCell ref="B23:C23"/>
    <mergeCell ref="E23:G23"/>
    <mergeCell ref="K23:M2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10" workbookViewId="0">
      <selection activeCell="G2" sqref="G2"/>
    </sheetView>
  </sheetViews>
  <sheetFormatPr defaultRowHeight="16.5"/>
  <cols>
    <col min="4" max="4" width="13" customWidth="1"/>
    <col min="5" max="5" width="15.25" customWidth="1"/>
    <col min="6" max="6" width="9.25" customWidth="1"/>
    <col min="7" max="7" width="15.875" customWidth="1"/>
    <col min="8" max="8" width="8.75" customWidth="1"/>
    <col min="9" max="9" width="13.125" customWidth="1"/>
    <col min="10" max="10" width="11.75" customWidth="1"/>
    <col min="11" max="11" width="10.625" customWidth="1"/>
    <col min="13" max="13" width="42.375" customWidth="1"/>
    <col min="14" max="14" width="21.625" customWidth="1"/>
  </cols>
  <sheetData>
    <row r="1" spans="1:15">
      <c r="B1" s="90" t="s">
        <v>222</v>
      </c>
      <c r="C1" s="90"/>
    </row>
    <row r="2" spans="1:15">
      <c r="A2" s="31" t="s">
        <v>223</v>
      </c>
      <c r="B2" s="31" t="s">
        <v>224</v>
      </c>
      <c r="C2" s="31" t="s">
        <v>225</v>
      </c>
      <c r="D2" s="31" t="s">
        <v>226</v>
      </c>
      <c r="E2" s="31" t="s">
        <v>227</v>
      </c>
      <c r="F2" s="31" t="s">
        <v>228</v>
      </c>
      <c r="G2" s="9" t="s">
        <v>229</v>
      </c>
      <c r="H2" s="31" t="s">
        <v>230</v>
      </c>
      <c r="I2" s="31" t="s">
        <v>231</v>
      </c>
      <c r="J2" s="31" t="s">
        <v>232</v>
      </c>
      <c r="K2" s="31" t="s">
        <v>230</v>
      </c>
      <c r="M2" s="13" t="s">
        <v>233</v>
      </c>
    </row>
    <row r="3" spans="1:15">
      <c r="A3" s="26">
        <v>1</v>
      </c>
      <c r="B3" s="24">
        <v>8</v>
      </c>
      <c r="C3" s="26">
        <v>5</v>
      </c>
      <c r="D3" s="2">
        <v>0.11005885888682972</v>
      </c>
      <c r="E3" s="2">
        <v>3.4337576764979392E-3</v>
      </c>
      <c r="F3" s="2">
        <v>51</v>
      </c>
      <c r="G3" s="2">
        <v>30376000</v>
      </c>
      <c r="H3" s="31" t="s">
        <v>234</v>
      </c>
      <c r="I3" s="8">
        <v>0.11002000000000001</v>
      </c>
      <c r="J3" s="8">
        <f>G3+2288000</f>
        <v>32664000</v>
      </c>
      <c r="K3" s="31" t="s">
        <v>234</v>
      </c>
      <c r="M3" s="32" t="s">
        <v>235</v>
      </c>
      <c r="N3" s="33">
        <v>2000</v>
      </c>
    </row>
    <row r="4" spans="1:15">
      <c r="A4" s="26">
        <v>2</v>
      </c>
      <c r="B4" s="24">
        <v>7</v>
      </c>
      <c r="C4" s="26">
        <v>5</v>
      </c>
      <c r="D4" s="2">
        <v>0.10975833214360609</v>
      </c>
      <c r="E4" s="2">
        <v>3.0127271455333633E-3</v>
      </c>
      <c r="F4" s="2">
        <v>18</v>
      </c>
      <c r="G4" s="2">
        <v>31156000</v>
      </c>
      <c r="H4" s="31" t="s">
        <v>236</v>
      </c>
      <c r="I4" s="8">
        <v>0.11032</v>
      </c>
      <c r="J4" s="8">
        <f>G4+836000</f>
        <v>31992000</v>
      </c>
      <c r="K4" s="31" t="s">
        <v>236</v>
      </c>
      <c r="M4" s="34"/>
      <c r="N4" s="35"/>
    </row>
    <row r="5" spans="1:15">
      <c r="A5" s="8">
        <v>3</v>
      </c>
      <c r="B5" s="2">
        <v>9</v>
      </c>
      <c r="C5" s="8">
        <v>5</v>
      </c>
      <c r="D5" s="2">
        <v>0.11022787294510923</v>
      </c>
      <c r="E5" s="2">
        <v>2.7373956159216987E-3</v>
      </c>
      <c r="F5" s="2">
        <v>37</v>
      </c>
      <c r="G5" s="2">
        <v>30544000</v>
      </c>
      <c r="H5" s="31" t="s">
        <v>234</v>
      </c>
      <c r="I5" s="8">
        <v>0.10985</v>
      </c>
      <c r="J5" s="8">
        <f>G5+1672000</f>
        <v>32216000</v>
      </c>
      <c r="K5" s="31" t="s">
        <v>234</v>
      </c>
      <c r="M5" s="17" t="s">
        <v>237</v>
      </c>
      <c r="N5" s="36">
        <v>2000</v>
      </c>
    </row>
    <row r="6" spans="1:15">
      <c r="A6" s="26">
        <v>4</v>
      </c>
      <c r="B6" s="24">
        <v>7</v>
      </c>
      <c r="C6" s="26">
        <v>6</v>
      </c>
      <c r="D6" s="2">
        <v>0.10946094877904872</v>
      </c>
      <c r="E6" s="2">
        <v>3.1477921299513214E-3</v>
      </c>
      <c r="F6" s="2">
        <v>33</v>
      </c>
      <c r="G6" s="2">
        <v>31528000</v>
      </c>
      <c r="H6" s="31" t="s">
        <v>236</v>
      </c>
      <c r="I6" s="8">
        <v>0.11039</v>
      </c>
      <c r="J6" s="8">
        <f>G6+1496000</f>
        <v>33024000</v>
      </c>
      <c r="K6" s="31" t="s">
        <v>236</v>
      </c>
      <c r="M6" s="34"/>
      <c r="N6" s="35"/>
    </row>
    <row r="7" spans="1:15">
      <c r="A7" s="8">
        <v>5</v>
      </c>
      <c r="B7" s="2">
        <v>9</v>
      </c>
      <c r="C7" s="8">
        <v>5</v>
      </c>
      <c r="D7" s="2">
        <v>0.10956311876020436</v>
      </c>
      <c r="E7" s="2">
        <v>3.1733873256074626E-3</v>
      </c>
      <c r="F7" s="2">
        <v>26</v>
      </c>
      <c r="G7" s="2">
        <v>30364000</v>
      </c>
      <c r="H7" s="31" t="s">
        <v>236</v>
      </c>
      <c r="I7" s="8">
        <v>0.10983</v>
      </c>
      <c r="J7" s="8">
        <f>G7+1188000</f>
        <v>31552000</v>
      </c>
      <c r="K7" s="31" t="s">
        <v>234</v>
      </c>
      <c r="M7" s="17" t="s">
        <v>238</v>
      </c>
      <c r="N7" s="36">
        <v>30000000</v>
      </c>
    </row>
    <row r="8" spans="1:15">
      <c r="A8" s="8">
        <v>6</v>
      </c>
      <c r="B8" s="2">
        <v>9</v>
      </c>
      <c r="C8" s="8">
        <v>5</v>
      </c>
      <c r="D8" s="2">
        <v>0.11035028641705465</v>
      </c>
      <c r="E8" s="2">
        <v>2.8542235486661571E-3</v>
      </c>
      <c r="F8" s="2">
        <v>54</v>
      </c>
      <c r="G8" s="2">
        <v>31272000</v>
      </c>
      <c r="H8" s="31" t="s">
        <v>234</v>
      </c>
      <c r="I8" s="8">
        <v>0.10979999999999999</v>
      </c>
      <c r="J8" s="8">
        <f>G8+2420000</f>
        <v>33692000</v>
      </c>
      <c r="K8" s="31" t="s">
        <v>234</v>
      </c>
      <c r="M8" s="34"/>
      <c r="N8" s="35"/>
    </row>
    <row r="9" spans="1:15">
      <c r="A9" s="8">
        <v>7</v>
      </c>
      <c r="B9" s="2">
        <v>9</v>
      </c>
      <c r="C9" s="8">
        <v>5</v>
      </c>
      <c r="D9" s="2">
        <v>0.10940375451586945</v>
      </c>
      <c r="E9" s="2">
        <v>3.0290765301296276E-3</v>
      </c>
      <c r="F9" s="2">
        <v>56</v>
      </c>
      <c r="G9" s="2">
        <v>30916000</v>
      </c>
      <c r="H9" s="31" t="s">
        <v>236</v>
      </c>
      <c r="I9" s="8">
        <v>0.10983999999999999</v>
      </c>
      <c r="J9" s="8">
        <f>G9+2508000</f>
        <v>33424000</v>
      </c>
      <c r="K9" s="31" t="s">
        <v>234</v>
      </c>
      <c r="M9" s="37" t="s">
        <v>239</v>
      </c>
      <c r="N9" s="38">
        <v>1.0000000000000001E-5</v>
      </c>
    </row>
    <row r="10" spans="1:15">
      <c r="A10" s="26">
        <v>8</v>
      </c>
      <c r="B10" s="24">
        <v>10</v>
      </c>
      <c r="C10" s="26">
        <v>4</v>
      </c>
      <c r="D10" s="2">
        <v>0.1096335227259492</v>
      </c>
      <c r="E10" s="2">
        <v>2.4756477956275448E-3</v>
      </c>
      <c r="F10" s="2">
        <v>21</v>
      </c>
      <c r="G10" s="2">
        <v>30908000</v>
      </c>
      <c r="H10" s="31" t="s">
        <v>236</v>
      </c>
      <c r="I10" s="8">
        <v>0.11026</v>
      </c>
      <c r="J10" s="8">
        <f>G10+660000</f>
        <v>31568000</v>
      </c>
      <c r="K10" s="31" t="s">
        <v>236</v>
      </c>
      <c r="M10" s="34"/>
      <c r="N10" s="35"/>
    </row>
    <row r="11" spans="1:15">
      <c r="A11" s="8">
        <v>9</v>
      </c>
      <c r="B11" s="2">
        <v>9</v>
      </c>
      <c r="C11" s="8">
        <v>5</v>
      </c>
      <c r="D11" s="2">
        <v>0.10947996969618493</v>
      </c>
      <c r="E11" s="2">
        <v>3.2386739744371222E-3</v>
      </c>
      <c r="F11" s="2">
        <v>61</v>
      </c>
      <c r="G11" s="2">
        <v>31372000</v>
      </c>
      <c r="H11" s="31" t="s">
        <v>236</v>
      </c>
      <c r="I11" s="8">
        <v>0.10976</v>
      </c>
      <c r="J11" s="8">
        <f>G11+2728000</f>
        <v>34100000</v>
      </c>
      <c r="K11" s="31" t="s">
        <v>234</v>
      </c>
      <c r="M11" s="39" t="s">
        <v>240</v>
      </c>
      <c r="N11" s="36">
        <v>3</v>
      </c>
    </row>
    <row r="12" spans="1:15">
      <c r="A12" s="8">
        <v>10</v>
      </c>
      <c r="B12" s="2">
        <v>9</v>
      </c>
      <c r="C12" s="8">
        <v>5</v>
      </c>
      <c r="D12" s="2">
        <v>0.10882740260838289</v>
      </c>
      <c r="E12" s="2">
        <v>3.1020505417242035E-3</v>
      </c>
      <c r="F12" s="2">
        <v>34</v>
      </c>
      <c r="G12" s="2">
        <v>30712000</v>
      </c>
      <c r="H12" s="31" t="s">
        <v>236</v>
      </c>
      <c r="I12" s="8">
        <v>0.10972</v>
      </c>
      <c r="J12" s="8">
        <f>G12+1540000</f>
        <v>32252000</v>
      </c>
      <c r="K12" s="31" t="s">
        <v>236</v>
      </c>
      <c r="M12" s="37"/>
      <c r="N12" s="38"/>
    </row>
    <row r="13" spans="1:15">
      <c r="A13" s="26">
        <v>11</v>
      </c>
      <c r="B13" s="24">
        <v>7</v>
      </c>
      <c r="C13" s="26">
        <v>6</v>
      </c>
      <c r="D13" s="2">
        <v>0.10984883438330161</v>
      </c>
      <c r="E13" s="2">
        <v>3.4033589678200138E-3</v>
      </c>
      <c r="F13" s="2">
        <v>22</v>
      </c>
      <c r="G13" s="2">
        <v>30536000</v>
      </c>
      <c r="H13" s="31" t="s">
        <v>236</v>
      </c>
      <c r="I13" s="8">
        <v>0.11075</v>
      </c>
      <c r="J13" s="8">
        <f>G13+1012000</f>
        <v>31548000</v>
      </c>
      <c r="K13" s="31" t="s">
        <v>234</v>
      </c>
      <c r="L13" s="35"/>
      <c r="M13" s="77" t="s">
        <v>241</v>
      </c>
      <c r="N13" s="77">
        <v>20</v>
      </c>
      <c r="O13" s="34"/>
    </row>
    <row r="14" spans="1:15">
      <c r="A14" s="8">
        <v>12</v>
      </c>
      <c r="B14" s="2">
        <v>9</v>
      </c>
      <c r="C14" s="8">
        <v>5</v>
      </c>
      <c r="D14" s="2">
        <v>0.10971559898636304</v>
      </c>
      <c r="E14" s="2">
        <v>3.3431656535556709E-3</v>
      </c>
      <c r="F14" s="2">
        <v>50</v>
      </c>
      <c r="G14" s="2">
        <v>30076000</v>
      </c>
      <c r="H14" s="31" t="s">
        <v>236</v>
      </c>
      <c r="I14" s="8">
        <v>0.10989</v>
      </c>
      <c r="J14" s="8">
        <f>G14+2244000</f>
        <v>32320000</v>
      </c>
      <c r="K14" s="31" t="s">
        <v>234</v>
      </c>
      <c r="L14" s="35"/>
      <c r="M14" s="8"/>
      <c r="O14" s="34"/>
    </row>
    <row r="15" spans="1:15">
      <c r="A15" s="8">
        <v>13</v>
      </c>
      <c r="B15" s="2">
        <v>9</v>
      </c>
      <c r="C15" s="8">
        <v>5</v>
      </c>
      <c r="D15" s="2">
        <v>0.10926905971239707</v>
      </c>
      <c r="E15" s="2">
        <v>2.6892828327300979E-3</v>
      </c>
      <c r="F15" s="2">
        <v>47</v>
      </c>
      <c r="G15" s="2">
        <v>30132000</v>
      </c>
      <c r="H15" s="31" t="s">
        <v>236</v>
      </c>
      <c r="I15" s="8">
        <v>0.10972</v>
      </c>
      <c r="J15" s="8">
        <f>G15+2112000</f>
        <v>32244000</v>
      </c>
      <c r="K15" s="31" t="s">
        <v>236</v>
      </c>
      <c r="L15" s="35"/>
      <c r="M15" s="8" t="s">
        <v>242</v>
      </c>
      <c r="N15" s="40" t="s">
        <v>243</v>
      </c>
    </row>
    <row r="16" spans="1:15">
      <c r="A16" s="26">
        <v>14</v>
      </c>
      <c r="B16" s="24">
        <v>8</v>
      </c>
      <c r="C16" s="26">
        <v>5</v>
      </c>
      <c r="D16" s="2">
        <v>0.10946334336229419</v>
      </c>
      <c r="E16" s="2">
        <v>3.0434722837285109E-3</v>
      </c>
      <c r="F16" s="2">
        <v>57</v>
      </c>
      <c r="G16" s="2">
        <v>31488000</v>
      </c>
      <c r="H16" s="31" t="s">
        <v>236</v>
      </c>
      <c r="I16" s="8">
        <v>0.11007</v>
      </c>
      <c r="J16" s="8">
        <f>G16+2552000</f>
        <v>34040000</v>
      </c>
      <c r="K16" s="31" t="s">
        <v>234</v>
      </c>
      <c r="M16" s="86"/>
    </row>
    <row r="17" spans="1:14">
      <c r="A17" s="8">
        <v>15</v>
      </c>
      <c r="B17" s="2">
        <v>9</v>
      </c>
      <c r="C17" s="8">
        <v>5</v>
      </c>
      <c r="D17" s="2">
        <v>0.10962610313044931</v>
      </c>
      <c r="E17" s="2">
        <v>3.1965246820870657E-3</v>
      </c>
      <c r="F17" s="2">
        <v>47</v>
      </c>
      <c r="G17" s="2">
        <v>31404000</v>
      </c>
      <c r="H17" s="31" t="s">
        <v>236</v>
      </c>
      <c r="I17" s="8">
        <v>0.10972</v>
      </c>
      <c r="J17" s="8">
        <f>G17+2112000</f>
        <v>33516000</v>
      </c>
      <c r="K17" s="31" t="s">
        <v>236</v>
      </c>
    </row>
    <row r="18" spans="1:14">
      <c r="A18" s="8">
        <v>16</v>
      </c>
      <c r="B18" s="2">
        <v>9</v>
      </c>
      <c r="C18" s="8">
        <v>5</v>
      </c>
      <c r="D18" s="2">
        <v>0.11051950518439863</v>
      </c>
      <c r="E18" s="2">
        <v>2.3121388873896592E-3</v>
      </c>
      <c r="F18" s="2">
        <v>51</v>
      </c>
      <c r="G18" s="2">
        <v>30060000</v>
      </c>
      <c r="H18" s="31" t="s">
        <v>234</v>
      </c>
      <c r="I18" s="8">
        <v>0.10983999999999999</v>
      </c>
      <c r="J18" s="8">
        <f>G18+2288000</f>
        <v>32348000</v>
      </c>
      <c r="K18" s="31" t="s">
        <v>234</v>
      </c>
    </row>
    <row r="19" spans="1:14">
      <c r="A19" s="8">
        <v>17</v>
      </c>
      <c r="B19" s="2">
        <v>9</v>
      </c>
      <c r="C19" s="8">
        <v>5</v>
      </c>
      <c r="D19" s="2">
        <v>0.10966192908636131</v>
      </c>
      <c r="E19" s="2">
        <v>3.4738297357148991E-3</v>
      </c>
      <c r="F19" s="2">
        <v>50</v>
      </c>
      <c r="G19" s="2">
        <v>31040000</v>
      </c>
      <c r="H19" s="31" t="s">
        <v>236</v>
      </c>
      <c r="I19" s="8">
        <v>0.10989</v>
      </c>
      <c r="J19" s="8">
        <f>G19+2244000</f>
        <v>33284000</v>
      </c>
      <c r="K19" s="31" t="s">
        <v>234</v>
      </c>
      <c r="M19" s="13" t="s">
        <v>244</v>
      </c>
      <c r="N19" s="8"/>
    </row>
    <row r="20" spans="1:14">
      <c r="A20" s="26">
        <v>18</v>
      </c>
      <c r="B20" s="24">
        <v>8</v>
      </c>
      <c r="C20" s="26">
        <v>5</v>
      </c>
      <c r="D20" s="2">
        <v>0.10980234145678736</v>
      </c>
      <c r="E20" s="2">
        <v>2.3111850803344842E-3</v>
      </c>
      <c r="F20" s="2">
        <v>25</v>
      </c>
      <c r="G20" s="2">
        <v>30052000</v>
      </c>
      <c r="H20" s="31" t="s">
        <v>236</v>
      </c>
      <c r="I20" s="8">
        <v>0.10997</v>
      </c>
      <c r="J20" s="8">
        <f>G20+1144000</f>
        <v>31196000</v>
      </c>
      <c r="K20" s="31" t="s">
        <v>234</v>
      </c>
      <c r="M20" s="32" t="s">
        <v>245</v>
      </c>
      <c r="N20" s="16">
        <v>44</v>
      </c>
    </row>
    <row r="21" spans="1:14">
      <c r="A21" s="8">
        <v>19</v>
      </c>
      <c r="B21" s="2">
        <v>9</v>
      </c>
      <c r="C21" s="8">
        <v>5</v>
      </c>
      <c r="D21" s="2">
        <v>0.1092803800403911</v>
      </c>
      <c r="E21" s="2">
        <v>2.9687023578283756E-3</v>
      </c>
      <c r="F21" s="2">
        <v>16</v>
      </c>
      <c r="G21" s="2">
        <v>31136000</v>
      </c>
      <c r="H21" s="31" t="s">
        <v>236</v>
      </c>
      <c r="I21" s="8">
        <v>0.10957</v>
      </c>
      <c r="J21" s="8">
        <f>G21+748000</f>
        <v>31884000</v>
      </c>
      <c r="K21" s="31" t="s">
        <v>236</v>
      </c>
      <c r="M21" s="37" t="s">
        <v>246</v>
      </c>
      <c r="N21" s="18" t="s">
        <v>247</v>
      </c>
    </row>
    <row r="22" spans="1:14">
      <c r="A22" s="26">
        <v>20</v>
      </c>
      <c r="B22" s="24">
        <v>9</v>
      </c>
      <c r="C22" s="26">
        <v>4</v>
      </c>
      <c r="D22" s="2">
        <v>0.10889531192318469</v>
      </c>
      <c r="E22" s="2">
        <v>1.7784324648958774E-3</v>
      </c>
      <c r="F22" s="2">
        <v>7</v>
      </c>
      <c r="G22" s="2">
        <v>30856000</v>
      </c>
      <c r="H22" s="31" t="s">
        <v>236</v>
      </c>
      <c r="I22" s="8">
        <v>0.10999</v>
      </c>
      <c r="J22" s="8">
        <f>G22+352000</f>
        <v>31208000</v>
      </c>
      <c r="K22" s="31" t="s">
        <v>236</v>
      </c>
      <c r="M22" s="37"/>
      <c r="N22" s="18"/>
    </row>
    <row r="23" spans="1:14">
      <c r="A23" s="8">
        <v>21</v>
      </c>
      <c r="B23" s="2">
        <v>9</v>
      </c>
      <c r="C23" s="8">
        <v>5</v>
      </c>
      <c r="D23" s="2">
        <v>0.10936610153944813</v>
      </c>
      <c r="E23" s="2">
        <v>3.5936918965771922E-3</v>
      </c>
      <c r="F23" s="2">
        <v>38</v>
      </c>
      <c r="G23" s="2">
        <v>31456000</v>
      </c>
      <c r="H23" s="31" t="s">
        <v>236</v>
      </c>
      <c r="I23" s="8">
        <v>0.10994</v>
      </c>
      <c r="J23" s="8">
        <f>G23+1716000</f>
        <v>33172000</v>
      </c>
      <c r="K23" s="31" t="s">
        <v>234</v>
      </c>
      <c r="M23" s="37" t="s">
        <v>248</v>
      </c>
      <c r="N23" s="18">
        <v>2</v>
      </c>
    </row>
    <row r="24" spans="1:14">
      <c r="A24" s="8">
        <v>22</v>
      </c>
      <c r="B24" s="2">
        <v>9</v>
      </c>
      <c r="C24" s="8">
        <v>5</v>
      </c>
      <c r="D24" s="2">
        <v>0.10983062389709809</v>
      </c>
      <c r="E24" s="2">
        <v>2.8036381517753889E-3</v>
      </c>
      <c r="F24" s="2">
        <v>55</v>
      </c>
      <c r="G24" s="2">
        <v>31312000</v>
      </c>
      <c r="H24" s="31" t="s">
        <v>234</v>
      </c>
      <c r="I24" s="8">
        <v>0.10983</v>
      </c>
      <c r="J24" s="8">
        <f>G24+2464000</f>
        <v>33776000</v>
      </c>
      <c r="K24" s="31" t="s">
        <v>234</v>
      </c>
      <c r="M24" s="37" t="s">
        <v>249</v>
      </c>
      <c r="N24" s="18">
        <v>3</v>
      </c>
    </row>
    <row r="25" spans="1:14">
      <c r="A25" s="8">
        <v>23</v>
      </c>
      <c r="B25" s="2">
        <v>9</v>
      </c>
      <c r="C25" s="8">
        <v>5</v>
      </c>
      <c r="D25" s="2">
        <v>0.10968606378165212</v>
      </c>
      <c r="E25" s="2">
        <v>2.9345970804431501E-3</v>
      </c>
      <c r="F25" s="2">
        <v>52</v>
      </c>
      <c r="G25" s="2">
        <v>30052000</v>
      </c>
      <c r="H25" s="31" t="s">
        <v>236</v>
      </c>
      <c r="I25" s="8">
        <v>0.10985</v>
      </c>
      <c r="J25" s="8">
        <f>G24+2332000</f>
        <v>33644000</v>
      </c>
      <c r="K25" s="31" t="s">
        <v>234</v>
      </c>
      <c r="M25" s="37" t="s">
        <v>250</v>
      </c>
      <c r="N25" s="18">
        <v>5</v>
      </c>
    </row>
    <row r="26" spans="1:14">
      <c r="A26" s="26">
        <v>24</v>
      </c>
      <c r="B26" s="26">
        <v>8</v>
      </c>
      <c r="C26" s="26">
        <v>5</v>
      </c>
      <c r="D26" s="2">
        <v>0.10923900560280057</v>
      </c>
      <c r="E26" s="83">
        <v>2.9060858141726491E-3</v>
      </c>
      <c r="F26" s="2">
        <v>42</v>
      </c>
      <c r="G26" s="2">
        <v>31278000</v>
      </c>
      <c r="H26" s="31" t="s">
        <v>236</v>
      </c>
      <c r="I26" s="8">
        <v>0.11012</v>
      </c>
      <c r="J26" s="8">
        <f>G26+1892000</f>
        <v>33170000</v>
      </c>
      <c r="K26" s="31" t="s">
        <v>234</v>
      </c>
      <c r="M26" s="37" t="s">
        <v>251</v>
      </c>
      <c r="N26" s="18">
        <v>35</v>
      </c>
    </row>
    <row r="27" spans="1:14">
      <c r="A27" s="8">
        <v>25</v>
      </c>
      <c r="B27" s="8">
        <v>9</v>
      </c>
      <c r="C27" s="8">
        <v>5</v>
      </c>
      <c r="D27" s="2">
        <v>0.11025023511357354</v>
      </c>
      <c r="E27" s="83">
        <v>3.6668085903287136E-3</v>
      </c>
      <c r="F27" s="2">
        <v>51</v>
      </c>
      <c r="G27" s="2">
        <v>31288000</v>
      </c>
      <c r="H27" s="31" t="s">
        <v>234</v>
      </c>
      <c r="I27" s="8">
        <v>0.10983999999999999</v>
      </c>
      <c r="J27" s="8">
        <f>G27+2288000</f>
        <v>33576000</v>
      </c>
      <c r="K27" s="31" t="s">
        <v>234</v>
      </c>
      <c r="M27" s="37"/>
      <c r="N27" s="18"/>
    </row>
    <row r="28" spans="1:14">
      <c r="A28" s="8">
        <v>26</v>
      </c>
      <c r="B28" s="8">
        <v>9</v>
      </c>
      <c r="C28" s="8">
        <v>5</v>
      </c>
      <c r="D28" s="2">
        <v>0.10880753942286361</v>
      </c>
      <c r="E28" s="83">
        <v>2.9739863385649782E-3</v>
      </c>
      <c r="F28" s="2">
        <v>39</v>
      </c>
      <c r="G28" s="2">
        <v>31212000</v>
      </c>
      <c r="H28" s="31" t="s">
        <v>236</v>
      </c>
      <c r="I28" s="8">
        <v>0.10972</v>
      </c>
      <c r="J28" s="8">
        <f>G28+1762000</f>
        <v>32974000</v>
      </c>
      <c r="K28" s="31" t="s">
        <v>236</v>
      </c>
      <c r="M28" s="37" t="s">
        <v>252</v>
      </c>
      <c r="N28" s="18">
        <v>6.25E-2</v>
      </c>
    </row>
    <row r="29" spans="1:14">
      <c r="A29" s="8">
        <v>27</v>
      </c>
      <c r="B29" s="8">
        <v>9</v>
      </c>
      <c r="C29" s="8">
        <v>5</v>
      </c>
      <c r="D29" s="2">
        <v>0.10900469190771651</v>
      </c>
      <c r="E29" s="83">
        <v>3.3975593686979503E-3</v>
      </c>
      <c r="F29" s="2">
        <v>41</v>
      </c>
      <c r="G29" s="2">
        <v>30546000</v>
      </c>
      <c r="H29" s="31" t="s">
        <v>236</v>
      </c>
      <c r="I29" s="8">
        <v>0.10987</v>
      </c>
      <c r="J29" s="8">
        <f>G29+2134000</f>
        <v>32680000</v>
      </c>
      <c r="K29" s="31" t="s">
        <v>234</v>
      </c>
      <c r="M29" s="37" t="s">
        <v>253</v>
      </c>
      <c r="N29" s="18">
        <v>24</v>
      </c>
    </row>
    <row r="30" spans="1:14">
      <c r="A30" s="8">
        <v>28</v>
      </c>
      <c r="B30" s="8">
        <v>9</v>
      </c>
      <c r="C30" s="8">
        <v>5</v>
      </c>
      <c r="D30" s="2">
        <v>0.1094159976405691</v>
      </c>
      <c r="E30" s="83">
        <v>3.2696724221978387E-3</v>
      </c>
      <c r="F30" s="2">
        <v>38</v>
      </c>
      <c r="G30" s="2">
        <v>31212000</v>
      </c>
      <c r="H30" s="31" t="s">
        <v>236</v>
      </c>
      <c r="I30" s="8">
        <v>0.10975</v>
      </c>
      <c r="J30" s="8">
        <f>G30+1987000</f>
        <v>33199000</v>
      </c>
      <c r="K30" s="31" t="s">
        <v>234</v>
      </c>
      <c r="M30" s="37" t="s">
        <v>254</v>
      </c>
      <c r="N30" s="18">
        <v>8</v>
      </c>
    </row>
    <row r="31" spans="1:14">
      <c r="A31" s="26">
        <v>29</v>
      </c>
      <c r="B31" s="26">
        <v>8</v>
      </c>
      <c r="C31" s="26">
        <v>5</v>
      </c>
      <c r="D31" s="2">
        <v>0.10971154172417709</v>
      </c>
      <c r="E31" s="83">
        <v>2.6370610908982629E-3</v>
      </c>
      <c r="F31" s="2">
        <v>49</v>
      </c>
      <c r="G31" s="2">
        <v>30532000</v>
      </c>
      <c r="H31" s="31" t="s">
        <v>236</v>
      </c>
      <c r="I31" s="8">
        <v>0.10990999999999999</v>
      </c>
      <c r="J31" s="8">
        <f>G31+2467000</f>
        <v>32999000</v>
      </c>
      <c r="K31" s="31" t="s">
        <v>234</v>
      </c>
      <c r="M31" s="37" t="s">
        <v>255</v>
      </c>
      <c r="N31" s="18">
        <v>4</v>
      </c>
    </row>
    <row r="32" spans="1:14">
      <c r="A32" s="8">
        <v>30</v>
      </c>
      <c r="B32" s="8">
        <v>9</v>
      </c>
      <c r="C32" s="8">
        <v>5</v>
      </c>
      <c r="D32" s="2">
        <v>0.10970078691572924</v>
      </c>
      <c r="E32" s="83">
        <v>3.7308523313803808E-3</v>
      </c>
      <c r="F32" s="2">
        <v>53</v>
      </c>
      <c r="G32" s="2">
        <v>30816000</v>
      </c>
      <c r="H32" s="31" t="s">
        <v>236</v>
      </c>
      <c r="I32" s="8">
        <v>0.10983</v>
      </c>
      <c r="J32" s="8">
        <f>G32+2349000</f>
        <v>33165000</v>
      </c>
      <c r="K32" s="31" t="s">
        <v>234</v>
      </c>
      <c r="M32" s="37"/>
      <c r="N32" s="18"/>
    </row>
    <row r="33" spans="1:14">
      <c r="M33" s="37" t="s">
        <v>256</v>
      </c>
      <c r="N33" s="18">
        <v>0.7</v>
      </c>
    </row>
    <row r="34" spans="1:14">
      <c r="M34" s="37" t="s">
        <v>257</v>
      </c>
      <c r="N34" s="18">
        <v>0.98</v>
      </c>
    </row>
    <row r="35" spans="1:14">
      <c r="D35" s="31" t="s">
        <v>221</v>
      </c>
      <c r="I35" s="31" t="s">
        <v>258</v>
      </c>
      <c r="M35" s="37"/>
      <c r="N35" s="18"/>
    </row>
    <row r="36" spans="1:14">
      <c r="D36" s="91">
        <f>(ABS(D5-A37)+ABS(D7-A37)+ABS(D8-A37)+ABS(D9-A37)+ABS(D11-A37)+ABS(D12-A37)+ABS(D14-A37)+ABS(D15-A37)+ABS(D17-A37)+ABS(D18-A37)+ABS(D19-A37)+ABS(D21-A37)+ABS(D23-A37)+ABS(D24-A37)+ABS(D25-A37)+ABS(D27-A37)+ABS(D28-A37)+ABS(D29-A37)+ABS(D30-A37)+ABS(D32-A37))/20</f>
        <v>3.8164836077159771E-4</v>
      </c>
      <c r="G36" s="2"/>
      <c r="I36" s="92">
        <f>(ABS(I5-F37)+ABS(I7-F37)+ABS(I8-F37)+ABS(I9-F37)+ABS(I11-F37)+ABS(I12-F37)+ABS(I14-F37)+ABS(I15-F37)+ABS(I17-F37)+ABS(I18-F37)+ABS(I19-F37)+ABS(I21-F37)+ABS(I23-F37)+ABS(I24-F37)+ABS(I25-F37)+ABS(I27-F37)+ABS(I28-F37)+ABS(I29-F37)+ABS(I30-F37)+ABS(I32-F37))/20</f>
        <v>9.4852929860998752E-5</v>
      </c>
      <c r="M36" s="84" t="s">
        <v>259</v>
      </c>
      <c r="N36" s="20">
        <v>50</v>
      </c>
    </row>
    <row r="37" spans="1:14">
      <c r="A37" s="62">
        <v>0.109726294140278</v>
      </c>
      <c r="F37" s="62">
        <v>0.109726294140278</v>
      </c>
      <c r="G37" s="2"/>
      <c r="M37" s="37"/>
      <c r="N37" s="18"/>
    </row>
    <row r="38" spans="1:14">
      <c r="G38" s="2"/>
      <c r="M38" s="37" t="s">
        <v>260</v>
      </c>
      <c r="N38" s="18"/>
    </row>
    <row r="39" spans="1:14">
      <c r="G39" s="2"/>
      <c r="M39" s="85" t="s">
        <v>261</v>
      </c>
      <c r="N39" s="22"/>
    </row>
    <row r="40" spans="1:14">
      <c r="G40" s="2"/>
    </row>
    <row r="41" spans="1:14">
      <c r="G41" s="2"/>
    </row>
    <row r="42" spans="1:14">
      <c r="G42" s="2"/>
    </row>
    <row r="43" spans="1:14">
      <c r="G43" s="2"/>
    </row>
    <row r="44" spans="1:14">
      <c r="G44" s="2"/>
    </row>
    <row r="45" spans="1:14">
      <c r="G45" s="2"/>
    </row>
    <row r="46" spans="1:14">
      <c r="G46" s="2"/>
    </row>
    <row r="47" spans="1:14">
      <c r="G47" s="2"/>
    </row>
    <row r="48" spans="1:14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</sheetData>
  <mergeCells count="1">
    <mergeCell ref="B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Deterministic Result</vt:lpstr>
      <vt:lpstr>cgR-SPLINE 原14trial 斜率方法</vt:lpstr>
      <vt:lpstr>補做 斜率方法</vt:lpstr>
      <vt:lpstr>cgR-SPLINE 30trial 斜率方法</vt:lpstr>
      <vt:lpstr>改變容忍值</vt:lpstr>
      <vt:lpstr>隨機起始解</vt:lpstr>
      <vt:lpstr>R&amp;S 30trial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2017-04-19T13:24:47Z</dcterms:modified>
</cp:coreProperties>
</file>