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tabRatio="904" activeTab="6"/>
  </bookViews>
  <sheets>
    <sheet name="Deterministic" sheetId="4" r:id="rId1"/>
    <sheet name="R&amp;S (200,200)" sheetId="5" r:id="rId2"/>
    <sheet name="R&amp;S (200,1000)" sheetId="6" r:id="rId3"/>
    <sheet name="R&amp;S (2000,200)" sheetId="7" r:id="rId4"/>
    <sheet name="R&amp;S (2000,1000)" sheetId="8" r:id="rId5"/>
    <sheet name="cgR-SPLINE (200,200)" sheetId="9" r:id="rId6"/>
    <sheet name="cgR-SPLINE (200,1000)" sheetId="11" r:id="rId7"/>
    <sheet name="cgR-SPLINE (1000,200)" sheetId="13" r:id="rId8"/>
    <sheet name="cgR-SPLINE (1000,1000)" sheetId="14" r:id="rId9"/>
    <sheet name="績效指標" sheetId="15" r:id="rId10"/>
  </sheets>
  <calcPr calcId="162913"/>
</workbook>
</file>

<file path=xl/calcChain.xml><?xml version="1.0" encoding="utf-8"?>
<calcChain xmlns="http://schemas.openxmlformats.org/spreadsheetml/2006/main">
  <c r="I3" i="9" l="1"/>
  <c r="H30" i="15" l="1"/>
  <c r="F29" i="15"/>
  <c r="H28" i="15"/>
  <c r="F28" i="15"/>
  <c r="H27" i="15"/>
  <c r="F27" i="15"/>
  <c r="G19" i="15"/>
  <c r="H16" i="15"/>
  <c r="G16" i="15"/>
  <c r="F16" i="15"/>
  <c r="E16" i="15"/>
  <c r="H8" i="15"/>
  <c r="G8" i="15"/>
  <c r="F8" i="15"/>
  <c r="E8" i="15"/>
  <c r="H5" i="15"/>
  <c r="G5" i="15"/>
  <c r="H4" i="15"/>
  <c r="G4" i="15"/>
  <c r="F30" i="15" s="1"/>
  <c r="F4" i="15"/>
  <c r="H29" i="15" s="1"/>
  <c r="E4" i="15"/>
  <c r="I4" i="9"/>
  <c r="I39" i="9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I32" i="8"/>
  <c r="I31" i="8"/>
  <c r="I30" i="8"/>
  <c r="I29" i="8"/>
  <c r="I28" i="8"/>
  <c r="I27" i="8"/>
  <c r="I26" i="8"/>
  <c r="I25" i="8"/>
  <c r="I24" i="8"/>
  <c r="I23" i="8"/>
  <c r="I22" i="8"/>
  <c r="I21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5" i="8" s="1"/>
  <c r="H6" i="15" s="1"/>
  <c r="I30" i="15" s="1"/>
  <c r="I21" i="6"/>
  <c r="I24" i="6"/>
  <c r="I26" i="6"/>
  <c r="I13" i="7"/>
  <c r="I14" i="7"/>
  <c r="I15" i="7"/>
  <c r="I16" i="7"/>
  <c r="I17" i="7"/>
  <c r="I18" i="7"/>
  <c r="I19" i="7"/>
  <c r="I20" i="7"/>
  <c r="I22" i="7"/>
  <c r="I24" i="7"/>
  <c r="I25" i="7"/>
  <c r="I26" i="7"/>
  <c r="I27" i="7"/>
  <c r="I28" i="7"/>
  <c r="I29" i="7"/>
  <c r="I30" i="7"/>
  <c r="I31" i="7"/>
  <c r="I32" i="7"/>
  <c r="I12" i="7"/>
  <c r="I11" i="7"/>
  <c r="I10" i="7"/>
  <c r="I9" i="7"/>
  <c r="I8" i="7"/>
  <c r="I7" i="7"/>
  <c r="I6" i="7"/>
  <c r="I5" i="7"/>
  <c r="I4" i="7"/>
  <c r="I3" i="7"/>
  <c r="I4" i="5"/>
  <c r="I10" i="5"/>
  <c r="I11" i="5"/>
  <c r="I17" i="5"/>
  <c r="I18" i="5"/>
  <c r="I10" i="6"/>
  <c r="I9" i="6"/>
  <c r="I8" i="6"/>
  <c r="I7" i="6"/>
  <c r="I6" i="6"/>
  <c r="I4" i="6"/>
  <c r="I3" i="6"/>
  <c r="I3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C2" i="4"/>
  <c r="AD2" i="4" s="1"/>
  <c r="AE2" i="4" s="1"/>
  <c r="AF2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J39" i="11" l="1"/>
  <c r="F18" i="15" s="1"/>
  <c r="J39" i="14"/>
  <c r="H18" i="15" s="1"/>
  <c r="I39" i="13"/>
  <c r="I39" i="14"/>
  <c r="I36" i="14"/>
  <c r="J36" i="14"/>
  <c r="H17" i="15" s="1"/>
  <c r="I28" i="15" s="1"/>
  <c r="J39" i="13"/>
  <c r="G18" i="15" s="1"/>
  <c r="I36" i="13"/>
  <c r="J36" i="13"/>
  <c r="G17" i="15" s="1"/>
  <c r="G28" i="15" s="1"/>
  <c r="I39" i="11"/>
  <c r="I36" i="11"/>
  <c r="J36" i="11"/>
  <c r="F17" i="15" s="1"/>
  <c r="I27" i="15" s="1"/>
  <c r="J39" i="9"/>
  <c r="E18" i="15" s="1"/>
  <c r="I36" i="9"/>
  <c r="J36" i="9"/>
  <c r="E17" i="15" s="1"/>
  <c r="G27" i="15" s="1"/>
  <c r="I38" i="8"/>
  <c r="H7" i="15" s="1"/>
  <c r="I38" i="6"/>
  <c r="F7" i="15" s="1"/>
  <c r="I38" i="7"/>
  <c r="G7" i="15" s="1"/>
  <c r="I35" i="7"/>
  <c r="G6" i="15" s="1"/>
  <c r="G30" i="15" s="1"/>
  <c r="I35" i="5"/>
  <c r="E6" i="15" s="1"/>
  <c r="G29" i="15" s="1"/>
  <c r="I38" i="5"/>
  <c r="E7" i="15" s="1"/>
  <c r="I35" i="6"/>
  <c r="F6" i="15" s="1"/>
  <c r="I29" i="15" s="1"/>
</calcChain>
</file>

<file path=xl/sharedStrings.xml><?xml version="1.0" encoding="utf-8"?>
<sst xmlns="http://schemas.openxmlformats.org/spreadsheetml/2006/main" count="930" uniqueCount="152">
  <si>
    <t>s1/s2</t>
    <phoneticPr fontId="4" type="noConversion"/>
  </si>
  <si>
    <t>Infeasible</t>
  </si>
  <si>
    <t>Infeasible</t>
    <phoneticPr fontId="4" type="noConversion"/>
  </si>
  <si>
    <t>Budget</t>
  </si>
  <si>
    <t>Epsilon</t>
  </si>
  <si>
    <t>27 minutes (i.e., 27/60 hour)</t>
    <phoneticPr fontId="4" type="noConversion"/>
  </si>
  <si>
    <t>c1</t>
  </si>
  <si>
    <t>c2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</si>
  <si>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</si>
  <si>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</si>
  <si>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</si>
  <si>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</si>
  <si>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</si>
  <si>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</si>
  <si>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</si>
  <si>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</si>
  <si>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</si>
  <si>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</si>
  <si>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</si>
  <si>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d1 &lt; d2</t>
    <phoneticPr fontId="11" type="noConversion"/>
  </si>
  <si>
    <t>Assumption</t>
    <phoneticPr fontId="11" type="noConversion"/>
  </si>
  <si>
    <t>標準差:</t>
    <phoneticPr fontId="3" type="noConversion"/>
  </si>
  <si>
    <t>N</t>
    <phoneticPr fontId="11" type="noConversion"/>
  </si>
  <si>
    <t>平均:</t>
    <phoneticPr fontId="11" type="noConversion"/>
  </si>
  <si>
    <t>d2</t>
    <phoneticPr fontId="11" type="noConversion"/>
  </si>
  <si>
    <t>d1</t>
    <phoneticPr fontId="11" type="noConversion"/>
  </si>
  <si>
    <t>mu2</t>
    <phoneticPr fontId="11" type="noConversion"/>
  </si>
  <si>
    <t>mu1</t>
    <phoneticPr fontId="11" type="noConversion"/>
  </si>
  <si>
    <t>Lambda</t>
    <phoneticPr fontId="11" type="noConversion"/>
  </si>
  <si>
    <t>theta</t>
    <phoneticPr fontId="11" type="noConversion"/>
  </si>
  <si>
    <t>Beta2</t>
    <phoneticPr fontId="11" type="noConversion"/>
  </si>
  <si>
    <t>Beta1</t>
    <phoneticPr fontId="11" type="noConversion"/>
  </si>
  <si>
    <t>c2</t>
    <phoneticPr fontId="11" type="noConversion"/>
  </si>
  <si>
    <t>c1</t>
    <phoneticPr fontId="11" type="noConversion"/>
  </si>
  <si>
    <t>Epsilon</t>
    <phoneticPr fontId="11" type="noConversion"/>
  </si>
  <si>
    <t>Budget</t>
    <phoneticPr fontId="11" type="noConversion"/>
  </si>
  <si>
    <t>輸出最佳解的 optimal tau值使用的 mk</t>
    <phoneticPr fontId="11" type="noConversion"/>
  </si>
  <si>
    <t>第二階段後每次分配總預算</t>
    <phoneticPr fontId="11" type="noConversion"/>
  </si>
  <si>
    <t>第一階段每組解分配樣本 n0</t>
    <phoneticPr fontId="11" type="noConversion"/>
  </si>
  <si>
    <t>Error Tolerance of tauhat* (S1,S2)</t>
    <phoneticPr fontId="11" type="noConversion"/>
  </si>
  <si>
    <t>Total Budget (Total number of observation generated)</t>
    <phoneticPr fontId="11" type="noConversion"/>
  </si>
  <si>
    <t>Number of waiting time discarded due to initial bias</t>
    <phoneticPr fontId="11" type="noConversion"/>
  </si>
  <si>
    <t>mk</t>
    <phoneticPr fontId="11" type="noConversion"/>
  </si>
  <si>
    <t>G or L</t>
    <phoneticPr fontId="11" type="noConversion"/>
  </si>
  <si>
    <t>(tau-tau*)/tau*</t>
    <phoneticPr fontId="11" type="noConversion"/>
  </si>
  <si>
    <t>Feasible</t>
    <phoneticPr fontId="11" type="noConversion"/>
  </si>
  <si>
    <t>Mean wait - epsilon</t>
  </si>
  <si>
    <t>Total Work</t>
    <phoneticPr fontId="11" type="noConversion"/>
  </si>
  <si>
    <t>Output Optimal tau</t>
    <phoneticPr fontId="11" type="noConversion"/>
  </si>
  <si>
    <t>Sample Size</t>
    <phoneticPr fontId="11" type="noConversion"/>
  </si>
  <si>
    <t>S2</t>
    <phoneticPr fontId="11" type="noConversion"/>
  </si>
  <si>
    <t>S1</t>
    <phoneticPr fontId="11" type="noConversion"/>
  </si>
  <si>
    <t>Trial</t>
    <phoneticPr fontId="11" type="noConversion"/>
  </si>
  <si>
    <t>Parameters of OCBA</t>
    <phoneticPr fontId="11" type="noConversion"/>
  </si>
  <si>
    <t>Optimal Solution</t>
    <phoneticPr fontId="11" type="noConversion"/>
  </si>
  <si>
    <t>27 minutes</t>
    <phoneticPr fontId="11" type="noConversion"/>
  </si>
  <si>
    <t>Infeasible</t>
    <phoneticPr fontId="3" type="noConversion"/>
  </si>
  <si>
    <t>IF</t>
    <phoneticPr fontId="3" type="noConversion"/>
  </si>
  <si>
    <t>0次找到(8,19)</t>
    <phoneticPr fontId="11" type="noConversion"/>
  </si>
  <si>
    <t>1次找到(8,19)</t>
    <phoneticPr fontId="11" type="noConversion"/>
  </si>
  <si>
    <t>14次找到(8,19)</t>
    <phoneticPr fontId="11" type="noConversion"/>
  </si>
  <si>
    <t>L</t>
    <phoneticPr fontId="3" type="noConversion"/>
  </si>
  <si>
    <t>G or L</t>
  </si>
  <si>
    <t>G</t>
    <phoneticPr fontId="11" type="noConversion"/>
  </si>
  <si>
    <t>G</t>
    <phoneticPr fontId="3" type="noConversion"/>
  </si>
  <si>
    <t>G</t>
    <phoneticPr fontId="3" type="noConversion"/>
  </si>
  <si>
    <t>L</t>
    <phoneticPr fontId="3" type="noConversion"/>
  </si>
  <si>
    <t>Optimal Solution</t>
    <phoneticPr fontId="11" type="noConversion"/>
  </si>
  <si>
    <t>Trial</t>
  </si>
  <si>
    <t>S1</t>
  </si>
  <si>
    <t>S2</t>
  </si>
  <si>
    <t>Optimal Tau</t>
  </si>
  <si>
    <t>New tau</t>
    <phoneticPr fontId="11" type="noConversion"/>
  </si>
  <si>
    <t>Feasible</t>
  </si>
  <si>
    <t>Total Work</t>
  </si>
  <si>
    <t>(tau-tau*)/tau*</t>
    <phoneticPr fontId="11" type="noConversion"/>
  </si>
  <si>
    <t>New(tau-tau*)/tau*</t>
    <phoneticPr fontId="11" type="noConversion"/>
  </si>
  <si>
    <t>Parameters of cgRSPLINE</t>
  </si>
  <si>
    <t>Maximum number of restarts</t>
  </si>
  <si>
    <t>Total Budget (Total number of observation generated)</t>
  </si>
  <si>
    <t>Budget of rth restart (br)</t>
  </si>
  <si>
    <t>500000*1.01^r</t>
  </si>
  <si>
    <t>Maximum number of sample paths for each restart</t>
  </si>
  <si>
    <t>mk (same for each restart)</t>
  </si>
  <si>
    <t>200*3^(k-1)</t>
  </si>
  <si>
    <t>Maximum number of SPLINE replications (bk)</t>
  </si>
  <si>
    <t>10*ceil(k^3.5)</t>
  </si>
  <si>
    <t>alpha_r (in cgRSPLINE paper)</t>
  </si>
  <si>
    <t>0.05*(1-0.65^(1+r))</t>
  </si>
  <si>
    <t>delta (in cgRSPLINE paper)</t>
  </si>
  <si>
    <t>Parameters of Algorithm for finding tauhat* (S1, S2)</t>
  </si>
  <si>
    <t>Error Tolerance of tauhat* (S1,S2)</t>
  </si>
  <si>
    <t>0.005/(mk)^(1/2)</t>
  </si>
  <si>
    <t>Maximum number of iteration for finding minimum average wait</t>
  </si>
  <si>
    <t>Parameters of Simulation experiments</t>
  </si>
  <si>
    <t>Number of waiting time discarded due to initial bias</t>
  </si>
  <si>
    <t>Number of random number streams</t>
  </si>
  <si>
    <t>平均:</t>
  </si>
  <si>
    <t>標準差:</t>
    <phoneticPr fontId="3" type="noConversion"/>
  </si>
  <si>
    <t>mk of New Tau</t>
    <phoneticPr fontId="3" type="noConversion"/>
  </si>
  <si>
    <t>Parameters of Problem--Case13</t>
    <phoneticPr fontId="11" type="noConversion"/>
  </si>
  <si>
    <t>Parameters of Problem--Case13</t>
    <phoneticPr fontId="11" type="noConversion"/>
  </si>
  <si>
    <t>27次找到(8,19)</t>
    <phoneticPr fontId="3" type="noConversion"/>
  </si>
  <si>
    <t>30次找到(8,19)</t>
    <phoneticPr fontId="3" type="noConversion"/>
  </si>
  <si>
    <t>27次找到(8,19)</t>
    <phoneticPr fontId="3" type="noConversion"/>
  </si>
  <si>
    <t>G</t>
    <phoneticPr fontId="3" type="noConversion"/>
  </si>
  <si>
    <t>1000*3^(k-1)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</si>
  <si>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</si>
  <si>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</si>
  <si>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</si>
  <si>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26次找到(8,19)</t>
    <phoneticPr fontId="3" type="noConversion"/>
  </si>
  <si>
    <t>OCBA(1)</t>
    <phoneticPr fontId="11" type="noConversion"/>
  </si>
  <si>
    <t>OCBA(2)</t>
    <phoneticPr fontId="11" type="noConversion"/>
  </si>
  <si>
    <t>OCBA(3)</t>
    <phoneticPr fontId="11" type="noConversion"/>
  </si>
  <si>
    <t>OCBA(4)</t>
    <phoneticPr fontId="11" type="noConversion"/>
  </si>
  <si>
    <t>OCBA(1)為mk=200 warmup=200之設定</t>
    <phoneticPr fontId="11" type="noConversion"/>
  </si>
  <si>
    <t>PFS</t>
    <phoneticPr fontId="11" type="noConversion"/>
  </si>
  <si>
    <t>OCBA(2)為mk=200 warmup=1000之設定</t>
    <phoneticPr fontId="11" type="noConversion"/>
  </si>
  <si>
    <t>PCS</t>
    <phoneticPr fontId="11" type="noConversion"/>
  </si>
  <si>
    <t>OCBA(3)為mk=2000 warmup=200之設定</t>
    <phoneticPr fontId="11" type="noConversion"/>
  </si>
  <si>
    <t>AP</t>
    <phoneticPr fontId="11" type="noConversion"/>
  </si>
  <si>
    <t>OCBA(4)為mk=2000 warmup=1000之設定</t>
    <phoneticPr fontId="11" type="noConversion"/>
  </si>
  <si>
    <t>P</t>
    <phoneticPr fontId="11" type="noConversion"/>
  </si>
  <si>
    <t>cgR-SPLINE(1)</t>
    <phoneticPr fontId="11" type="noConversion"/>
  </si>
  <si>
    <t>cgR-SPLINE(2)</t>
    <phoneticPr fontId="11" type="noConversion"/>
  </si>
  <si>
    <t>cgR-SPLINE(3)</t>
    <phoneticPr fontId="11" type="noConversion"/>
  </si>
  <si>
    <t>cgR-SPLINE(4)</t>
    <phoneticPr fontId="11" type="noConversion"/>
  </si>
  <si>
    <t>PFS</t>
    <phoneticPr fontId="11" type="noConversion"/>
  </si>
  <si>
    <t>tau*(s1,s2) 是利用矩陣法求出最佳tau值</t>
    <phoneticPr fontId="11" type="noConversion"/>
  </si>
  <si>
    <t>PCS</t>
    <phoneticPr fontId="11" type="noConversion"/>
  </si>
  <si>
    <t>AP</t>
    <phoneticPr fontId="11" type="noConversion"/>
  </si>
  <si>
    <t>PFS: 找到的(S1,S2)為可行解且求得之tau&gt;tau*(s1,s2)之比例</t>
    <phoneticPr fontId="11" type="noConversion"/>
  </si>
  <si>
    <t>P</t>
    <phoneticPr fontId="11" type="noConversion"/>
  </si>
  <si>
    <t>AP: 求得可行解的tau值與gobal solution的tau*差距比例的平均</t>
    <phoneticPr fontId="11" type="noConversion"/>
  </si>
  <si>
    <t>Warmup=200</t>
    <phoneticPr fontId="3" type="noConversion"/>
  </si>
  <si>
    <t>Warmup=1000</t>
    <phoneticPr fontId="3" type="noConversion"/>
  </si>
  <si>
    <t>PFS</t>
    <phoneticPr fontId="3" type="noConversion"/>
  </si>
  <si>
    <t>AP</t>
    <phoneticPr fontId="3" type="noConversion"/>
  </si>
  <si>
    <t>cgR-SPLINE</t>
    <phoneticPr fontId="3" type="noConversion"/>
  </si>
  <si>
    <t>m1=200</t>
    <phoneticPr fontId="3" type="noConversion"/>
  </si>
  <si>
    <t>m1=1000</t>
    <phoneticPr fontId="3" type="noConversion"/>
  </si>
  <si>
    <t>OCBA</t>
    <phoneticPr fontId="3" type="noConversion"/>
  </si>
  <si>
    <t>mk=200</t>
    <phoneticPr fontId="3" type="noConversion"/>
  </si>
  <si>
    <t>mk=2000</t>
    <phoneticPr fontId="3" type="noConversion"/>
  </si>
  <si>
    <t>5次找到(8,19)</t>
    <phoneticPr fontId="11" type="noConversion"/>
  </si>
  <si>
    <t>SE(AP)</t>
    <phoneticPr fontId="3" type="noConversion"/>
  </si>
  <si>
    <t>P: 選擇之(S1,S2)為區域解或全域解且其tau為可行之比例</t>
    <phoneticPr fontId="11" type="noConversion"/>
  </si>
  <si>
    <t>PCS: 正確選擇最佳(S1,S2)且其tau為可行之比例</t>
    <phoneticPr fontId="11" type="noConversion"/>
  </si>
  <si>
    <t>cgR-SPLINE(1)為m1=200,warm-up=200之設定</t>
    <phoneticPr fontId="11" type="noConversion"/>
  </si>
  <si>
    <t>cgR-SPLINE(2)為m1=200,warm-up=1000之設定</t>
    <phoneticPr fontId="11" type="noConversion"/>
  </si>
  <si>
    <t>cgR-SPLINE(3)為m1=1000,warm-up=200之設定</t>
    <phoneticPr fontId="11" type="noConversion"/>
  </si>
  <si>
    <t>cgR-SPLINE(4)為m1=1000,warm-up=1000之設定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</si>
</sst>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00_ "/>
    <numFmt numFmtId="177" formatCode="0.00000"/>
    <numFmt numFmtId="178" formatCode="0.000000_ "/>
    <numFmt numFmtId="179" formatCode="0.0000_ "/>
    <numFmt numFmtId="180" formatCode="0.0000"/>
    <numFmt numFmtId="181" formatCode="0.00_ "/>
    <numFmt numFmtId="182" formatCode="0.00;_臿"/>
  </numFmts>
  <fonts count="16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5"/>
      <name val="Arial"/>
      <family val="2"/>
    </font>
    <font>
      <sz val="12"/>
      <color rgb="FFFF0000"/>
      <name val="新細明體"/>
      <family val="1"/>
      <charset val="136"/>
      <scheme val="minor"/>
    </font>
    <font>
      <sz val="12"/>
      <color theme="8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C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>
      <alignment vertical="center"/>
    </xf>
  </cellStyleXfs>
  <cellXfs count="123">
    <xf numFmtId="0" fontId="0" fillId="0" borderId="0" xfId="0"/>
    <xf numFmtId="0" fontId="2" fillId="0" borderId="1" xfId="1" applyFont="1" applyBorder="1">
      <alignment vertical="center"/>
    </xf>
    <xf numFmtId="0" fontId="2" fillId="0" borderId="2" xfId="1" applyFont="1" applyBorder="1">
      <alignment vertical="center"/>
    </xf>
    <xf numFmtId="0" fontId="2" fillId="0" borderId="3" xfId="1" applyFont="1" applyBorder="1">
      <alignment vertical="center"/>
    </xf>
    <xf numFmtId="0" fontId="1" fillId="0" borderId="0" xfId="1">
      <alignment vertical="center"/>
    </xf>
    <xf numFmtId="0" fontId="2" fillId="0" borderId="4" xfId="1" applyFont="1" applyBorder="1">
      <alignment vertical="center"/>
    </xf>
    <xf numFmtId="0" fontId="5" fillId="0" borderId="5" xfId="1" applyFont="1" applyBorder="1">
      <alignment vertical="center"/>
    </xf>
    <xf numFmtId="0" fontId="5" fillId="0" borderId="6" xfId="1" applyFont="1" applyBorder="1">
      <alignment vertical="center"/>
    </xf>
    <xf numFmtId="0" fontId="2" fillId="0" borderId="6" xfId="1" applyFont="1" applyBorder="1">
      <alignment vertical="center"/>
    </xf>
    <xf numFmtId="0" fontId="5" fillId="0" borderId="7" xfId="1" applyFont="1" applyBorder="1">
      <alignment vertical="center"/>
    </xf>
    <xf numFmtId="0" fontId="6" fillId="0" borderId="0" xfId="1" applyFont="1">
      <alignment vertical="center"/>
    </xf>
    <xf numFmtId="0" fontId="2" fillId="0" borderId="8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1" xfId="1" applyFont="1" applyBorder="1">
      <alignment vertical="center"/>
    </xf>
    <xf numFmtId="0" fontId="5" fillId="0" borderId="10" xfId="1" applyFont="1" applyBorder="1">
      <alignment vertical="center"/>
    </xf>
    <xf numFmtId="0" fontId="2" fillId="0" borderId="11" xfId="1" applyFont="1" applyBorder="1">
      <alignment vertical="center"/>
    </xf>
    <xf numFmtId="0" fontId="5" fillId="0" borderId="12" xfId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13" xfId="1" applyFont="1" applyBorder="1">
      <alignment vertical="center"/>
    </xf>
    <xf numFmtId="0" fontId="2" fillId="0" borderId="14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16" xfId="1" applyFont="1" applyBorder="1">
      <alignment vertical="center"/>
    </xf>
    <xf numFmtId="0" fontId="5" fillId="0" borderId="17" xfId="1" applyFont="1" applyBorder="1">
      <alignment vertical="center"/>
    </xf>
    <xf numFmtId="0" fontId="2" fillId="0" borderId="15" xfId="1" applyFont="1" applyBorder="1">
      <alignment vertical="center"/>
    </xf>
    <xf numFmtId="0" fontId="2" fillId="0" borderId="10" xfId="1" applyFont="1" applyBorder="1">
      <alignment vertical="center"/>
    </xf>
    <xf numFmtId="0" fontId="2" fillId="0" borderId="17" xfId="1" applyFont="1" applyBorder="1">
      <alignment vertical="center"/>
    </xf>
    <xf numFmtId="0" fontId="7" fillId="0" borderId="1" xfId="1" applyFont="1" applyBorder="1">
      <alignment vertical="center"/>
    </xf>
    <xf numFmtId="0" fontId="2" fillId="0" borderId="13" xfId="1" applyFont="1" applyBorder="1">
      <alignment vertical="center"/>
    </xf>
    <xf numFmtId="0" fontId="8" fillId="0" borderId="1" xfId="1" applyFont="1" applyBorder="1">
      <alignment vertical="center"/>
    </xf>
    <xf numFmtId="0" fontId="2" fillId="0" borderId="10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1" fillId="0" borderId="20" xfId="1" applyBorder="1">
      <alignment vertical="center"/>
    </xf>
    <xf numFmtId="0" fontId="1" fillId="0" borderId="21" xfId="1" applyBorder="1">
      <alignment vertical="center"/>
    </xf>
    <xf numFmtId="0" fontId="1" fillId="0" borderId="22" xfId="1" applyBorder="1">
      <alignment vertical="center"/>
    </xf>
    <xf numFmtId="0" fontId="1" fillId="0" borderId="23" xfId="1" applyBorder="1">
      <alignment vertical="center"/>
    </xf>
    <xf numFmtId="0" fontId="1" fillId="0" borderId="0" xfId="1" applyBorder="1">
      <alignment vertical="center"/>
    </xf>
    <xf numFmtId="0" fontId="1" fillId="0" borderId="24" xfId="1" applyBorder="1">
      <alignment vertical="center"/>
    </xf>
    <xf numFmtId="0" fontId="1" fillId="0" borderId="25" xfId="1" applyBorder="1">
      <alignment vertical="center"/>
    </xf>
    <xf numFmtId="0" fontId="1" fillId="0" borderId="26" xfId="1" applyBorder="1">
      <alignment vertical="center"/>
    </xf>
    <xf numFmtId="0" fontId="1" fillId="0" borderId="27" xfId="1" applyBorder="1">
      <alignment vertical="center"/>
    </xf>
    <xf numFmtId="0" fontId="9" fillId="0" borderId="0" xfId="2">
      <alignment vertical="center"/>
    </xf>
    <xf numFmtId="176" fontId="10" fillId="0" borderId="14" xfId="2" applyNumberFormat="1" applyFont="1" applyBorder="1" applyAlignment="1"/>
    <xf numFmtId="0" fontId="9" fillId="0" borderId="27" xfId="2" applyBorder="1" applyAlignment="1">
      <alignment horizontal="center" vertical="center"/>
    </xf>
    <xf numFmtId="0" fontId="9" fillId="0" borderId="25" xfId="2" applyBorder="1" applyAlignment="1">
      <alignment horizontal="center" vertical="center"/>
    </xf>
    <xf numFmtId="0" fontId="9" fillId="0" borderId="0" xfId="2" applyAlignment="1"/>
    <xf numFmtId="177" fontId="9" fillId="0" borderId="0" xfId="2" applyNumberFormat="1" applyAlignment="1">
      <alignment horizontal="center"/>
    </xf>
    <xf numFmtId="178" fontId="10" fillId="0" borderId="0" xfId="2" applyNumberFormat="1" applyFont="1" applyBorder="1" applyAlignment="1"/>
    <xf numFmtId="0" fontId="9" fillId="0" borderId="24" xfId="2" applyBorder="1" applyAlignment="1">
      <alignment horizontal="center" vertical="center"/>
    </xf>
    <xf numFmtId="0" fontId="9" fillId="0" borderId="23" xfId="2" applyBorder="1" applyAlignment="1">
      <alignment horizontal="center" vertical="center"/>
    </xf>
    <xf numFmtId="0" fontId="12" fillId="0" borderId="0" xfId="2" applyFont="1" applyAlignment="1">
      <alignment horizontal="center"/>
    </xf>
    <xf numFmtId="178" fontId="9" fillId="0" borderId="0" xfId="2" applyNumberFormat="1" applyAlignment="1"/>
    <xf numFmtId="0" fontId="12" fillId="0" borderId="24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179" fontId="9" fillId="0" borderId="0" xfId="2" applyNumberFormat="1" applyAlignment="1">
      <alignment horizontal="center"/>
    </xf>
    <xf numFmtId="0" fontId="12" fillId="0" borderId="0" xfId="2" applyFont="1" applyAlignment="1">
      <alignment horizontal="center" vertical="center"/>
    </xf>
    <xf numFmtId="178" fontId="9" fillId="0" borderId="0" xfId="2" applyNumberFormat="1" applyAlignment="1">
      <alignment horizontal="center"/>
    </xf>
    <xf numFmtId="0" fontId="9" fillId="0" borderId="0" xfId="2" applyAlignment="1">
      <alignment horizontal="center" vertical="center"/>
    </xf>
    <xf numFmtId="0" fontId="5" fillId="0" borderId="0" xfId="2" applyFont="1" applyAlignment="1">
      <alignment horizontal="center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9" fillId="0" borderId="22" xfId="2" applyBorder="1" applyAlignment="1">
      <alignment horizontal="center" vertical="center"/>
    </xf>
    <xf numFmtId="0" fontId="9" fillId="0" borderId="20" xfId="2" applyBorder="1" applyAlignment="1">
      <alignment horizontal="center" vertical="center"/>
    </xf>
    <xf numFmtId="0" fontId="9" fillId="0" borderId="0" xfId="2" applyAlignment="1">
      <alignment horizontal="center"/>
    </xf>
    <xf numFmtId="0" fontId="12" fillId="0" borderId="0" xfId="2" applyFont="1" applyFill="1" applyBorder="1" applyAlignment="1">
      <alignment horizontal="center" vertical="center"/>
    </xf>
    <xf numFmtId="0" fontId="9" fillId="0" borderId="21" xfId="2" applyBorder="1" applyAlignment="1"/>
    <xf numFmtId="0" fontId="9" fillId="0" borderId="27" xfId="2" applyBorder="1" applyAlignment="1">
      <alignment horizontal="center"/>
    </xf>
    <xf numFmtId="0" fontId="9" fillId="0" borderId="24" xfId="2" applyBorder="1">
      <alignment vertical="center"/>
    </xf>
    <xf numFmtId="0" fontId="9" fillId="0" borderId="24" xfId="2" applyBorder="1" applyAlignment="1"/>
    <xf numFmtId="0" fontId="9" fillId="0" borderId="24" xfId="2" applyBorder="1" applyAlignment="1">
      <alignment horizontal="center"/>
    </xf>
    <xf numFmtId="0" fontId="9" fillId="0" borderId="0" xfId="2" applyBorder="1" applyAlignment="1">
      <alignment horizontal="center"/>
    </xf>
    <xf numFmtId="11" fontId="9" fillId="0" borderId="24" xfId="2" applyNumberFormat="1" applyBorder="1" applyAlignment="1">
      <alignment horizontal="center"/>
    </xf>
    <xf numFmtId="0" fontId="9" fillId="0" borderId="0" xfId="2" applyBorder="1" applyAlignment="1">
      <alignment horizontal="center" vertical="center"/>
    </xf>
    <xf numFmtId="0" fontId="9" fillId="0" borderId="28" xfId="2" applyBorder="1">
      <alignment vertical="center"/>
    </xf>
    <xf numFmtId="0" fontId="9" fillId="0" borderId="23" xfId="2" applyBorder="1" applyAlignment="1">
      <alignment horizontal="center"/>
    </xf>
    <xf numFmtId="0" fontId="9" fillId="0" borderId="23" xfId="2" applyBorder="1" applyAlignment="1"/>
    <xf numFmtId="0" fontId="9" fillId="0" borderId="23" xfId="2" applyBorder="1" applyAlignment="1">
      <alignment vertical="center"/>
    </xf>
    <xf numFmtId="0" fontId="9" fillId="0" borderId="22" xfId="2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24" xfId="2" quotePrefix="1" applyBorder="1" applyAlignment="1">
      <alignment horizontal="center" vertical="center"/>
    </xf>
    <xf numFmtId="180" fontId="9" fillId="0" borderId="0" xfId="2" applyNumberFormat="1" applyAlignment="1">
      <alignment horizontal="center" vertical="center"/>
    </xf>
    <xf numFmtId="178" fontId="10" fillId="0" borderId="14" xfId="2" applyNumberFormat="1" applyFont="1" applyBorder="1" applyAlignment="1"/>
    <xf numFmtId="0" fontId="12" fillId="0" borderId="0" xfId="0" applyFont="1" applyAlignment="1">
      <alignment horizontal="center" vertical="center"/>
    </xf>
    <xf numFmtId="0" fontId="9" fillId="0" borderId="0" xfId="2">
      <alignment vertical="center"/>
    </xf>
    <xf numFmtId="2" fontId="9" fillId="0" borderId="0" xfId="2" applyNumberFormat="1" applyAlignment="1">
      <alignment horizontal="center" vertical="center"/>
    </xf>
    <xf numFmtId="181" fontId="9" fillId="0" borderId="0" xfId="2" applyNumberFormat="1" applyAlignment="1">
      <alignment horizontal="center" vertical="center"/>
    </xf>
    <xf numFmtId="179" fontId="9" fillId="0" borderId="0" xfId="2" applyNumberFormat="1" applyAlignment="1">
      <alignment horizontal="center" vertical="center"/>
    </xf>
    <xf numFmtId="182" fontId="9" fillId="0" borderId="0" xfId="2" applyNumberFormat="1" applyAlignment="1">
      <alignment horizontal="center" vertical="center"/>
    </xf>
    <xf numFmtId="0" fontId="9" fillId="0" borderId="0" xfId="2" applyFont="1">
      <alignment vertical="center"/>
    </xf>
    <xf numFmtId="181" fontId="9" fillId="0" borderId="0" xfId="2" applyNumberFormat="1">
      <alignment vertical="center"/>
    </xf>
    <xf numFmtId="0" fontId="9" fillId="0" borderId="0" xfId="2" applyNumberFormat="1" applyAlignment="1">
      <alignment horizontal="center" vertical="center"/>
    </xf>
    <xf numFmtId="0" fontId="9" fillId="0" borderId="4" xfId="2" applyBorder="1" applyAlignment="1">
      <alignment horizontal="center" vertical="center"/>
    </xf>
    <xf numFmtId="0" fontId="9" fillId="0" borderId="29" xfId="2" applyBorder="1" applyAlignment="1">
      <alignment horizontal="center" vertical="center"/>
    </xf>
    <xf numFmtId="0" fontId="9" fillId="0" borderId="30" xfId="2" applyBorder="1" applyAlignment="1">
      <alignment horizontal="center" vertical="center"/>
    </xf>
    <xf numFmtId="0" fontId="9" fillId="0" borderId="11" xfId="2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32" xfId="2" applyFont="1" applyBorder="1" applyAlignment="1">
      <alignment horizontal="center" vertical="center"/>
    </xf>
    <xf numFmtId="180" fontId="9" fillId="0" borderId="32" xfId="2" applyNumberFormat="1" applyBorder="1" applyAlignment="1">
      <alignment horizontal="center" vertical="center"/>
    </xf>
    <xf numFmtId="1" fontId="9" fillId="0" borderId="0" xfId="2" applyNumberFormat="1" applyBorder="1" applyAlignment="1">
      <alignment horizontal="center" vertical="center"/>
    </xf>
    <xf numFmtId="179" fontId="9" fillId="0" borderId="32" xfId="2" applyNumberFormat="1" applyBorder="1" applyAlignment="1">
      <alignment horizontal="center"/>
    </xf>
    <xf numFmtId="0" fontId="9" fillId="0" borderId="31" xfId="2" applyBorder="1" applyAlignment="1">
      <alignment horizontal="center" vertical="center"/>
    </xf>
    <xf numFmtId="180" fontId="9" fillId="0" borderId="11" xfId="2" applyNumberFormat="1" applyBorder="1" applyAlignment="1">
      <alignment horizontal="center" vertical="center"/>
    </xf>
    <xf numFmtId="1" fontId="9" fillId="0" borderId="31" xfId="2" applyNumberForma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181" fontId="9" fillId="0" borderId="30" xfId="2" applyNumberFormat="1" applyBorder="1" applyAlignment="1">
      <alignment horizontal="center" vertical="center"/>
    </xf>
    <xf numFmtId="181" fontId="9" fillId="0" borderId="31" xfId="2" applyNumberFormat="1" applyBorder="1" applyAlignment="1">
      <alignment horizontal="center" vertical="center"/>
    </xf>
    <xf numFmtId="180" fontId="9" fillId="0" borderId="0" xfId="2" applyNumberFormat="1" applyBorder="1" applyAlignment="1">
      <alignment horizontal="center" vertical="center"/>
    </xf>
    <xf numFmtId="0" fontId="9" fillId="0" borderId="33" xfId="2" applyBorder="1" applyAlignment="1"/>
    <xf numFmtId="176" fontId="9" fillId="0" borderId="0" xfId="2" applyNumberFormat="1" applyAlignment="1">
      <alignment horizontal="center" vertical="center"/>
    </xf>
    <xf numFmtId="0" fontId="13" fillId="0" borderId="0" xfId="2" applyFont="1" applyAlignment="1">
      <alignment horizontal="center"/>
    </xf>
    <xf numFmtId="0" fontId="12" fillId="0" borderId="8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9" fillId="0" borderId="6" xfId="2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9"/>
  <sheetViews>
    <sheetView topLeftCell="N13" workbookViewId="0">
      <selection activeCell="U11" sqref="U11"/>
    </sheetView>
  </sheetViews>
  <sheetFormatPr defaultRowHeight="16.5"/>
  <cols>
    <col min="1" max="16384" width="9" style="4"/>
  </cols>
  <sheetData>
    <row r="2" spans="1:32" ht="17.25" thickBot="1">
      <c r="A2" s="1" t="s">
        <v>0</v>
      </c>
      <c r="B2" s="1">
        <v>0</v>
      </c>
      <c r="C2" s="1">
        <f>B2+1</f>
        <v>1</v>
      </c>
      <c r="D2" s="1">
        <f t="shared" ref="D2:AF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2">
        <f t="shared" si="0"/>
        <v>22</v>
      </c>
      <c r="Y2" s="3">
        <f t="shared" si="0"/>
        <v>23</v>
      </c>
      <c r="Z2" s="3">
        <f t="shared" si="0"/>
        <v>24</v>
      </c>
      <c r="AA2" s="3">
        <f t="shared" si="0"/>
        <v>25</v>
      </c>
      <c r="AB2" s="3">
        <v>26</v>
      </c>
      <c r="AC2" s="3">
        <f t="shared" si="0"/>
        <v>27</v>
      </c>
      <c r="AD2" s="3">
        <f t="shared" si="0"/>
        <v>28</v>
      </c>
      <c r="AE2" s="3">
        <f t="shared" si="0"/>
        <v>29</v>
      </c>
      <c r="AF2" s="2">
        <f t="shared" si="0"/>
        <v>30</v>
      </c>
    </row>
    <row r="3" spans="1:32" ht="18" thickTop="1" thickBot="1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5"/>
      <c r="X3" s="6" t="s">
        <v>1</v>
      </c>
      <c r="Y3" s="7" t="s">
        <v>1</v>
      </c>
      <c r="Z3" s="8" t="s">
        <v>1</v>
      </c>
      <c r="AA3" s="8" t="s">
        <v>1</v>
      </c>
      <c r="AB3" s="8" t="s">
        <v>1</v>
      </c>
      <c r="AC3" s="8" t="s">
        <v>1</v>
      </c>
      <c r="AD3" s="8" t="s">
        <v>1</v>
      </c>
      <c r="AE3" s="7" t="s">
        <v>1</v>
      </c>
      <c r="AF3" s="9" t="s">
        <v>1</v>
      </c>
    </row>
    <row r="4" spans="1:32" ht="20.25" thickTop="1" thickBot="1">
      <c r="A4" s="1">
        <f>A3+1</f>
        <v>1</v>
      </c>
      <c r="B4" s="1"/>
      <c r="C4" s="1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1"/>
      <c r="W4" s="12" t="s">
        <v>1</v>
      </c>
      <c r="X4" s="13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3" t="s">
        <v>1</v>
      </c>
      <c r="AE4" s="14" t="s">
        <v>1</v>
      </c>
      <c r="AF4" s="15"/>
    </row>
    <row r="5" spans="1:32" ht="18" thickTop="1" thickBot="1">
      <c r="A5" s="1">
        <f t="shared" ref="A5:A48" si="1">A4+1</f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5"/>
      <c r="W5" s="16" t="s">
        <v>1</v>
      </c>
      <c r="X5" s="13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4" t="s">
        <v>1</v>
      </c>
      <c r="AE5" s="17"/>
      <c r="AF5" s="1"/>
    </row>
    <row r="6" spans="1:32" ht="18" thickTop="1" thickBot="1">
      <c r="A6" s="1">
        <f t="shared" si="1"/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/>
      <c r="V6" s="12" t="s">
        <v>1</v>
      </c>
      <c r="W6" s="13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8" t="s">
        <v>1</v>
      </c>
      <c r="AD6" s="15"/>
      <c r="AE6" s="19"/>
      <c r="AF6" s="1"/>
    </row>
    <row r="7" spans="1:32" ht="18" thickTop="1" thickBot="1">
      <c r="A7" s="1">
        <f t="shared" si="1"/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1"/>
      <c r="U7" s="20" t="s">
        <v>1</v>
      </c>
      <c r="V7" s="13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21" t="s">
        <v>1</v>
      </c>
      <c r="AD7" s="15"/>
      <c r="AE7" s="1"/>
      <c r="AF7" s="1"/>
    </row>
    <row r="8" spans="1:32" ht="18" thickTop="1" thickBot="1">
      <c r="A8" s="1">
        <f t="shared" si="1"/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"/>
      <c r="U8" s="22" t="s">
        <v>1</v>
      </c>
      <c r="V8" s="13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8" t="s">
        <v>1</v>
      </c>
      <c r="AC8" s="15"/>
      <c r="AD8" s="11"/>
      <c r="AE8" s="8"/>
      <c r="AF8" s="19"/>
    </row>
    <row r="9" spans="1:32" ht="18" thickTop="1" thickBot="1">
      <c r="A9" s="1">
        <f t="shared" si="1"/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5"/>
      <c r="T9" s="23">
        <v>0.164357805086498</v>
      </c>
      <c r="U9" s="1">
        <v>0.16411497090447599</v>
      </c>
      <c r="V9" s="1">
        <v>0.164020089121415</v>
      </c>
      <c r="W9" s="1">
        <v>0.18942943557132599</v>
      </c>
      <c r="X9" s="1">
        <v>0.28153122927465102</v>
      </c>
      <c r="Y9" s="1" t="s">
        <v>1</v>
      </c>
      <c r="Z9" s="1" t="s">
        <v>1</v>
      </c>
      <c r="AA9" s="1" t="s">
        <v>1</v>
      </c>
      <c r="AB9" s="14" t="s">
        <v>1</v>
      </c>
      <c r="AC9" s="19"/>
      <c r="AD9" s="1"/>
      <c r="AE9" s="8"/>
      <c r="AF9" s="1"/>
    </row>
    <row r="10" spans="1:32" ht="18" thickTop="1" thickBot="1">
      <c r="A10" s="1">
        <f t="shared" si="1"/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1"/>
      <c r="S10" s="23">
        <v>0.16118571069170001</v>
      </c>
      <c r="T10" s="1">
        <v>0.16061300242624299</v>
      </c>
      <c r="U10" s="1">
        <v>0.16037657450583301</v>
      </c>
      <c r="V10" s="1">
        <v>0.161864145881533</v>
      </c>
      <c r="W10" s="1">
        <v>0.24908646914548199</v>
      </c>
      <c r="X10" s="1">
        <v>0.35279683457677102</v>
      </c>
      <c r="Y10" s="1" t="s">
        <v>1</v>
      </c>
      <c r="Z10" s="1" t="s">
        <v>1</v>
      </c>
      <c r="AA10" s="24" t="s">
        <v>1</v>
      </c>
      <c r="AB10" s="15"/>
      <c r="AC10" s="1"/>
      <c r="AD10" s="1"/>
      <c r="AE10" s="19"/>
      <c r="AF10" s="1"/>
    </row>
    <row r="11" spans="1:32" ht="18" thickTop="1" thickBot="1">
      <c r="A11" s="1">
        <f t="shared" si="1"/>
        <v>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5"/>
      <c r="S11" s="25">
        <v>0.16036636456346301</v>
      </c>
      <c r="T11" s="1">
        <v>0.15979905697559099</v>
      </c>
      <c r="U11" s="26">
        <v>0.15956447217144301</v>
      </c>
      <c r="V11" s="1">
        <v>0.218449493639017</v>
      </c>
      <c r="W11" s="1">
        <v>0.316010568842023</v>
      </c>
      <c r="X11" s="1">
        <v>0.43469082980343599</v>
      </c>
      <c r="Y11" s="1">
        <v>0.58623368310551704</v>
      </c>
      <c r="Z11" s="27" t="s">
        <v>1</v>
      </c>
      <c r="AA11" s="15"/>
      <c r="AB11" s="1"/>
      <c r="AC11" s="1"/>
      <c r="AD11" s="8"/>
      <c r="AE11" s="1"/>
      <c r="AF11" s="1"/>
    </row>
    <row r="12" spans="1:32" ht="18" thickTop="1" thickBot="1">
      <c r="A12" s="1">
        <f t="shared" si="1"/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5"/>
      <c r="R12" s="23">
        <v>0.16147146156415601</v>
      </c>
      <c r="S12" s="1">
        <v>0.16017882582548601</v>
      </c>
      <c r="T12" s="28">
        <v>0.159613170184355</v>
      </c>
      <c r="U12" s="1">
        <v>0.18942943557132599</v>
      </c>
      <c r="V12" s="1">
        <v>0.28153122927465102</v>
      </c>
      <c r="W12" s="1">
        <v>0.39222100488018502</v>
      </c>
      <c r="X12" s="1">
        <v>0.53094857959345598</v>
      </c>
      <c r="Y12" s="1">
        <v>0.71691782867396403</v>
      </c>
      <c r="Z12" s="29" t="s">
        <v>2</v>
      </c>
      <c r="AA12" s="19"/>
      <c r="AB12" s="1"/>
      <c r="AC12" s="1"/>
      <c r="AD12" s="1"/>
      <c r="AE12" s="1"/>
      <c r="AF12" s="1"/>
    </row>
    <row r="13" spans="1:32" ht="18" thickTop="1" thickBot="1">
      <c r="A13" s="1">
        <f t="shared" si="1"/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1"/>
      <c r="Q13" s="23">
        <v>0.164176775069485</v>
      </c>
      <c r="R13" s="1">
        <v>0.16142917786152</v>
      </c>
      <c r="S13" s="1">
        <v>0.16013773133147699</v>
      </c>
      <c r="T13" s="1">
        <v>0.161864145881533</v>
      </c>
      <c r="U13" s="1">
        <v>0.24908646914548199</v>
      </c>
      <c r="V13" s="1">
        <v>0.35279683457677102</v>
      </c>
      <c r="W13" s="1">
        <v>0.480716578937531</v>
      </c>
      <c r="X13" s="1">
        <v>0.64770341008244703</v>
      </c>
      <c r="Y13" s="24">
        <v>0.88866278833150003</v>
      </c>
      <c r="Z13" s="15"/>
      <c r="AA13" s="1"/>
      <c r="AB13" s="1"/>
      <c r="AC13" s="1"/>
      <c r="AD13" s="1"/>
      <c r="AE13" s="1"/>
      <c r="AF13" s="1"/>
    </row>
    <row r="14" spans="1:32" ht="18" thickTop="1" thickBot="1">
      <c r="A14" s="1">
        <f t="shared" si="1"/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5"/>
      <c r="Q14" s="25">
        <v>0.16416733782182699</v>
      </c>
      <c r="R14" s="1">
        <v>0.16142045635517599</v>
      </c>
      <c r="S14" s="28">
        <v>0.160129305086567</v>
      </c>
      <c r="T14" s="1">
        <v>0.218449493639017</v>
      </c>
      <c r="U14" s="1">
        <v>0.316010568842023</v>
      </c>
      <c r="V14" s="1">
        <v>0.43469082980343599</v>
      </c>
      <c r="W14" s="1">
        <v>0.58623368310551704</v>
      </c>
      <c r="X14" s="27">
        <v>0.79611365733464801</v>
      </c>
      <c r="Y14" s="15"/>
      <c r="Z14" s="1"/>
      <c r="AA14" s="1"/>
      <c r="AB14" s="1"/>
      <c r="AC14" s="1"/>
      <c r="AD14" s="1"/>
      <c r="AE14" s="1"/>
      <c r="AF14" s="1"/>
    </row>
    <row r="15" spans="1:32" ht="18" thickTop="1" thickBot="1">
      <c r="A15" s="1">
        <f t="shared" si="1"/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23">
        <v>0.16949689501377899</v>
      </c>
      <c r="Q15" s="1">
        <v>0.16416549603584199</v>
      </c>
      <c r="R15" s="28">
        <v>0.161418775388495</v>
      </c>
      <c r="S15" s="1">
        <v>0.18942943557132599</v>
      </c>
      <c r="T15" s="1">
        <v>0.28153122927465102</v>
      </c>
      <c r="U15" s="1">
        <v>0.39222100488018502</v>
      </c>
      <c r="V15" s="1">
        <v>0.53094857959345598</v>
      </c>
      <c r="W15" s="1">
        <v>0.71691782867396403</v>
      </c>
      <c r="X15" s="29" t="s">
        <v>2</v>
      </c>
      <c r="Y15" s="19"/>
      <c r="Z15" s="1"/>
      <c r="AA15" s="1"/>
      <c r="AB15" s="1"/>
      <c r="AC15" s="1"/>
      <c r="AD15" s="1"/>
      <c r="AE15" s="1"/>
      <c r="AF15" s="1"/>
    </row>
    <row r="16" spans="1:32" ht="18" thickTop="1" thickBot="1">
      <c r="A16" s="1">
        <f t="shared" si="1"/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1"/>
      <c r="O16" s="23">
        <v>0.17876701223652799</v>
      </c>
      <c r="P16" s="1">
        <v>0.169496487822626</v>
      </c>
      <c r="Q16" s="1">
        <v>0.16416516123391101</v>
      </c>
      <c r="R16" s="1">
        <v>0.161864145881533</v>
      </c>
      <c r="S16" s="1">
        <v>0.24908646914548199</v>
      </c>
      <c r="T16" s="1">
        <v>0.35279683457677102</v>
      </c>
      <c r="U16" s="1">
        <v>0.480716578937531</v>
      </c>
      <c r="V16" s="1">
        <v>0.64770341008244703</v>
      </c>
      <c r="W16" s="24">
        <v>0.88866278833150003</v>
      </c>
      <c r="X16" s="15"/>
      <c r="Y16" s="1"/>
      <c r="Z16" s="1"/>
      <c r="AA16" s="1"/>
      <c r="AB16" s="1"/>
      <c r="AC16" s="1"/>
      <c r="AD16" s="1"/>
      <c r="AE16" s="1"/>
      <c r="AF16" s="1"/>
    </row>
    <row r="17" spans="1:32" ht="18" thickTop="1" thickBot="1">
      <c r="A17" s="1">
        <f t="shared" si="1"/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5"/>
      <c r="O17" s="25">
        <v>0.17876690515477101</v>
      </c>
      <c r="P17" s="1">
        <v>0.169496412869554</v>
      </c>
      <c r="Q17" s="28">
        <v>0.164165112095223</v>
      </c>
      <c r="R17" s="1">
        <v>0.218449493639017</v>
      </c>
      <c r="S17" s="1">
        <v>0.316010568842023</v>
      </c>
      <c r="T17" s="1">
        <v>0.43469082980343599</v>
      </c>
      <c r="U17" s="1">
        <v>0.58623368310551704</v>
      </c>
      <c r="V17" s="27">
        <v>0.79611365733464801</v>
      </c>
      <c r="W17" s="15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8" thickTop="1" thickBot="1">
      <c r="A18" s="1">
        <f t="shared" si="1"/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  <c r="N18" s="23">
        <v>0.193139342341479</v>
      </c>
      <c r="O18" s="1">
        <v>0.17876689463572701</v>
      </c>
      <c r="P18" s="1">
        <v>0.16949640532801499</v>
      </c>
      <c r="Q18" s="1">
        <v>0.18942943557132599</v>
      </c>
      <c r="R18" s="1">
        <v>0.28153122927465102</v>
      </c>
      <c r="S18" s="1">
        <v>0.39222100488018502</v>
      </c>
      <c r="T18" s="1">
        <v>0.53094857959345598</v>
      </c>
      <c r="U18" s="1">
        <v>0.71691782867396403</v>
      </c>
      <c r="V18" s="29" t="s">
        <v>2</v>
      </c>
      <c r="W18" s="19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8" thickTop="1" thickBot="1">
      <c r="A19" s="1">
        <f t="shared" si="1"/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1"/>
      <c r="M19" s="23">
        <v>0.21327216527843401</v>
      </c>
      <c r="N19" s="1">
        <v>0.19313933543551801</v>
      </c>
      <c r="O19" s="1">
        <v>0.17876688289569201</v>
      </c>
      <c r="P19" s="28">
        <v>0.16949639595379001</v>
      </c>
      <c r="Q19" s="1">
        <v>0.24908646914548199</v>
      </c>
      <c r="R19" s="1">
        <v>0.35279683457677102</v>
      </c>
      <c r="S19" s="1">
        <v>0.480716578937531</v>
      </c>
      <c r="T19" s="1">
        <v>0.64770341008244703</v>
      </c>
      <c r="U19" s="24">
        <v>0.88866278833150003</v>
      </c>
      <c r="V19" s="15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8" thickTop="1" thickBot="1">
      <c r="A20" s="1">
        <f t="shared" si="1"/>
        <v>17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5"/>
      <c r="M20" s="25">
        <v>0.21327216240605701</v>
      </c>
      <c r="N20" s="1">
        <v>0.19313933003751799</v>
      </c>
      <c r="O20" s="1">
        <v>0.178766884606433</v>
      </c>
      <c r="P20" s="1">
        <v>0.218449493639017</v>
      </c>
      <c r="Q20" s="1">
        <v>0.316010568842023</v>
      </c>
      <c r="R20" s="1">
        <v>0.43469082980343599</v>
      </c>
      <c r="S20" s="1">
        <v>0.58623368310551704</v>
      </c>
      <c r="T20" s="27">
        <v>0.79611365733464801</v>
      </c>
      <c r="U20" s="15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8" thickTop="1" thickBot="1">
      <c r="A21" s="1">
        <f t="shared" si="1"/>
        <v>18</v>
      </c>
      <c r="B21" s="1"/>
      <c r="C21" s="1"/>
      <c r="D21" s="1"/>
      <c r="E21" s="1"/>
      <c r="F21" s="1"/>
      <c r="G21" s="1"/>
      <c r="H21" s="1"/>
      <c r="I21" s="1"/>
      <c r="J21" s="1"/>
      <c r="K21" s="5"/>
      <c r="L21" s="23">
        <v>0.23938133018131</v>
      </c>
      <c r="M21" s="1">
        <v>0.21327216421178299</v>
      </c>
      <c r="N21" s="1">
        <v>0.19313932996171701</v>
      </c>
      <c r="O21" s="1">
        <v>0.18942943557132599</v>
      </c>
      <c r="P21" s="1">
        <v>0.28153122927465102</v>
      </c>
      <c r="Q21" s="1">
        <v>0.39222100488018502</v>
      </c>
      <c r="R21" s="1">
        <v>0.53094857959345598</v>
      </c>
      <c r="S21" s="1">
        <v>0.71691782867396403</v>
      </c>
      <c r="T21" s="29" t="s">
        <v>2</v>
      </c>
      <c r="U21" s="19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8" thickTop="1" thickBot="1">
      <c r="A22" s="1">
        <f t="shared" si="1"/>
        <v>19</v>
      </c>
      <c r="B22" s="1"/>
      <c r="C22" s="1"/>
      <c r="D22" s="1"/>
      <c r="E22" s="1"/>
      <c r="F22" s="1"/>
      <c r="G22" s="1"/>
      <c r="H22" s="1"/>
      <c r="I22" s="1"/>
      <c r="J22" s="11"/>
      <c r="K22" s="23">
        <v>0.27151692306174802</v>
      </c>
      <c r="L22" s="1">
        <v>0.23938132299155601</v>
      </c>
      <c r="M22" s="1">
        <v>0.21327215882254</v>
      </c>
      <c r="N22" s="1">
        <v>0.19313933798090199</v>
      </c>
      <c r="O22" s="1">
        <v>0.24908646914548199</v>
      </c>
      <c r="P22" s="1">
        <v>0.35279683457677102</v>
      </c>
      <c r="Q22" s="1">
        <v>0.480716578937531</v>
      </c>
      <c r="R22" s="1">
        <v>0.64770341008244703</v>
      </c>
      <c r="S22" s="24">
        <v>0.88866278833150003</v>
      </c>
      <c r="T22" s="15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8" thickTop="1" thickBot="1">
      <c r="A23" s="1">
        <f t="shared" si="1"/>
        <v>20</v>
      </c>
      <c r="B23" s="1"/>
      <c r="C23" s="1"/>
      <c r="D23" s="1"/>
      <c r="E23" s="1"/>
      <c r="F23" s="1"/>
      <c r="G23" s="1"/>
      <c r="H23" s="1"/>
      <c r="I23" s="1"/>
      <c r="J23" s="5"/>
      <c r="K23" s="25">
        <v>0.271516922580261</v>
      </c>
      <c r="L23" s="1">
        <v>0.23938133298525499</v>
      </c>
      <c r="M23" s="1">
        <v>0.21327215940132499</v>
      </c>
      <c r="N23" s="1">
        <v>0.218449493639017</v>
      </c>
      <c r="O23" s="1">
        <v>0.316010568842023</v>
      </c>
      <c r="P23" s="1">
        <v>0.43469082980343599</v>
      </c>
      <c r="Q23" s="1">
        <v>0.58623368310551704</v>
      </c>
      <c r="R23" s="27">
        <v>0.79611365733464801</v>
      </c>
      <c r="S23" s="15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8" thickTop="1" thickBot="1">
      <c r="A24" s="1">
        <f t="shared" si="1"/>
        <v>21</v>
      </c>
      <c r="B24" s="1"/>
      <c r="C24" s="1"/>
      <c r="D24" s="1"/>
      <c r="E24" s="1"/>
      <c r="F24" s="1"/>
      <c r="G24" s="1"/>
      <c r="H24" s="1"/>
      <c r="I24" s="5"/>
      <c r="J24" s="23">
        <v>0.30980678362717301</v>
      </c>
      <c r="K24" s="1">
        <v>0.27151691767853797</v>
      </c>
      <c r="L24" s="1">
        <v>0.239381321861136</v>
      </c>
      <c r="M24" s="1">
        <v>0.21327216120545101</v>
      </c>
      <c r="N24" s="1">
        <v>0.28153122927465102</v>
      </c>
      <c r="O24" s="1">
        <v>0.39222100488018502</v>
      </c>
      <c r="P24" s="1">
        <v>0.53094857959345598</v>
      </c>
      <c r="Q24" s="1">
        <v>0.71691782867396403</v>
      </c>
      <c r="R24" s="24"/>
      <c r="S24" s="19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8" thickTop="1" thickBot="1">
      <c r="A25" s="1">
        <f t="shared" si="1"/>
        <v>22</v>
      </c>
      <c r="B25" s="1"/>
      <c r="C25" s="1"/>
      <c r="D25" s="1"/>
      <c r="E25" s="1"/>
      <c r="F25" s="1"/>
      <c r="G25" s="1"/>
      <c r="H25" s="11"/>
      <c r="I25" s="23">
        <v>0.35460412614355002</v>
      </c>
      <c r="J25" s="1">
        <v>0.30980677801534001</v>
      </c>
      <c r="K25" s="1">
        <v>0.27151691187897797</v>
      </c>
      <c r="L25" s="1">
        <v>0.23938133406047701</v>
      </c>
      <c r="M25" s="1">
        <v>0.24908646914548199</v>
      </c>
      <c r="N25" s="1">
        <v>0.35279683457677102</v>
      </c>
      <c r="O25" s="1">
        <v>0.480716578937531</v>
      </c>
      <c r="P25" s="1">
        <v>0.64770341008244703</v>
      </c>
      <c r="Q25" s="24">
        <v>0.88866278833150003</v>
      </c>
      <c r="R25" s="1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8" thickTop="1" thickBot="1">
      <c r="A26" s="1">
        <f t="shared" si="1"/>
        <v>23</v>
      </c>
      <c r="B26" s="1"/>
      <c r="C26" s="1"/>
      <c r="D26" s="1"/>
      <c r="E26" s="1"/>
      <c r="F26" s="1"/>
      <c r="G26" s="1"/>
      <c r="H26" s="5"/>
      <c r="I26" s="25">
        <v>0.35460412679532299</v>
      </c>
      <c r="J26" s="1">
        <v>0.30980679126414201</v>
      </c>
      <c r="K26" s="1">
        <v>0.27151691007568102</v>
      </c>
      <c r="L26" s="28">
        <v>0.23938132772693199</v>
      </c>
      <c r="M26" s="1">
        <v>0.316010568842023</v>
      </c>
      <c r="N26" s="1">
        <v>0.43469082980343599</v>
      </c>
      <c r="O26" s="1">
        <v>0.58623368310551704</v>
      </c>
      <c r="P26" s="27">
        <v>0.79611365733464801</v>
      </c>
      <c r="Q26" s="1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8" thickTop="1" thickBot="1">
      <c r="A27" s="1">
        <f t="shared" si="1"/>
        <v>24</v>
      </c>
      <c r="B27" s="1"/>
      <c r="C27" s="1"/>
      <c r="D27" s="1"/>
      <c r="E27" s="1"/>
      <c r="F27" s="1"/>
      <c r="G27" s="5"/>
      <c r="H27" s="23">
        <v>0.40658613005147698</v>
      </c>
      <c r="I27" s="1">
        <v>0.35460413068358998</v>
      </c>
      <c r="J27" s="1">
        <v>0.30980678796518901</v>
      </c>
      <c r="K27" s="1">
        <v>0.27151692682461098</v>
      </c>
      <c r="L27" s="1">
        <v>0.28153122927465102</v>
      </c>
      <c r="M27" s="1">
        <v>0.39222100488018502</v>
      </c>
      <c r="N27" s="1">
        <v>0.53094857959345598</v>
      </c>
      <c r="O27" s="1">
        <v>0.71691782867396403</v>
      </c>
      <c r="P27" s="29" t="s">
        <v>2</v>
      </c>
      <c r="Q27" s="1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8" thickTop="1" thickBot="1">
      <c r="A28" s="1">
        <f t="shared" si="1"/>
        <v>25</v>
      </c>
      <c r="B28" s="1"/>
      <c r="C28" s="1"/>
      <c r="D28" s="1"/>
      <c r="E28" s="1"/>
      <c r="F28" s="11"/>
      <c r="G28" s="23">
        <v>0.46686306147261297</v>
      </c>
      <c r="H28" s="1">
        <v>0.406586121519525</v>
      </c>
      <c r="I28" s="1">
        <v>0.35460413522047002</v>
      </c>
      <c r="J28" s="1">
        <v>0.30980678076583501</v>
      </c>
      <c r="K28" s="28">
        <v>0.27151691555938601</v>
      </c>
      <c r="L28" s="1">
        <v>0.35279683457677102</v>
      </c>
      <c r="M28" s="1">
        <v>0.480716578937531</v>
      </c>
      <c r="N28" s="1">
        <v>0.64770341008244703</v>
      </c>
      <c r="O28" s="24">
        <v>0.88866278833150003</v>
      </c>
      <c r="P28" s="15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8" thickTop="1" thickBot="1">
      <c r="A29" s="1">
        <f t="shared" si="1"/>
        <v>26</v>
      </c>
      <c r="B29" s="1"/>
      <c r="C29" s="1"/>
      <c r="D29" s="1"/>
      <c r="E29" s="1"/>
      <c r="F29" s="5"/>
      <c r="G29" s="25">
        <v>0.46686305862848498</v>
      </c>
      <c r="H29" s="1">
        <v>0.406586128131805</v>
      </c>
      <c r="I29" s="1">
        <v>0.35460412215098502</v>
      </c>
      <c r="J29" s="1">
        <v>0.30980678592212701</v>
      </c>
      <c r="K29" s="1">
        <v>0.316010568842023</v>
      </c>
      <c r="L29" s="1">
        <v>0.43469082980343599</v>
      </c>
      <c r="M29" s="1">
        <v>0.58623368310551704</v>
      </c>
      <c r="N29" s="27">
        <v>0.79611365733464801</v>
      </c>
      <c r="O29" s="1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8" thickTop="1" thickBot="1">
      <c r="A30" s="1">
        <f t="shared" si="1"/>
        <v>27</v>
      </c>
      <c r="B30" s="1"/>
      <c r="C30" s="1"/>
      <c r="D30" s="1"/>
      <c r="E30" s="5"/>
      <c r="F30" s="23">
        <v>0.53715224522110505</v>
      </c>
      <c r="G30" s="1">
        <v>0.466863077433464</v>
      </c>
      <c r="H30" s="1">
        <v>0.40658615026175099</v>
      </c>
      <c r="I30" s="1">
        <v>0.35460412853412698</v>
      </c>
      <c r="J30" s="28">
        <v>0.309806782325105</v>
      </c>
      <c r="K30" s="1">
        <v>0.39222100488018502</v>
      </c>
      <c r="L30" s="1">
        <v>0.53094857959345598</v>
      </c>
      <c r="M30" s="1">
        <v>0.71691782867396403</v>
      </c>
      <c r="N30" s="29" t="s">
        <v>2</v>
      </c>
      <c r="O30" s="1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8" thickTop="1" thickBot="1">
      <c r="A31" s="1">
        <f t="shared" si="1"/>
        <v>28</v>
      </c>
      <c r="B31" s="1"/>
      <c r="C31" s="1"/>
      <c r="D31" s="11"/>
      <c r="E31" s="23">
        <v>0.62008876368789501</v>
      </c>
      <c r="F31" s="1">
        <v>0.53715225544816503</v>
      </c>
      <c r="G31" s="1">
        <v>0.46686307115764902</v>
      </c>
      <c r="H31" s="1">
        <v>0.40658613356656897</v>
      </c>
      <c r="I31" s="1">
        <v>0.35460411858977198</v>
      </c>
      <c r="J31" s="1">
        <v>0.35279683457677102</v>
      </c>
      <c r="K31" s="1">
        <v>0.480716578937531</v>
      </c>
      <c r="L31" s="1">
        <v>0.64770341008244703</v>
      </c>
      <c r="M31" s="24">
        <v>0.88866278833150003</v>
      </c>
      <c r="N31" s="1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8" thickTop="1" thickBot="1">
      <c r="A32" s="1">
        <f t="shared" si="1"/>
        <v>29</v>
      </c>
      <c r="B32" s="1"/>
      <c r="C32" s="1"/>
      <c r="D32" s="5"/>
      <c r="E32" s="25">
        <v>0.62008876092926801</v>
      </c>
      <c r="F32" s="1">
        <v>0.53715225465598504</v>
      </c>
      <c r="G32" s="1">
        <v>0.466863071569664</v>
      </c>
      <c r="H32" s="1">
        <v>0.40658613250525</v>
      </c>
      <c r="I32" s="1">
        <v>0.35460412472530001</v>
      </c>
      <c r="J32" s="1">
        <v>0.43469082980343599</v>
      </c>
      <c r="K32" s="1">
        <v>0.58623368310551704</v>
      </c>
      <c r="L32" s="27">
        <v>0.79611365733464801</v>
      </c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8" thickTop="1" thickBot="1">
      <c r="A33" s="1">
        <f t="shared" si="1"/>
        <v>30</v>
      </c>
      <c r="B33" s="1"/>
      <c r="C33" s="5"/>
      <c r="D33" s="23">
        <v>0.71980459796692497</v>
      </c>
      <c r="E33" s="1">
        <v>0.62008875791257201</v>
      </c>
      <c r="F33" s="1">
        <v>0.53715226994825704</v>
      </c>
      <c r="G33" s="1">
        <v>0.46686305910502701</v>
      </c>
      <c r="H33" s="1">
        <v>0.40658613879292599</v>
      </c>
      <c r="I33" s="1">
        <v>0.39222100488018502</v>
      </c>
      <c r="J33" s="1">
        <v>0.53094857959345598</v>
      </c>
      <c r="K33" s="1">
        <v>0.71691782867396403</v>
      </c>
      <c r="L33" s="29" t="s">
        <v>2</v>
      </c>
      <c r="M33" s="1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8" thickTop="1" thickBot="1">
      <c r="A34" s="1">
        <f t="shared" si="1"/>
        <v>31</v>
      </c>
      <c r="B34" s="11"/>
      <c r="C34" s="23">
        <v>0.843018258939503</v>
      </c>
      <c r="D34" s="1">
        <v>0.719804581090014</v>
      </c>
      <c r="E34" s="1">
        <v>0.62008875587831402</v>
      </c>
      <c r="F34" s="1">
        <v>0.53715226392607895</v>
      </c>
      <c r="G34" s="1">
        <v>0.466863056967945</v>
      </c>
      <c r="H34" s="28">
        <v>0.40658612335192901</v>
      </c>
      <c r="I34" s="1">
        <v>0.480716578937531</v>
      </c>
      <c r="J34" s="1">
        <v>0.64770341008244703</v>
      </c>
      <c r="K34" s="24">
        <v>0.88866278833150003</v>
      </c>
      <c r="L34" s="1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8" thickTop="1" thickBot="1">
      <c r="A35" s="1">
        <f t="shared" si="1"/>
        <v>32</v>
      </c>
      <c r="B35" s="5"/>
      <c r="C35" s="25">
        <v>0.84301825216873805</v>
      </c>
      <c r="D35" s="1">
        <v>0.71980459467825297</v>
      </c>
      <c r="E35" s="1">
        <v>0.62008875395631702</v>
      </c>
      <c r="F35" s="1">
        <v>0.53715225303286995</v>
      </c>
      <c r="G35" s="1">
        <v>0.466863066928693</v>
      </c>
      <c r="H35" s="1">
        <v>0.43469082980343599</v>
      </c>
      <c r="I35" s="1">
        <v>0.58623368310551704</v>
      </c>
      <c r="J35" s="27">
        <v>0.79611365733464801</v>
      </c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8" thickTop="1" thickBot="1">
      <c r="A36" s="11">
        <f t="shared" si="1"/>
        <v>33</v>
      </c>
      <c r="B36" s="30">
        <v>1</v>
      </c>
      <c r="C36" s="1">
        <v>0.84301823583898705</v>
      </c>
      <c r="D36" s="1">
        <v>0.71980457443057699</v>
      </c>
      <c r="E36" s="1">
        <v>0.62008873956365695</v>
      </c>
      <c r="F36" s="1">
        <v>0.53715224356675795</v>
      </c>
      <c r="G36" s="28">
        <v>0.46686305953663099</v>
      </c>
      <c r="H36" s="1">
        <v>0.53094857959345598</v>
      </c>
      <c r="I36" s="1">
        <v>0.71691782867396403</v>
      </c>
      <c r="J36" s="29" t="s">
        <v>2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8" thickTop="1" thickBot="1">
      <c r="A37" s="11">
        <f t="shared" si="1"/>
        <v>34</v>
      </c>
      <c r="B37" s="31">
        <v>1</v>
      </c>
      <c r="C37" s="1">
        <v>0.84301824579926699</v>
      </c>
      <c r="D37" s="1">
        <v>0.71980460222687703</v>
      </c>
      <c r="E37" s="1">
        <v>0.62008877691588604</v>
      </c>
      <c r="F37" s="1">
        <v>0.53715226956613105</v>
      </c>
      <c r="G37" s="1">
        <v>0.480716578937531</v>
      </c>
      <c r="H37" s="1">
        <v>0.64770341008244703</v>
      </c>
      <c r="I37" s="24">
        <v>0.88866278833150003</v>
      </c>
      <c r="J37" s="1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7.25" thickTop="1">
      <c r="A38" s="11">
        <f t="shared" si="1"/>
        <v>35</v>
      </c>
      <c r="B38" s="31">
        <v>1</v>
      </c>
      <c r="C38" s="1">
        <v>0.84301824880341403</v>
      </c>
      <c r="D38" s="1">
        <v>0.71980458156070204</v>
      </c>
      <c r="E38" s="1">
        <v>0.62008876085940401</v>
      </c>
      <c r="F38" s="1">
        <v>0.53715226789002002</v>
      </c>
      <c r="G38" s="1">
        <v>0.58623368310551704</v>
      </c>
      <c r="H38" s="27">
        <v>0.79611365733464801</v>
      </c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7.25" thickBot="1">
      <c r="A39" s="11">
        <f t="shared" si="1"/>
        <v>36</v>
      </c>
      <c r="B39" s="31">
        <v>1</v>
      </c>
      <c r="C39" s="1">
        <v>0.84301829603554301</v>
      </c>
      <c r="D39" s="1">
        <v>0.71980457925229702</v>
      </c>
      <c r="E39" s="1">
        <v>0.62008874093498001</v>
      </c>
      <c r="F39" s="28">
        <v>0.53715224676229201</v>
      </c>
      <c r="G39" s="1">
        <v>0.71691782867396403</v>
      </c>
      <c r="H39" s="29" t="s">
        <v>2</v>
      </c>
      <c r="I39" s="1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8" thickTop="1" thickBot="1">
      <c r="A40" s="11">
        <f t="shared" si="1"/>
        <v>37</v>
      </c>
      <c r="B40" s="31">
        <v>1</v>
      </c>
      <c r="C40" s="1">
        <v>0.84301823341178195</v>
      </c>
      <c r="D40" s="1">
        <v>0.71980458686697701</v>
      </c>
      <c r="E40" s="1">
        <v>0.62008875801807095</v>
      </c>
      <c r="F40" s="1">
        <v>0.64770341008244703</v>
      </c>
      <c r="G40" s="24">
        <v>0.88866278833150003</v>
      </c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7.25" thickTop="1">
      <c r="A41" s="11">
        <f t="shared" si="1"/>
        <v>38</v>
      </c>
      <c r="B41" s="31">
        <v>1</v>
      </c>
      <c r="C41" s="1">
        <v>0.84301824498422095</v>
      </c>
      <c r="D41" s="1">
        <v>0.71980460573910199</v>
      </c>
      <c r="E41" s="28">
        <v>0.62008875798504304</v>
      </c>
      <c r="F41" s="27">
        <v>0.79611365733464801</v>
      </c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7.25" thickBot="1">
      <c r="A42" s="11">
        <f t="shared" si="1"/>
        <v>39</v>
      </c>
      <c r="B42" s="31">
        <v>1</v>
      </c>
      <c r="C42" s="1">
        <v>0.84301825275603604</v>
      </c>
      <c r="D42" s="1">
        <v>0.71980457746495297</v>
      </c>
      <c r="E42" s="1">
        <v>0.71691782867396403</v>
      </c>
      <c r="F42" s="29" t="s">
        <v>2</v>
      </c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8" thickTop="1" thickBot="1">
      <c r="A43" s="11">
        <f t="shared" si="1"/>
        <v>40</v>
      </c>
      <c r="B43" s="31">
        <v>1</v>
      </c>
      <c r="C43" s="1">
        <v>0.84301825660974194</v>
      </c>
      <c r="D43" s="1">
        <v>0.71980461990488198</v>
      </c>
      <c r="E43" s="24">
        <v>0.88866278833150003</v>
      </c>
      <c r="F43" s="1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7.25" thickTop="1">
      <c r="A44" s="11">
        <f t="shared" si="1"/>
        <v>41</v>
      </c>
      <c r="B44" s="31">
        <v>1</v>
      </c>
      <c r="C44" s="1">
        <v>0.84301825960865995</v>
      </c>
      <c r="D44" s="27">
        <v>0.79611365733464801</v>
      </c>
      <c r="E44" s="1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7.25" thickBot="1">
      <c r="A45" s="11">
        <f t="shared" si="1"/>
        <v>42</v>
      </c>
      <c r="B45" s="31">
        <v>1</v>
      </c>
      <c r="C45" s="1">
        <v>0.843018256863311</v>
      </c>
      <c r="D45" s="29" t="s">
        <v>2</v>
      </c>
      <c r="E45" s="1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8" thickTop="1" thickBot="1">
      <c r="A46" s="11">
        <f t="shared" si="1"/>
        <v>43</v>
      </c>
      <c r="B46" s="31">
        <v>1</v>
      </c>
      <c r="C46" s="24">
        <v>0.88866278833150003</v>
      </c>
      <c r="D46" s="1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7.25" thickTop="1">
      <c r="A47" s="11">
        <f t="shared" si="1"/>
        <v>44</v>
      </c>
      <c r="B47" s="32">
        <v>1</v>
      </c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7.25" thickBot="1">
      <c r="A48" s="11">
        <f t="shared" si="1"/>
        <v>45</v>
      </c>
      <c r="B48" s="33">
        <v>1</v>
      </c>
      <c r="C48" s="1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5:8" ht="17.25" thickTop="1"/>
    <row r="50" spans="5:8">
      <c r="E50" s="34" t="s">
        <v>3</v>
      </c>
      <c r="F50" s="35">
        <v>95</v>
      </c>
      <c r="G50" s="35"/>
      <c r="H50" s="36"/>
    </row>
    <row r="51" spans="5:8">
      <c r="E51" s="37" t="s">
        <v>4</v>
      </c>
      <c r="F51" s="38" t="s">
        <v>5</v>
      </c>
      <c r="G51" s="38"/>
      <c r="H51" s="39"/>
    </row>
    <row r="52" spans="5:8">
      <c r="E52" s="37"/>
      <c r="F52" s="38"/>
      <c r="G52" s="38"/>
      <c r="H52" s="39"/>
    </row>
    <row r="53" spans="5:8">
      <c r="E53" s="37" t="s">
        <v>6</v>
      </c>
      <c r="F53" s="38">
        <v>2</v>
      </c>
      <c r="G53" s="38"/>
      <c r="H53" s="39"/>
    </row>
    <row r="54" spans="5:8">
      <c r="E54" s="37" t="s">
        <v>7</v>
      </c>
      <c r="F54" s="38">
        <v>3</v>
      </c>
      <c r="G54" s="38"/>
      <c r="H54" s="39"/>
    </row>
    <row r="55" spans="5:8">
      <c r="E55" s="37" t="s">
        <v>8</v>
      </c>
      <c r="F55" s="38">
        <v>5</v>
      </c>
      <c r="G55" s="38"/>
      <c r="H55" s="39"/>
    </row>
    <row r="56" spans="5:8">
      <c r="E56" s="37" t="s">
        <v>9</v>
      </c>
      <c r="F56" s="38">
        <v>28</v>
      </c>
      <c r="G56" s="38"/>
      <c r="H56" s="39"/>
    </row>
    <row r="57" spans="5:8">
      <c r="E57" s="37"/>
      <c r="F57" s="38"/>
      <c r="G57" s="38"/>
      <c r="H57" s="39"/>
    </row>
    <row r="58" spans="5:8">
      <c r="E58" s="37" t="s">
        <v>10</v>
      </c>
      <c r="F58" s="38">
        <v>0.55000000000000004</v>
      </c>
      <c r="G58" s="38"/>
      <c r="H58" s="39"/>
    </row>
    <row r="59" spans="5:8">
      <c r="E59" s="37" t="s">
        <v>11</v>
      </c>
      <c r="F59" s="38">
        <v>24</v>
      </c>
      <c r="G59" s="38"/>
      <c r="H59" s="39"/>
    </row>
    <row r="60" spans="5:8">
      <c r="E60" s="37" t="s">
        <v>12</v>
      </c>
      <c r="F60" s="38">
        <v>3</v>
      </c>
      <c r="G60" s="38"/>
      <c r="H60" s="39"/>
    </row>
    <row r="61" spans="5:8">
      <c r="E61" s="37" t="s">
        <v>13</v>
      </c>
      <c r="F61" s="38">
        <v>2</v>
      </c>
      <c r="G61" s="38"/>
      <c r="H61" s="39"/>
    </row>
    <row r="62" spans="5:8">
      <c r="E62" s="37"/>
      <c r="F62" s="38"/>
      <c r="G62" s="38"/>
      <c r="H62" s="39"/>
    </row>
    <row r="63" spans="5:8">
      <c r="E63" s="37" t="s">
        <v>14</v>
      </c>
      <c r="F63" s="38">
        <v>0.7</v>
      </c>
      <c r="G63" s="38"/>
      <c r="H63" s="39"/>
    </row>
    <row r="64" spans="5:8">
      <c r="E64" s="37" t="s">
        <v>15</v>
      </c>
      <c r="F64" s="38">
        <v>0.98</v>
      </c>
      <c r="G64" s="38"/>
      <c r="H64" s="39"/>
    </row>
    <row r="65" spans="5:8">
      <c r="E65" s="37"/>
      <c r="F65" s="38"/>
      <c r="G65" s="38"/>
      <c r="H65" s="39"/>
    </row>
    <row r="66" spans="5:8">
      <c r="E66" s="37" t="s">
        <v>16</v>
      </c>
      <c r="F66" s="38">
        <v>50</v>
      </c>
      <c r="G66" s="38"/>
      <c r="H66" s="39"/>
    </row>
    <row r="67" spans="5:8">
      <c r="E67" s="37"/>
      <c r="F67" s="38"/>
      <c r="G67" s="38"/>
      <c r="H67" s="39"/>
    </row>
    <row r="68" spans="5:8">
      <c r="E68" s="37" t="s">
        <v>17</v>
      </c>
      <c r="F68" s="38"/>
      <c r="G68" s="38"/>
      <c r="H68" s="39"/>
    </row>
    <row r="69" spans="5:8">
      <c r="E69" s="40" t="s">
        <v>18</v>
      </c>
      <c r="F69" s="41"/>
      <c r="G69" s="41"/>
      <c r="H69" s="4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31"/>
  <sheetViews>
    <sheetView topLeftCell="A7" workbookViewId="0">
      <selection activeCell="F36" sqref="F36"/>
    </sheetView>
  </sheetViews>
  <sheetFormatPr defaultRowHeight="16.5"/>
  <cols>
    <col min="1" max="3" width="9" style="89"/>
    <col min="4" max="4" width="14" style="89" customWidth="1"/>
    <col min="5" max="5" width="14.5" style="89" customWidth="1"/>
    <col min="6" max="6" width="14.25" style="89" customWidth="1"/>
    <col min="7" max="7" width="14.875" style="89" customWidth="1"/>
    <col min="8" max="8" width="16.25" style="89" customWidth="1"/>
    <col min="9" max="9" width="14" style="89" customWidth="1"/>
    <col min="10" max="10" width="9" style="89"/>
    <col min="11" max="11" width="37.25" style="89" customWidth="1"/>
    <col min="12" max="259" width="9" style="89"/>
    <col min="260" max="260" width="14" style="89" customWidth="1"/>
    <col min="261" max="261" width="14.5" style="89" customWidth="1"/>
    <col min="262" max="262" width="14.25" style="89" customWidth="1"/>
    <col min="263" max="263" width="14.875" style="89" customWidth="1"/>
    <col min="264" max="264" width="16.25" style="89" customWidth="1"/>
    <col min="265" max="265" width="14" style="89" customWidth="1"/>
    <col min="266" max="266" width="9" style="89"/>
    <col min="267" max="267" width="37.25" style="89" customWidth="1"/>
    <col min="268" max="515" width="9" style="89"/>
    <col min="516" max="516" width="14" style="89" customWidth="1"/>
    <col min="517" max="517" width="14.5" style="89" customWidth="1"/>
    <col min="518" max="518" width="14.25" style="89" customWidth="1"/>
    <col min="519" max="519" width="14.875" style="89" customWidth="1"/>
    <col min="520" max="520" width="16.25" style="89" customWidth="1"/>
    <col min="521" max="521" width="14" style="89" customWidth="1"/>
    <col min="522" max="522" width="9" style="89"/>
    <col min="523" max="523" width="37.25" style="89" customWidth="1"/>
    <col min="524" max="771" width="9" style="89"/>
    <col min="772" max="772" width="14" style="89" customWidth="1"/>
    <col min="773" max="773" width="14.5" style="89" customWidth="1"/>
    <col min="774" max="774" width="14.25" style="89" customWidth="1"/>
    <col min="775" max="775" width="14.875" style="89" customWidth="1"/>
    <col min="776" max="776" width="16.25" style="89" customWidth="1"/>
    <col min="777" max="777" width="14" style="89" customWidth="1"/>
    <col min="778" max="778" width="9" style="89"/>
    <col min="779" max="779" width="37.25" style="89" customWidth="1"/>
    <col min="780" max="1027" width="9" style="89"/>
    <col min="1028" max="1028" width="14" style="89" customWidth="1"/>
    <col min="1029" max="1029" width="14.5" style="89" customWidth="1"/>
    <col min="1030" max="1030" width="14.25" style="89" customWidth="1"/>
    <col min="1031" max="1031" width="14.875" style="89" customWidth="1"/>
    <col min="1032" max="1032" width="16.25" style="89" customWidth="1"/>
    <col min="1033" max="1033" width="14" style="89" customWidth="1"/>
    <col min="1034" max="1034" width="9" style="89"/>
    <col min="1035" max="1035" width="37.25" style="89" customWidth="1"/>
    <col min="1036" max="1283" width="9" style="89"/>
    <col min="1284" max="1284" width="14" style="89" customWidth="1"/>
    <col min="1285" max="1285" width="14.5" style="89" customWidth="1"/>
    <col min="1286" max="1286" width="14.25" style="89" customWidth="1"/>
    <col min="1287" max="1287" width="14.875" style="89" customWidth="1"/>
    <col min="1288" max="1288" width="16.25" style="89" customWidth="1"/>
    <col min="1289" max="1289" width="14" style="89" customWidth="1"/>
    <col min="1290" max="1290" width="9" style="89"/>
    <col min="1291" max="1291" width="37.25" style="89" customWidth="1"/>
    <col min="1292" max="1539" width="9" style="89"/>
    <col min="1540" max="1540" width="14" style="89" customWidth="1"/>
    <col min="1541" max="1541" width="14.5" style="89" customWidth="1"/>
    <col min="1542" max="1542" width="14.25" style="89" customWidth="1"/>
    <col min="1543" max="1543" width="14.875" style="89" customWidth="1"/>
    <col min="1544" max="1544" width="16.25" style="89" customWidth="1"/>
    <col min="1545" max="1545" width="14" style="89" customWidth="1"/>
    <col min="1546" max="1546" width="9" style="89"/>
    <col min="1547" max="1547" width="37.25" style="89" customWidth="1"/>
    <col min="1548" max="1795" width="9" style="89"/>
    <col min="1796" max="1796" width="14" style="89" customWidth="1"/>
    <col min="1797" max="1797" width="14.5" style="89" customWidth="1"/>
    <col min="1798" max="1798" width="14.25" style="89" customWidth="1"/>
    <col min="1799" max="1799" width="14.875" style="89" customWidth="1"/>
    <col min="1800" max="1800" width="16.25" style="89" customWidth="1"/>
    <col min="1801" max="1801" width="14" style="89" customWidth="1"/>
    <col min="1802" max="1802" width="9" style="89"/>
    <col min="1803" max="1803" width="37.25" style="89" customWidth="1"/>
    <col min="1804" max="2051" width="9" style="89"/>
    <col min="2052" max="2052" width="14" style="89" customWidth="1"/>
    <col min="2053" max="2053" width="14.5" style="89" customWidth="1"/>
    <col min="2054" max="2054" width="14.25" style="89" customWidth="1"/>
    <col min="2055" max="2055" width="14.875" style="89" customWidth="1"/>
    <col min="2056" max="2056" width="16.25" style="89" customWidth="1"/>
    <col min="2057" max="2057" width="14" style="89" customWidth="1"/>
    <col min="2058" max="2058" width="9" style="89"/>
    <col min="2059" max="2059" width="37.25" style="89" customWidth="1"/>
    <col min="2060" max="2307" width="9" style="89"/>
    <col min="2308" max="2308" width="14" style="89" customWidth="1"/>
    <col min="2309" max="2309" width="14.5" style="89" customWidth="1"/>
    <col min="2310" max="2310" width="14.25" style="89" customWidth="1"/>
    <col min="2311" max="2311" width="14.875" style="89" customWidth="1"/>
    <col min="2312" max="2312" width="16.25" style="89" customWidth="1"/>
    <col min="2313" max="2313" width="14" style="89" customWidth="1"/>
    <col min="2314" max="2314" width="9" style="89"/>
    <col min="2315" max="2315" width="37.25" style="89" customWidth="1"/>
    <col min="2316" max="2563" width="9" style="89"/>
    <col min="2564" max="2564" width="14" style="89" customWidth="1"/>
    <col min="2565" max="2565" width="14.5" style="89" customWidth="1"/>
    <col min="2566" max="2566" width="14.25" style="89" customWidth="1"/>
    <col min="2567" max="2567" width="14.875" style="89" customWidth="1"/>
    <col min="2568" max="2568" width="16.25" style="89" customWidth="1"/>
    <col min="2569" max="2569" width="14" style="89" customWidth="1"/>
    <col min="2570" max="2570" width="9" style="89"/>
    <col min="2571" max="2571" width="37.25" style="89" customWidth="1"/>
    <col min="2572" max="2819" width="9" style="89"/>
    <col min="2820" max="2820" width="14" style="89" customWidth="1"/>
    <col min="2821" max="2821" width="14.5" style="89" customWidth="1"/>
    <col min="2822" max="2822" width="14.25" style="89" customWidth="1"/>
    <col min="2823" max="2823" width="14.875" style="89" customWidth="1"/>
    <col min="2824" max="2824" width="16.25" style="89" customWidth="1"/>
    <col min="2825" max="2825" width="14" style="89" customWidth="1"/>
    <col min="2826" max="2826" width="9" style="89"/>
    <col min="2827" max="2827" width="37.25" style="89" customWidth="1"/>
    <col min="2828" max="3075" width="9" style="89"/>
    <col min="3076" max="3076" width="14" style="89" customWidth="1"/>
    <col min="3077" max="3077" width="14.5" style="89" customWidth="1"/>
    <col min="3078" max="3078" width="14.25" style="89" customWidth="1"/>
    <col min="3079" max="3079" width="14.875" style="89" customWidth="1"/>
    <col min="3080" max="3080" width="16.25" style="89" customWidth="1"/>
    <col min="3081" max="3081" width="14" style="89" customWidth="1"/>
    <col min="3082" max="3082" width="9" style="89"/>
    <col min="3083" max="3083" width="37.25" style="89" customWidth="1"/>
    <col min="3084" max="3331" width="9" style="89"/>
    <col min="3332" max="3332" width="14" style="89" customWidth="1"/>
    <col min="3333" max="3333" width="14.5" style="89" customWidth="1"/>
    <col min="3334" max="3334" width="14.25" style="89" customWidth="1"/>
    <col min="3335" max="3335" width="14.875" style="89" customWidth="1"/>
    <col min="3336" max="3336" width="16.25" style="89" customWidth="1"/>
    <col min="3337" max="3337" width="14" style="89" customWidth="1"/>
    <col min="3338" max="3338" width="9" style="89"/>
    <col min="3339" max="3339" width="37.25" style="89" customWidth="1"/>
    <col min="3340" max="3587" width="9" style="89"/>
    <col min="3588" max="3588" width="14" style="89" customWidth="1"/>
    <col min="3589" max="3589" width="14.5" style="89" customWidth="1"/>
    <col min="3590" max="3590" width="14.25" style="89" customWidth="1"/>
    <col min="3591" max="3591" width="14.875" style="89" customWidth="1"/>
    <col min="3592" max="3592" width="16.25" style="89" customWidth="1"/>
    <col min="3593" max="3593" width="14" style="89" customWidth="1"/>
    <col min="3594" max="3594" width="9" style="89"/>
    <col min="3595" max="3595" width="37.25" style="89" customWidth="1"/>
    <col min="3596" max="3843" width="9" style="89"/>
    <col min="3844" max="3844" width="14" style="89" customWidth="1"/>
    <col min="3845" max="3845" width="14.5" style="89" customWidth="1"/>
    <col min="3846" max="3846" width="14.25" style="89" customWidth="1"/>
    <col min="3847" max="3847" width="14.875" style="89" customWidth="1"/>
    <col min="3848" max="3848" width="16.25" style="89" customWidth="1"/>
    <col min="3849" max="3849" width="14" style="89" customWidth="1"/>
    <col min="3850" max="3850" width="9" style="89"/>
    <col min="3851" max="3851" width="37.25" style="89" customWidth="1"/>
    <col min="3852" max="4099" width="9" style="89"/>
    <col min="4100" max="4100" width="14" style="89" customWidth="1"/>
    <col min="4101" max="4101" width="14.5" style="89" customWidth="1"/>
    <col min="4102" max="4102" width="14.25" style="89" customWidth="1"/>
    <col min="4103" max="4103" width="14.875" style="89" customWidth="1"/>
    <col min="4104" max="4104" width="16.25" style="89" customWidth="1"/>
    <col min="4105" max="4105" width="14" style="89" customWidth="1"/>
    <col min="4106" max="4106" width="9" style="89"/>
    <col min="4107" max="4107" width="37.25" style="89" customWidth="1"/>
    <col min="4108" max="4355" width="9" style="89"/>
    <col min="4356" max="4356" width="14" style="89" customWidth="1"/>
    <col min="4357" max="4357" width="14.5" style="89" customWidth="1"/>
    <col min="4358" max="4358" width="14.25" style="89" customWidth="1"/>
    <col min="4359" max="4359" width="14.875" style="89" customWidth="1"/>
    <col min="4360" max="4360" width="16.25" style="89" customWidth="1"/>
    <col min="4361" max="4361" width="14" style="89" customWidth="1"/>
    <col min="4362" max="4362" width="9" style="89"/>
    <col min="4363" max="4363" width="37.25" style="89" customWidth="1"/>
    <col min="4364" max="4611" width="9" style="89"/>
    <col min="4612" max="4612" width="14" style="89" customWidth="1"/>
    <col min="4613" max="4613" width="14.5" style="89" customWidth="1"/>
    <col min="4614" max="4614" width="14.25" style="89" customWidth="1"/>
    <col min="4615" max="4615" width="14.875" style="89" customWidth="1"/>
    <col min="4616" max="4616" width="16.25" style="89" customWidth="1"/>
    <col min="4617" max="4617" width="14" style="89" customWidth="1"/>
    <col min="4618" max="4618" width="9" style="89"/>
    <col min="4619" max="4619" width="37.25" style="89" customWidth="1"/>
    <col min="4620" max="4867" width="9" style="89"/>
    <col min="4868" max="4868" width="14" style="89" customWidth="1"/>
    <col min="4869" max="4869" width="14.5" style="89" customWidth="1"/>
    <col min="4870" max="4870" width="14.25" style="89" customWidth="1"/>
    <col min="4871" max="4871" width="14.875" style="89" customWidth="1"/>
    <col min="4872" max="4872" width="16.25" style="89" customWidth="1"/>
    <col min="4873" max="4873" width="14" style="89" customWidth="1"/>
    <col min="4874" max="4874" width="9" style="89"/>
    <col min="4875" max="4875" width="37.25" style="89" customWidth="1"/>
    <col min="4876" max="5123" width="9" style="89"/>
    <col min="5124" max="5124" width="14" style="89" customWidth="1"/>
    <col min="5125" max="5125" width="14.5" style="89" customWidth="1"/>
    <col min="5126" max="5126" width="14.25" style="89" customWidth="1"/>
    <col min="5127" max="5127" width="14.875" style="89" customWidth="1"/>
    <col min="5128" max="5128" width="16.25" style="89" customWidth="1"/>
    <col min="5129" max="5129" width="14" style="89" customWidth="1"/>
    <col min="5130" max="5130" width="9" style="89"/>
    <col min="5131" max="5131" width="37.25" style="89" customWidth="1"/>
    <col min="5132" max="5379" width="9" style="89"/>
    <col min="5380" max="5380" width="14" style="89" customWidth="1"/>
    <col min="5381" max="5381" width="14.5" style="89" customWidth="1"/>
    <col min="5382" max="5382" width="14.25" style="89" customWidth="1"/>
    <col min="5383" max="5383" width="14.875" style="89" customWidth="1"/>
    <col min="5384" max="5384" width="16.25" style="89" customWidth="1"/>
    <col min="5385" max="5385" width="14" style="89" customWidth="1"/>
    <col min="5386" max="5386" width="9" style="89"/>
    <col min="5387" max="5387" width="37.25" style="89" customWidth="1"/>
    <col min="5388" max="5635" width="9" style="89"/>
    <col min="5636" max="5636" width="14" style="89" customWidth="1"/>
    <col min="5637" max="5637" width="14.5" style="89" customWidth="1"/>
    <col min="5638" max="5638" width="14.25" style="89" customWidth="1"/>
    <col min="5639" max="5639" width="14.875" style="89" customWidth="1"/>
    <col min="5640" max="5640" width="16.25" style="89" customWidth="1"/>
    <col min="5641" max="5641" width="14" style="89" customWidth="1"/>
    <col min="5642" max="5642" width="9" style="89"/>
    <col min="5643" max="5643" width="37.25" style="89" customWidth="1"/>
    <col min="5644" max="5891" width="9" style="89"/>
    <col min="5892" max="5892" width="14" style="89" customWidth="1"/>
    <col min="5893" max="5893" width="14.5" style="89" customWidth="1"/>
    <col min="5894" max="5894" width="14.25" style="89" customWidth="1"/>
    <col min="5895" max="5895" width="14.875" style="89" customWidth="1"/>
    <col min="5896" max="5896" width="16.25" style="89" customWidth="1"/>
    <col min="5897" max="5897" width="14" style="89" customWidth="1"/>
    <col min="5898" max="5898" width="9" style="89"/>
    <col min="5899" max="5899" width="37.25" style="89" customWidth="1"/>
    <col min="5900" max="6147" width="9" style="89"/>
    <col min="6148" max="6148" width="14" style="89" customWidth="1"/>
    <col min="6149" max="6149" width="14.5" style="89" customWidth="1"/>
    <col min="6150" max="6150" width="14.25" style="89" customWidth="1"/>
    <col min="6151" max="6151" width="14.875" style="89" customWidth="1"/>
    <col min="6152" max="6152" width="16.25" style="89" customWidth="1"/>
    <col min="6153" max="6153" width="14" style="89" customWidth="1"/>
    <col min="6154" max="6154" width="9" style="89"/>
    <col min="6155" max="6155" width="37.25" style="89" customWidth="1"/>
    <col min="6156" max="6403" width="9" style="89"/>
    <col min="6404" max="6404" width="14" style="89" customWidth="1"/>
    <col min="6405" max="6405" width="14.5" style="89" customWidth="1"/>
    <col min="6406" max="6406" width="14.25" style="89" customWidth="1"/>
    <col min="6407" max="6407" width="14.875" style="89" customWidth="1"/>
    <col min="6408" max="6408" width="16.25" style="89" customWidth="1"/>
    <col min="6409" max="6409" width="14" style="89" customWidth="1"/>
    <col min="6410" max="6410" width="9" style="89"/>
    <col min="6411" max="6411" width="37.25" style="89" customWidth="1"/>
    <col min="6412" max="6659" width="9" style="89"/>
    <col min="6660" max="6660" width="14" style="89" customWidth="1"/>
    <col min="6661" max="6661" width="14.5" style="89" customWidth="1"/>
    <col min="6662" max="6662" width="14.25" style="89" customWidth="1"/>
    <col min="6663" max="6663" width="14.875" style="89" customWidth="1"/>
    <col min="6664" max="6664" width="16.25" style="89" customWidth="1"/>
    <col min="6665" max="6665" width="14" style="89" customWidth="1"/>
    <col min="6666" max="6666" width="9" style="89"/>
    <col min="6667" max="6667" width="37.25" style="89" customWidth="1"/>
    <col min="6668" max="6915" width="9" style="89"/>
    <col min="6916" max="6916" width="14" style="89" customWidth="1"/>
    <col min="6917" max="6917" width="14.5" style="89" customWidth="1"/>
    <col min="6918" max="6918" width="14.25" style="89" customWidth="1"/>
    <col min="6919" max="6919" width="14.875" style="89" customWidth="1"/>
    <col min="6920" max="6920" width="16.25" style="89" customWidth="1"/>
    <col min="6921" max="6921" width="14" style="89" customWidth="1"/>
    <col min="6922" max="6922" width="9" style="89"/>
    <col min="6923" max="6923" width="37.25" style="89" customWidth="1"/>
    <col min="6924" max="7171" width="9" style="89"/>
    <col min="7172" max="7172" width="14" style="89" customWidth="1"/>
    <col min="7173" max="7173" width="14.5" style="89" customWidth="1"/>
    <col min="7174" max="7174" width="14.25" style="89" customWidth="1"/>
    <col min="7175" max="7175" width="14.875" style="89" customWidth="1"/>
    <col min="7176" max="7176" width="16.25" style="89" customWidth="1"/>
    <col min="7177" max="7177" width="14" style="89" customWidth="1"/>
    <col min="7178" max="7178" width="9" style="89"/>
    <col min="7179" max="7179" width="37.25" style="89" customWidth="1"/>
    <col min="7180" max="7427" width="9" style="89"/>
    <col min="7428" max="7428" width="14" style="89" customWidth="1"/>
    <col min="7429" max="7429" width="14.5" style="89" customWidth="1"/>
    <col min="7430" max="7430" width="14.25" style="89" customWidth="1"/>
    <col min="7431" max="7431" width="14.875" style="89" customWidth="1"/>
    <col min="7432" max="7432" width="16.25" style="89" customWidth="1"/>
    <col min="7433" max="7433" width="14" style="89" customWidth="1"/>
    <col min="7434" max="7434" width="9" style="89"/>
    <col min="7435" max="7435" width="37.25" style="89" customWidth="1"/>
    <col min="7436" max="7683" width="9" style="89"/>
    <col min="7684" max="7684" width="14" style="89" customWidth="1"/>
    <col min="7685" max="7685" width="14.5" style="89" customWidth="1"/>
    <col min="7686" max="7686" width="14.25" style="89" customWidth="1"/>
    <col min="7687" max="7687" width="14.875" style="89" customWidth="1"/>
    <col min="7688" max="7688" width="16.25" style="89" customWidth="1"/>
    <col min="7689" max="7689" width="14" style="89" customWidth="1"/>
    <col min="7690" max="7690" width="9" style="89"/>
    <col min="7691" max="7691" width="37.25" style="89" customWidth="1"/>
    <col min="7692" max="7939" width="9" style="89"/>
    <col min="7940" max="7940" width="14" style="89" customWidth="1"/>
    <col min="7941" max="7941" width="14.5" style="89" customWidth="1"/>
    <col min="7942" max="7942" width="14.25" style="89" customWidth="1"/>
    <col min="7943" max="7943" width="14.875" style="89" customWidth="1"/>
    <col min="7944" max="7944" width="16.25" style="89" customWidth="1"/>
    <col min="7945" max="7945" width="14" style="89" customWidth="1"/>
    <col min="7946" max="7946" width="9" style="89"/>
    <col min="7947" max="7947" width="37.25" style="89" customWidth="1"/>
    <col min="7948" max="8195" width="9" style="89"/>
    <col min="8196" max="8196" width="14" style="89" customWidth="1"/>
    <col min="8197" max="8197" width="14.5" style="89" customWidth="1"/>
    <col min="8198" max="8198" width="14.25" style="89" customWidth="1"/>
    <col min="8199" max="8199" width="14.875" style="89" customWidth="1"/>
    <col min="8200" max="8200" width="16.25" style="89" customWidth="1"/>
    <col min="8201" max="8201" width="14" style="89" customWidth="1"/>
    <col min="8202" max="8202" width="9" style="89"/>
    <col min="8203" max="8203" width="37.25" style="89" customWidth="1"/>
    <col min="8204" max="8451" width="9" style="89"/>
    <col min="8452" max="8452" width="14" style="89" customWidth="1"/>
    <col min="8453" max="8453" width="14.5" style="89" customWidth="1"/>
    <col min="8454" max="8454" width="14.25" style="89" customWidth="1"/>
    <col min="8455" max="8455" width="14.875" style="89" customWidth="1"/>
    <col min="8456" max="8456" width="16.25" style="89" customWidth="1"/>
    <col min="8457" max="8457" width="14" style="89" customWidth="1"/>
    <col min="8458" max="8458" width="9" style="89"/>
    <col min="8459" max="8459" width="37.25" style="89" customWidth="1"/>
    <col min="8460" max="8707" width="9" style="89"/>
    <col min="8708" max="8708" width="14" style="89" customWidth="1"/>
    <col min="8709" max="8709" width="14.5" style="89" customWidth="1"/>
    <col min="8710" max="8710" width="14.25" style="89" customWidth="1"/>
    <col min="8711" max="8711" width="14.875" style="89" customWidth="1"/>
    <col min="8712" max="8712" width="16.25" style="89" customWidth="1"/>
    <col min="8713" max="8713" width="14" style="89" customWidth="1"/>
    <col min="8714" max="8714" width="9" style="89"/>
    <col min="8715" max="8715" width="37.25" style="89" customWidth="1"/>
    <col min="8716" max="8963" width="9" style="89"/>
    <col min="8964" max="8964" width="14" style="89" customWidth="1"/>
    <col min="8965" max="8965" width="14.5" style="89" customWidth="1"/>
    <col min="8966" max="8966" width="14.25" style="89" customWidth="1"/>
    <col min="8967" max="8967" width="14.875" style="89" customWidth="1"/>
    <col min="8968" max="8968" width="16.25" style="89" customWidth="1"/>
    <col min="8969" max="8969" width="14" style="89" customWidth="1"/>
    <col min="8970" max="8970" width="9" style="89"/>
    <col min="8971" max="8971" width="37.25" style="89" customWidth="1"/>
    <col min="8972" max="9219" width="9" style="89"/>
    <col min="9220" max="9220" width="14" style="89" customWidth="1"/>
    <col min="9221" max="9221" width="14.5" style="89" customWidth="1"/>
    <col min="9222" max="9222" width="14.25" style="89" customWidth="1"/>
    <col min="9223" max="9223" width="14.875" style="89" customWidth="1"/>
    <col min="9224" max="9224" width="16.25" style="89" customWidth="1"/>
    <col min="9225" max="9225" width="14" style="89" customWidth="1"/>
    <col min="9226" max="9226" width="9" style="89"/>
    <col min="9227" max="9227" width="37.25" style="89" customWidth="1"/>
    <col min="9228" max="9475" width="9" style="89"/>
    <col min="9476" max="9476" width="14" style="89" customWidth="1"/>
    <col min="9477" max="9477" width="14.5" style="89" customWidth="1"/>
    <col min="9478" max="9478" width="14.25" style="89" customWidth="1"/>
    <col min="9479" max="9479" width="14.875" style="89" customWidth="1"/>
    <col min="9480" max="9480" width="16.25" style="89" customWidth="1"/>
    <col min="9481" max="9481" width="14" style="89" customWidth="1"/>
    <col min="9482" max="9482" width="9" style="89"/>
    <col min="9483" max="9483" width="37.25" style="89" customWidth="1"/>
    <col min="9484" max="9731" width="9" style="89"/>
    <col min="9732" max="9732" width="14" style="89" customWidth="1"/>
    <col min="9733" max="9733" width="14.5" style="89" customWidth="1"/>
    <col min="9734" max="9734" width="14.25" style="89" customWidth="1"/>
    <col min="9735" max="9735" width="14.875" style="89" customWidth="1"/>
    <col min="9736" max="9736" width="16.25" style="89" customWidth="1"/>
    <col min="9737" max="9737" width="14" style="89" customWidth="1"/>
    <col min="9738" max="9738" width="9" style="89"/>
    <col min="9739" max="9739" width="37.25" style="89" customWidth="1"/>
    <col min="9740" max="9987" width="9" style="89"/>
    <col min="9988" max="9988" width="14" style="89" customWidth="1"/>
    <col min="9989" max="9989" width="14.5" style="89" customWidth="1"/>
    <col min="9990" max="9990" width="14.25" style="89" customWidth="1"/>
    <col min="9991" max="9991" width="14.875" style="89" customWidth="1"/>
    <col min="9992" max="9992" width="16.25" style="89" customWidth="1"/>
    <col min="9993" max="9993" width="14" style="89" customWidth="1"/>
    <col min="9994" max="9994" width="9" style="89"/>
    <col min="9995" max="9995" width="37.25" style="89" customWidth="1"/>
    <col min="9996" max="10243" width="9" style="89"/>
    <col min="10244" max="10244" width="14" style="89" customWidth="1"/>
    <col min="10245" max="10245" width="14.5" style="89" customWidth="1"/>
    <col min="10246" max="10246" width="14.25" style="89" customWidth="1"/>
    <col min="10247" max="10247" width="14.875" style="89" customWidth="1"/>
    <col min="10248" max="10248" width="16.25" style="89" customWidth="1"/>
    <col min="10249" max="10249" width="14" style="89" customWidth="1"/>
    <col min="10250" max="10250" width="9" style="89"/>
    <col min="10251" max="10251" width="37.25" style="89" customWidth="1"/>
    <col min="10252" max="10499" width="9" style="89"/>
    <col min="10500" max="10500" width="14" style="89" customWidth="1"/>
    <col min="10501" max="10501" width="14.5" style="89" customWidth="1"/>
    <col min="10502" max="10502" width="14.25" style="89" customWidth="1"/>
    <col min="10503" max="10503" width="14.875" style="89" customWidth="1"/>
    <col min="10504" max="10504" width="16.25" style="89" customWidth="1"/>
    <col min="10505" max="10505" width="14" style="89" customWidth="1"/>
    <col min="10506" max="10506" width="9" style="89"/>
    <col min="10507" max="10507" width="37.25" style="89" customWidth="1"/>
    <col min="10508" max="10755" width="9" style="89"/>
    <col min="10756" max="10756" width="14" style="89" customWidth="1"/>
    <col min="10757" max="10757" width="14.5" style="89" customWidth="1"/>
    <col min="10758" max="10758" width="14.25" style="89" customWidth="1"/>
    <col min="10759" max="10759" width="14.875" style="89" customWidth="1"/>
    <col min="10760" max="10760" width="16.25" style="89" customWidth="1"/>
    <col min="10761" max="10761" width="14" style="89" customWidth="1"/>
    <col min="10762" max="10762" width="9" style="89"/>
    <col min="10763" max="10763" width="37.25" style="89" customWidth="1"/>
    <col min="10764" max="11011" width="9" style="89"/>
    <col min="11012" max="11012" width="14" style="89" customWidth="1"/>
    <col min="11013" max="11013" width="14.5" style="89" customWidth="1"/>
    <col min="11014" max="11014" width="14.25" style="89" customWidth="1"/>
    <col min="11015" max="11015" width="14.875" style="89" customWidth="1"/>
    <col min="11016" max="11016" width="16.25" style="89" customWidth="1"/>
    <col min="11017" max="11017" width="14" style="89" customWidth="1"/>
    <col min="11018" max="11018" width="9" style="89"/>
    <col min="11019" max="11019" width="37.25" style="89" customWidth="1"/>
    <col min="11020" max="11267" width="9" style="89"/>
    <col min="11268" max="11268" width="14" style="89" customWidth="1"/>
    <col min="11269" max="11269" width="14.5" style="89" customWidth="1"/>
    <col min="11270" max="11270" width="14.25" style="89" customWidth="1"/>
    <col min="11271" max="11271" width="14.875" style="89" customWidth="1"/>
    <col min="11272" max="11272" width="16.25" style="89" customWidth="1"/>
    <col min="11273" max="11273" width="14" style="89" customWidth="1"/>
    <col min="11274" max="11274" width="9" style="89"/>
    <col min="11275" max="11275" width="37.25" style="89" customWidth="1"/>
    <col min="11276" max="11523" width="9" style="89"/>
    <col min="11524" max="11524" width="14" style="89" customWidth="1"/>
    <col min="11525" max="11525" width="14.5" style="89" customWidth="1"/>
    <col min="11526" max="11526" width="14.25" style="89" customWidth="1"/>
    <col min="11527" max="11527" width="14.875" style="89" customWidth="1"/>
    <col min="11528" max="11528" width="16.25" style="89" customWidth="1"/>
    <col min="11529" max="11529" width="14" style="89" customWidth="1"/>
    <col min="11530" max="11530" width="9" style="89"/>
    <col min="11531" max="11531" width="37.25" style="89" customWidth="1"/>
    <col min="11532" max="11779" width="9" style="89"/>
    <col min="11780" max="11780" width="14" style="89" customWidth="1"/>
    <col min="11781" max="11781" width="14.5" style="89" customWidth="1"/>
    <col min="11782" max="11782" width="14.25" style="89" customWidth="1"/>
    <col min="11783" max="11783" width="14.875" style="89" customWidth="1"/>
    <col min="11784" max="11784" width="16.25" style="89" customWidth="1"/>
    <col min="11785" max="11785" width="14" style="89" customWidth="1"/>
    <col min="11786" max="11786" width="9" style="89"/>
    <col min="11787" max="11787" width="37.25" style="89" customWidth="1"/>
    <col min="11788" max="12035" width="9" style="89"/>
    <col min="12036" max="12036" width="14" style="89" customWidth="1"/>
    <col min="12037" max="12037" width="14.5" style="89" customWidth="1"/>
    <col min="12038" max="12038" width="14.25" style="89" customWidth="1"/>
    <col min="12039" max="12039" width="14.875" style="89" customWidth="1"/>
    <col min="12040" max="12040" width="16.25" style="89" customWidth="1"/>
    <col min="12041" max="12041" width="14" style="89" customWidth="1"/>
    <col min="12042" max="12042" width="9" style="89"/>
    <col min="12043" max="12043" width="37.25" style="89" customWidth="1"/>
    <col min="12044" max="12291" width="9" style="89"/>
    <col min="12292" max="12292" width="14" style="89" customWidth="1"/>
    <col min="12293" max="12293" width="14.5" style="89" customWidth="1"/>
    <col min="12294" max="12294" width="14.25" style="89" customWidth="1"/>
    <col min="12295" max="12295" width="14.875" style="89" customWidth="1"/>
    <col min="12296" max="12296" width="16.25" style="89" customWidth="1"/>
    <col min="12297" max="12297" width="14" style="89" customWidth="1"/>
    <col min="12298" max="12298" width="9" style="89"/>
    <col min="12299" max="12299" width="37.25" style="89" customWidth="1"/>
    <col min="12300" max="12547" width="9" style="89"/>
    <col min="12548" max="12548" width="14" style="89" customWidth="1"/>
    <col min="12549" max="12549" width="14.5" style="89" customWidth="1"/>
    <col min="12550" max="12550" width="14.25" style="89" customWidth="1"/>
    <col min="12551" max="12551" width="14.875" style="89" customWidth="1"/>
    <col min="12552" max="12552" width="16.25" style="89" customWidth="1"/>
    <col min="12553" max="12553" width="14" style="89" customWidth="1"/>
    <col min="12554" max="12554" width="9" style="89"/>
    <col min="12555" max="12555" width="37.25" style="89" customWidth="1"/>
    <col min="12556" max="12803" width="9" style="89"/>
    <col min="12804" max="12804" width="14" style="89" customWidth="1"/>
    <col min="12805" max="12805" width="14.5" style="89" customWidth="1"/>
    <col min="12806" max="12806" width="14.25" style="89" customWidth="1"/>
    <col min="12807" max="12807" width="14.875" style="89" customWidth="1"/>
    <col min="12808" max="12808" width="16.25" style="89" customWidth="1"/>
    <col min="12809" max="12809" width="14" style="89" customWidth="1"/>
    <col min="12810" max="12810" width="9" style="89"/>
    <col min="12811" max="12811" width="37.25" style="89" customWidth="1"/>
    <col min="12812" max="13059" width="9" style="89"/>
    <col min="13060" max="13060" width="14" style="89" customWidth="1"/>
    <col min="13061" max="13061" width="14.5" style="89" customWidth="1"/>
    <col min="13062" max="13062" width="14.25" style="89" customWidth="1"/>
    <col min="13063" max="13063" width="14.875" style="89" customWidth="1"/>
    <col min="13064" max="13064" width="16.25" style="89" customWidth="1"/>
    <col min="13065" max="13065" width="14" style="89" customWidth="1"/>
    <col min="13066" max="13066" width="9" style="89"/>
    <col min="13067" max="13067" width="37.25" style="89" customWidth="1"/>
    <col min="13068" max="13315" width="9" style="89"/>
    <col min="13316" max="13316" width="14" style="89" customWidth="1"/>
    <col min="13317" max="13317" width="14.5" style="89" customWidth="1"/>
    <col min="13318" max="13318" width="14.25" style="89" customWidth="1"/>
    <col min="13319" max="13319" width="14.875" style="89" customWidth="1"/>
    <col min="13320" max="13320" width="16.25" style="89" customWidth="1"/>
    <col min="13321" max="13321" width="14" style="89" customWidth="1"/>
    <col min="13322" max="13322" width="9" style="89"/>
    <col min="13323" max="13323" width="37.25" style="89" customWidth="1"/>
    <col min="13324" max="13571" width="9" style="89"/>
    <col min="13572" max="13572" width="14" style="89" customWidth="1"/>
    <col min="13573" max="13573" width="14.5" style="89" customWidth="1"/>
    <col min="13574" max="13574" width="14.25" style="89" customWidth="1"/>
    <col min="13575" max="13575" width="14.875" style="89" customWidth="1"/>
    <col min="13576" max="13576" width="16.25" style="89" customWidth="1"/>
    <col min="13577" max="13577" width="14" style="89" customWidth="1"/>
    <col min="13578" max="13578" width="9" style="89"/>
    <col min="13579" max="13579" width="37.25" style="89" customWidth="1"/>
    <col min="13580" max="13827" width="9" style="89"/>
    <col min="13828" max="13828" width="14" style="89" customWidth="1"/>
    <col min="13829" max="13829" width="14.5" style="89" customWidth="1"/>
    <col min="13830" max="13830" width="14.25" style="89" customWidth="1"/>
    <col min="13831" max="13831" width="14.875" style="89" customWidth="1"/>
    <col min="13832" max="13832" width="16.25" style="89" customWidth="1"/>
    <col min="13833" max="13833" width="14" style="89" customWidth="1"/>
    <col min="13834" max="13834" width="9" style="89"/>
    <col min="13835" max="13835" width="37.25" style="89" customWidth="1"/>
    <col min="13836" max="14083" width="9" style="89"/>
    <col min="14084" max="14084" width="14" style="89" customWidth="1"/>
    <col min="14085" max="14085" width="14.5" style="89" customWidth="1"/>
    <col min="14086" max="14086" width="14.25" style="89" customWidth="1"/>
    <col min="14087" max="14087" width="14.875" style="89" customWidth="1"/>
    <col min="14088" max="14088" width="16.25" style="89" customWidth="1"/>
    <col min="14089" max="14089" width="14" style="89" customWidth="1"/>
    <col min="14090" max="14090" width="9" style="89"/>
    <col min="14091" max="14091" width="37.25" style="89" customWidth="1"/>
    <col min="14092" max="14339" width="9" style="89"/>
    <col min="14340" max="14340" width="14" style="89" customWidth="1"/>
    <col min="14341" max="14341" width="14.5" style="89" customWidth="1"/>
    <col min="14342" max="14342" width="14.25" style="89" customWidth="1"/>
    <col min="14343" max="14343" width="14.875" style="89" customWidth="1"/>
    <col min="14344" max="14344" width="16.25" style="89" customWidth="1"/>
    <col min="14345" max="14345" width="14" style="89" customWidth="1"/>
    <col min="14346" max="14346" width="9" style="89"/>
    <col min="14347" max="14347" width="37.25" style="89" customWidth="1"/>
    <col min="14348" max="14595" width="9" style="89"/>
    <col min="14596" max="14596" width="14" style="89" customWidth="1"/>
    <col min="14597" max="14597" width="14.5" style="89" customWidth="1"/>
    <col min="14598" max="14598" width="14.25" style="89" customWidth="1"/>
    <col min="14599" max="14599" width="14.875" style="89" customWidth="1"/>
    <col min="14600" max="14600" width="16.25" style="89" customWidth="1"/>
    <col min="14601" max="14601" width="14" style="89" customWidth="1"/>
    <col min="14602" max="14602" width="9" style="89"/>
    <col min="14603" max="14603" width="37.25" style="89" customWidth="1"/>
    <col min="14604" max="14851" width="9" style="89"/>
    <col min="14852" max="14852" width="14" style="89" customWidth="1"/>
    <col min="14853" max="14853" width="14.5" style="89" customWidth="1"/>
    <col min="14854" max="14854" width="14.25" style="89" customWidth="1"/>
    <col min="14855" max="14855" width="14.875" style="89" customWidth="1"/>
    <col min="14856" max="14856" width="16.25" style="89" customWidth="1"/>
    <col min="14857" max="14857" width="14" style="89" customWidth="1"/>
    <col min="14858" max="14858" width="9" style="89"/>
    <col min="14859" max="14859" width="37.25" style="89" customWidth="1"/>
    <col min="14860" max="15107" width="9" style="89"/>
    <col min="15108" max="15108" width="14" style="89" customWidth="1"/>
    <col min="15109" max="15109" width="14.5" style="89" customWidth="1"/>
    <col min="15110" max="15110" width="14.25" style="89" customWidth="1"/>
    <col min="15111" max="15111" width="14.875" style="89" customWidth="1"/>
    <col min="15112" max="15112" width="16.25" style="89" customWidth="1"/>
    <col min="15113" max="15113" width="14" style="89" customWidth="1"/>
    <col min="15114" max="15114" width="9" style="89"/>
    <col min="15115" max="15115" width="37.25" style="89" customWidth="1"/>
    <col min="15116" max="15363" width="9" style="89"/>
    <col min="15364" max="15364" width="14" style="89" customWidth="1"/>
    <col min="15365" max="15365" width="14.5" style="89" customWidth="1"/>
    <col min="15366" max="15366" width="14.25" style="89" customWidth="1"/>
    <col min="15367" max="15367" width="14.875" style="89" customWidth="1"/>
    <col min="15368" max="15368" width="16.25" style="89" customWidth="1"/>
    <col min="15369" max="15369" width="14" style="89" customWidth="1"/>
    <col min="15370" max="15370" width="9" style="89"/>
    <col min="15371" max="15371" width="37.25" style="89" customWidth="1"/>
    <col min="15372" max="15619" width="9" style="89"/>
    <col min="15620" max="15620" width="14" style="89" customWidth="1"/>
    <col min="15621" max="15621" width="14.5" style="89" customWidth="1"/>
    <col min="15622" max="15622" width="14.25" style="89" customWidth="1"/>
    <col min="15623" max="15623" width="14.875" style="89" customWidth="1"/>
    <col min="15624" max="15624" width="16.25" style="89" customWidth="1"/>
    <col min="15625" max="15625" width="14" style="89" customWidth="1"/>
    <col min="15626" max="15626" width="9" style="89"/>
    <col min="15627" max="15627" width="37.25" style="89" customWidth="1"/>
    <col min="15628" max="15875" width="9" style="89"/>
    <col min="15876" max="15876" width="14" style="89" customWidth="1"/>
    <col min="15877" max="15877" width="14.5" style="89" customWidth="1"/>
    <col min="15878" max="15878" width="14.25" style="89" customWidth="1"/>
    <col min="15879" max="15879" width="14.875" style="89" customWidth="1"/>
    <col min="15880" max="15880" width="16.25" style="89" customWidth="1"/>
    <col min="15881" max="15881" width="14" style="89" customWidth="1"/>
    <col min="15882" max="15882" width="9" style="89"/>
    <col min="15883" max="15883" width="37.25" style="89" customWidth="1"/>
    <col min="15884" max="16131" width="9" style="89"/>
    <col min="16132" max="16132" width="14" style="89" customWidth="1"/>
    <col min="16133" max="16133" width="14.5" style="89" customWidth="1"/>
    <col min="16134" max="16134" width="14.25" style="89" customWidth="1"/>
    <col min="16135" max="16135" width="14.875" style="89" customWidth="1"/>
    <col min="16136" max="16136" width="16.25" style="89" customWidth="1"/>
    <col min="16137" max="16137" width="14" style="89" customWidth="1"/>
    <col min="16138" max="16138" width="9" style="89"/>
    <col min="16139" max="16139" width="37.25" style="89" customWidth="1"/>
    <col min="16140" max="16384" width="9" style="89"/>
  </cols>
  <sheetData>
    <row r="3" spans="4:11">
      <c r="E3" s="57" t="s">
        <v>111</v>
      </c>
      <c r="F3" s="57" t="s">
        <v>112</v>
      </c>
      <c r="G3" s="57" t="s">
        <v>113</v>
      </c>
      <c r="H3" s="57" t="s">
        <v>114</v>
      </c>
      <c r="K3" s="89" t="s">
        <v>115</v>
      </c>
    </row>
    <row r="4" spans="4:11">
      <c r="D4" s="57" t="s">
        <v>116</v>
      </c>
      <c r="E4" s="90">
        <f>6/30</f>
        <v>0.2</v>
      </c>
      <c r="F4" s="90">
        <f>10/30</f>
        <v>0.33333333333333331</v>
      </c>
      <c r="G4" s="91">
        <f>28/30</f>
        <v>0.93333333333333335</v>
      </c>
      <c r="H4" s="91">
        <f>28/30</f>
        <v>0.93333333333333335</v>
      </c>
      <c r="K4" s="89" t="s">
        <v>117</v>
      </c>
    </row>
    <row r="5" spans="4:11">
      <c r="D5" s="57" t="s">
        <v>118</v>
      </c>
      <c r="E5" s="90">
        <v>0</v>
      </c>
      <c r="F5" s="90">
        <v>0</v>
      </c>
      <c r="G5" s="90">
        <f>14/30</f>
        <v>0.46666666666666667</v>
      </c>
      <c r="H5" s="90">
        <f>5/30</f>
        <v>0.16666666666666666</v>
      </c>
      <c r="K5" s="89" t="s">
        <v>119</v>
      </c>
    </row>
    <row r="6" spans="4:11">
      <c r="D6" s="57" t="s">
        <v>120</v>
      </c>
      <c r="E6" s="86">
        <f>'R&amp;S (200,200)'!I35</f>
        <v>9.3276012931322958E-3</v>
      </c>
      <c r="F6" s="86">
        <f>'R&amp;S (200,1000)'!$I$35</f>
        <v>9.0525471829759115E-3</v>
      </c>
      <c r="G6" s="86">
        <f>'R&amp;S (2000,200)'!$I$35</f>
        <v>1.4014604241126747E-3</v>
      </c>
      <c r="H6" s="86">
        <f>'R&amp;S (2000,1000)'!$I$35</f>
        <v>1.8449072401860494E-3</v>
      </c>
      <c r="K6" s="89" t="s">
        <v>121</v>
      </c>
    </row>
    <row r="7" spans="4:11">
      <c r="D7" s="57" t="s">
        <v>145</v>
      </c>
      <c r="E7" s="116">
        <f>'R&amp;S (200,200)'!I38</f>
        <v>1.0788026902157501E-2</v>
      </c>
      <c r="F7" s="116">
        <f>'R&amp;S (200,1000)'!$I$38</f>
        <v>7.1791700731499543E-3</v>
      </c>
      <c r="G7" s="116">
        <f>'R&amp;S (2000,200)'!$I$38</f>
        <v>1.3329233215515224E-3</v>
      </c>
      <c r="H7" s="116">
        <f>'R&amp;S (2000,1000)'!$I$38</f>
        <v>1.7475668197053267E-3</v>
      </c>
    </row>
    <row r="8" spans="4:11">
      <c r="D8" s="57" t="s">
        <v>122</v>
      </c>
      <c r="E8" s="93">
        <f>2/30</f>
        <v>6.6666666666666666E-2</v>
      </c>
      <c r="F8" s="93">
        <f>3/30</f>
        <v>0.1</v>
      </c>
      <c r="G8" s="93">
        <f>22/30</f>
        <v>0.73333333333333328</v>
      </c>
      <c r="H8" s="93">
        <f>21/30</f>
        <v>0.7</v>
      </c>
    </row>
    <row r="9" spans="4:11">
      <c r="D9" s="57"/>
      <c r="E9" s="93"/>
      <c r="F9" s="93"/>
      <c r="G9" s="93"/>
      <c r="H9" s="93"/>
      <c r="K9" s="94" t="s">
        <v>148</v>
      </c>
    </row>
    <row r="10" spans="4:11">
      <c r="K10" s="94" t="s">
        <v>149</v>
      </c>
    </row>
    <row r="11" spans="4:11">
      <c r="K11" s="94" t="s">
        <v>150</v>
      </c>
    </row>
    <row r="12" spans="4:11">
      <c r="E12" s="95"/>
      <c r="F12" s="95"/>
      <c r="G12" s="95"/>
      <c r="K12" s="94" t="s">
        <v>151</v>
      </c>
    </row>
    <row r="14" spans="4:11">
      <c r="E14" s="57" t="s">
        <v>123</v>
      </c>
      <c r="F14" s="57" t="s">
        <v>124</v>
      </c>
      <c r="G14" s="57" t="s">
        <v>125</v>
      </c>
      <c r="H14" s="57" t="s">
        <v>126</v>
      </c>
    </row>
    <row r="15" spans="4:11">
      <c r="D15" s="57" t="s">
        <v>127</v>
      </c>
      <c r="E15" s="59">
        <v>1</v>
      </c>
      <c r="F15" s="59">
        <v>1</v>
      </c>
      <c r="G15" s="59">
        <v>1</v>
      </c>
      <c r="H15" s="59">
        <v>1</v>
      </c>
      <c r="K15" s="89" t="s">
        <v>128</v>
      </c>
    </row>
    <row r="16" spans="4:11">
      <c r="D16" s="57" t="s">
        <v>129</v>
      </c>
      <c r="E16" s="59">
        <f>27/30</f>
        <v>0.9</v>
      </c>
      <c r="F16" s="59">
        <f>30/30</f>
        <v>1</v>
      </c>
      <c r="G16" s="91">
        <f>26/30</f>
        <v>0.8666666666666667</v>
      </c>
      <c r="H16" s="90">
        <f>27/30</f>
        <v>0.9</v>
      </c>
    </row>
    <row r="17" spans="4:11">
      <c r="D17" s="57" t="s">
        <v>130</v>
      </c>
      <c r="E17" s="86">
        <f>'cgR-SPLINE (200,200)'!$J$36</f>
        <v>5.7214339977504954E-4</v>
      </c>
      <c r="F17" s="86">
        <f>'cgR-SPLINE (200,1000)'!$J$36</f>
        <v>5.0597622051012198E-4</v>
      </c>
      <c r="G17" s="86">
        <f>'cgR-SPLINE (1000,200)'!$J$36</f>
        <v>2.4240748629450284E-3</v>
      </c>
      <c r="H17" s="86">
        <f>'cgR-SPLINE (1000,1000)'!$J$36</f>
        <v>5.7214339977504954E-4</v>
      </c>
      <c r="K17" s="89" t="s">
        <v>131</v>
      </c>
    </row>
    <row r="18" spans="4:11">
      <c r="D18" s="57" t="s">
        <v>145</v>
      </c>
      <c r="E18" s="92">
        <f>'cgR-SPLINE (200,200)'!$J$39</f>
        <v>1.9516513987731136E-4</v>
      </c>
      <c r="F18" s="92">
        <f>'cgR-SPLINE (200,1000)'!$J$39</f>
        <v>2.205473771126446E-19</v>
      </c>
      <c r="G18" s="92">
        <f>'cgR-SPLINE (1000,200)'!$J$39</f>
        <v>4.8080169259195112E-3</v>
      </c>
      <c r="H18" s="92">
        <f>'cgR-SPLINE (1000,1000)'!$J$39</f>
        <v>1.9516513987731128E-4</v>
      </c>
      <c r="K18" s="89" t="s">
        <v>147</v>
      </c>
    </row>
    <row r="19" spans="4:11">
      <c r="D19" s="57" t="s">
        <v>132</v>
      </c>
      <c r="E19" s="96">
        <v>1</v>
      </c>
      <c r="F19" s="96">
        <v>1</v>
      </c>
      <c r="G19" s="93">
        <f>26/30</f>
        <v>0.8666666666666667</v>
      </c>
      <c r="H19" s="96">
        <v>1</v>
      </c>
      <c r="K19" s="89" t="s">
        <v>133</v>
      </c>
    </row>
    <row r="20" spans="4:11">
      <c r="D20" s="57"/>
      <c r="E20" s="59"/>
      <c r="F20" s="59"/>
      <c r="G20" s="59"/>
      <c r="H20" s="59"/>
      <c r="K20" s="89" t="s">
        <v>146</v>
      </c>
    </row>
    <row r="25" spans="4:11">
      <c r="D25" s="97"/>
      <c r="E25" s="98"/>
      <c r="F25" s="118" t="s">
        <v>134</v>
      </c>
      <c r="G25" s="119"/>
      <c r="H25" s="118" t="s">
        <v>135</v>
      </c>
      <c r="I25" s="119"/>
    </row>
    <row r="26" spans="4:11">
      <c r="D26" s="99"/>
      <c r="E26" s="100"/>
      <c r="F26" s="101" t="s">
        <v>136</v>
      </c>
      <c r="G26" s="102" t="s">
        <v>137</v>
      </c>
      <c r="H26" s="101" t="s">
        <v>136</v>
      </c>
      <c r="I26" s="103" t="s">
        <v>137</v>
      </c>
    </row>
    <row r="27" spans="4:11">
      <c r="D27" s="120" t="s">
        <v>138</v>
      </c>
      <c r="E27" s="104" t="s">
        <v>139</v>
      </c>
      <c r="F27" s="106">
        <f>E15</f>
        <v>1</v>
      </c>
      <c r="G27" s="105">
        <f>E17</f>
        <v>5.7214339977504954E-4</v>
      </c>
      <c r="H27" s="106">
        <f>F15</f>
        <v>1</v>
      </c>
      <c r="I27" s="107">
        <f>F17</f>
        <v>5.0597622051012198E-4</v>
      </c>
    </row>
    <row r="28" spans="4:11">
      <c r="D28" s="121"/>
      <c r="E28" s="102" t="s">
        <v>140</v>
      </c>
      <c r="F28" s="108">
        <f>G15</f>
        <v>1</v>
      </c>
      <c r="G28" s="109">
        <f>G17</f>
        <v>2.4240748629450284E-3</v>
      </c>
      <c r="H28" s="110">
        <f>H15</f>
        <v>1</v>
      </c>
      <c r="I28" s="109">
        <f>H17</f>
        <v>5.7214339977504954E-4</v>
      </c>
    </row>
    <row r="29" spans="4:11">
      <c r="D29" s="120" t="s">
        <v>141</v>
      </c>
      <c r="E29" s="104" t="s">
        <v>142</v>
      </c>
      <c r="F29" s="90">
        <f>E4</f>
        <v>0.2</v>
      </c>
      <c r="G29" s="105">
        <f>E6</f>
        <v>9.3276012931322958E-3</v>
      </c>
      <c r="H29" s="90">
        <f>F4</f>
        <v>0.33333333333333331</v>
      </c>
      <c r="I29" s="105">
        <f>F6</f>
        <v>9.0525471829759115E-3</v>
      </c>
    </row>
    <row r="30" spans="4:11">
      <c r="D30" s="122"/>
      <c r="E30" s="111" t="s">
        <v>143</v>
      </c>
      <c r="F30" s="112">
        <f>G4</f>
        <v>0.93333333333333335</v>
      </c>
      <c r="G30" s="109">
        <f>G6</f>
        <v>1.4014604241126747E-3</v>
      </c>
      <c r="H30" s="113">
        <f>H4</f>
        <v>0.93333333333333335</v>
      </c>
      <c r="I30" s="109">
        <f>H6</f>
        <v>1.8449072401860494E-3</v>
      </c>
    </row>
    <row r="31" spans="4:11">
      <c r="H31" s="114"/>
      <c r="I31" s="115"/>
      <c r="J31" s="47"/>
    </row>
  </sheetData>
  <mergeCells count="4">
    <mergeCell ref="F25:G25"/>
    <mergeCell ref="H25:I25"/>
    <mergeCell ref="D27:D28"/>
    <mergeCell ref="D29:D3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0" workbookViewId="0">
      <selection activeCell="E36" sqref="E36"/>
    </sheetView>
  </sheetViews>
  <sheetFormatPr defaultRowHeight="16.5"/>
  <cols>
    <col min="1" max="1" width="9" style="43"/>
    <col min="2" max="2" width="9.75" style="43" bestFit="1" customWidth="1"/>
    <col min="3" max="3" width="9" style="43"/>
    <col min="4" max="4" width="11.625" style="43" customWidth="1"/>
    <col min="5" max="5" width="17.125" style="43" customWidth="1"/>
    <col min="6" max="6" width="13.375" style="43" customWidth="1"/>
    <col min="7" max="7" width="19.625" style="43" customWidth="1"/>
    <col min="8" max="8" width="9.375" style="43" customWidth="1"/>
    <col min="9" max="9" width="18.875" style="43" customWidth="1"/>
    <col min="10" max="10" width="9.125" style="43" customWidth="1"/>
    <col min="11" max="11" width="6" style="43" customWidth="1"/>
    <col min="12" max="12" width="56.625" style="43" customWidth="1"/>
    <col min="13" max="13" width="25.375" style="43" customWidth="1"/>
    <col min="14" max="14" width="23.125" style="43" customWidth="1"/>
    <col min="15" max="16384" width="9" style="43"/>
  </cols>
  <sheetData>
    <row r="1" spans="1:13">
      <c r="A1" s="65"/>
      <c r="B1" s="117" t="s">
        <v>54</v>
      </c>
      <c r="C1" s="117"/>
      <c r="D1" s="65"/>
      <c r="E1" s="65"/>
      <c r="F1" s="65"/>
      <c r="G1" s="65"/>
      <c r="H1" s="65"/>
      <c r="I1" s="47"/>
      <c r="J1" s="47"/>
      <c r="L1" s="66" t="s">
        <v>53</v>
      </c>
      <c r="M1" s="47"/>
    </row>
    <row r="2" spans="1:13">
      <c r="A2" s="52" t="s">
        <v>52</v>
      </c>
      <c r="B2" s="52" t="s">
        <v>51</v>
      </c>
      <c r="C2" s="52" t="s">
        <v>50</v>
      </c>
      <c r="D2" s="52" t="s">
        <v>49</v>
      </c>
      <c r="E2" s="52" t="s">
        <v>48</v>
      </c>
      <c r="F2" s="52" t="s">
        <v>47</v>
      </c>
      <c r="G2" s="52" t="s">
        <v>46</v>
      </c>
      <c r="H2" s="52" t="s">
        <v>45</v>
      </c>
      <c r="I2" s="52" t="s">
        <v>44</v>
      </c>
      <c r="J2" s="52" t="s">
        <v>43</v>
      </c>
      <c r="L2" s="64" t="s">
        <v>42</v>
      </c>
      <c r="M2" s="79">
        <v>200</v>
      </c>
    </row>
    <row r="3" spans="1:13">
      <c r="A3" s="60">
        <v>1</v>
      </c>
      <c r="B3" s="81">
        <v>10</v>
      </c>
      <c r="C3" s="81">
        <v>17</v>
      </c>
      <c r="D3" s="80">
        <v>2707</v>
      </c>
      <c r="E3" s="80">
        <v>0.16064073899555506</v>
      </c>
      <c r="F3" s="80">
        <v>50835960</v>
      </c>
      <c r="G3" s="59">
        <v>-8.3577170000000006E-3</v>
      </c>
      <c r="H3" s="57" t="s">
        <v>107</v>
      </c>
      <c r="I3" s="58">
        <f>(E3-$B$53)/$B$53</f>
        <v>6.7450279467954552E-3</v>
      </c>
      <c r="J3" s="52"/>
      <c r="L3" s="77"/>
      <c r="M3" s="70"/>
    </row>
    <row r="4" spans="1:13">
      <c r="A4" s="60">
        <v>2</v>
      </c>
      <c r="B4" s="81">
        <v>7</v>
      </c>
      <c r="C4" s="81">
        <v>19</v>
      </c>
      <c r="D4" s="80">
        <v>2362</v>
      </c>
      <c r="E4" s="80">
        <v>0.16072462957502759</v>
      </c>
      <c r="F4" s="80">
        <v>50736560</v>
      </c>
      <c r="G4" s="59">
        <v>-5.4537090000000002E-3</v>
      </c>
      <c r="H4" s="57" t="s">
        <v>107</v>
      </c>
      <c r="I4" s="58">
        <f>(E4-$B$53)/$B$53</f>
        <v>7.2707751781866193E-3</v>
      </c>
      <c r="J4" s="52"/>
      <c r="L4" s="78" t="s">
        <v>41</v>
      </c>
      <c r="M4" s="71">
        <v>200</v>
      </c>
    </row>
    <row r="5" spans="1:13">
      <c r="A5" s="60">
        <v>3</v>
      </c>
      <c r="B5" s="81">
        <v>5</v>
      </c>
      <c r="C5" s="81">
        <v>19</v>
      </c>
      <c r="D5" s="80">
        <v>1</v>
      </c>
      <c r="E5" s="80">
        <v>8.7287835241854031E-2</v>
      </c>
      <c r="F5" s="80">
        <v>50048540</v>
      </c>
      <c r="G5" s="59">
        <v>1.2823904429999999</v>
      </c>
      <c r="H5" s="57" t="s">
        <v>57</v>
      </c>
      <c r="I5" s="58"/>
      <c r="J5" s="52"/>
      <c r="L5" s="77"/>
      <c r="M5" s="70"/>
    </row>
    <row r="6" spans="1:13">
      <c r="A6" s="60">
        <v>4</v>
      </c>
      <c r="B6" s="81">
        <v>4</v>
      </c>
      <c r="C6" s="81">
        <v>21</v>
      </c>
      <c r="D6" s="80">
        <v>1</v>
      </c>
      <c r="E6" s="80">
        <v>8.7277039388948957E-2</v>
      </c>
      <c r="F6" s="80">
        <v>50067840</v>
      </c>
      <c r="G6" s="59">
        <v>1.3331987540000001</v>
      </c>
      <c r="H6" s="57" t="s">
        <v>57</v>
      </c>
      <c r="I6" s="58"/>
      <c r="J6" s="52"/>
      <c r="L6" s="78" t="s">
        <v>40</v>
      </c>
      <c r="M6" s="71">
        <v>50000000</v>
      </c>
    </row>
    <row r="7" spans="1:13">
      <c r="A7" s="60">
        <v>5</v>
      </c>
      <c r="B7" s="81">
        <v>5</v>
      </c>
      <c r="C7" s="81">
        <v>21</v>
      </c>
      <c r="D7" s="80">
        <v>1</v>
      </c>
      <c r="E7" s="80">
        <v>0.13561470645441881</v>
      </c>
      <c r="F7" s="80">
        <v>50003420</v>
      </c>
      <c r="G7" s="59">
        <v>0.51665587599999996</v>
      </c>
      <c r="H7" s="57" t="s">
        <v>57</v>
      </c>
      <c r="I7" s="58"/>
      <c r="J7" s="52"/>
      <c r="L7" s="77"/>
      <c r="M7" s="70"/>
    </row>
    <row r="8" spans="1:13">
      <c r="A8" s="60">
        <v>6</v>
      </c>
      <c r="B8" s="81">
        <v>4</v>
      </c>
      <c r="C8" s="81">
        <v>20</v>
      </c>
      <c r="D8" s="80">
        <v>1</v>
      </c>
      <c r="E8" s="80">
        <v>8.7317841205639929E-2</v>
      </c>
      <c r="F8" s="80">
        <v>50008860</v>
      </c>
      <c r="G8" s="59">
        <v>1.337413516</v>
      </c>
      <c r="H8" s="57" t="s">
        <v>57</v>
      </c>
      <c r="I8" s="58"/>
      <c r="J8" s="52"/>
      <c r="L8" s="51" t="s">
        <v>39</v>
      </c>
      <c r="M8" s="73">
        <v>1.0000000000000001E-5</v>
      </c>
    </row>
    <row r="9" spans="1:13">
      <c r="A9" s="60">
        <v>7</v>
      </c>
      <c r="B9" s="81">
        <v>5</v>
      </c>
      <c r="C9" s="81">
        <v>20</v>
      </c>
      <c r="D9" s="80">
        <v>1</v>
      </c>
      <c r="E9" s="80">
        <v>8.7253717916227241E-2</v>
      </c>
      <c r="F9" s="80">
        <v>50009920</v>
      </c>
      <c r="G9" s="59">
        <v>1.271875157</v>
      </c>
      <c r="H9" s="57" t="s">
        <v>57</v>
      </c>
      <c r="I9" s="58"/>
      <c r="J9" s="52"/>
      <c r="K9" s="69"/>
      <c r="L9" s="77"/>
      <c r="M9" s="70"/>
    </row>
    <row r="10" spans="1:13">
      <c r="A10" s="60">
        <v>8</v>
      </c>
      <c r="B10" s="81">
        <v>9</v>
      </c>
      <c r="C10" s="81">
        <v>18</v>
      </c>
      <c r="D10" s="80">
        <v>3350</v>
      </c>
      <c r="E10" s="80">
        <v>0.16017269608916229</v>
      </c>
      <c r="F10" s="80">
        <v>51065600</v>
      </c>
      <c r="G10" s="59">
        <v>-9.1578570000000001E-3</v>
      </c>
      <c r="H10" s="57" t="s">
        <v>107</v>
      </c>
      <c r="I10" s="58">
        <f>(E10-$B$53)/$B$53</f>
        <v>3.8117753246836696E-3</v>
      </c>
      <c r="J10" s="52" t="s">
        <v>61</v>
      </c>
      <c r="L10" s="76" t="s">
        <v>38</v>
      </c>
      <c r="M10" s="71">
        <v>3</v>
      </c>
    </row>
    <row r="11" spans="1:13">
      <c r="A11" s="60">
        <v>9</v>
      </c>
      <c r="B11" s="81">
        <v>8</v>
      </c>
      <c r="C11" s="81">
        <v>18</v>
      </c>
      <c r="D11" s="80">
        <v>3235</v>
      </c>
      <c r="E11" s="80">
        <v>0.16021456842487355</v>
      </c>
      <c r="F11" s="80">
        <v>50986200</v>
      </c>
      <c r="G11" s="59">
        <v>-6.7495849999999998E-3</v>
      </c>
      <c r="H11" s="57" t="s">
        <v>107</v>
      </c>
      <c r="I11" s="58">
        <f>(E11-$B$53)/$B$53</f>
        <v>4.0741917331826322E-3</v>
      </c>
      <c r="J11" s="52"/>
      <c r="K11" s="75"/>
      <c r="L11" s="74"/>
      <c r="M11" s="73"/>
    </row>
    <row r="12" spans="1:13">
      <c r="A12" s="60">
        <v>10</v>
      </c>
      <c r="B12" s="81">
        <v>5</v>
      </c>
      <c r="C12" s="81">
        <v>20</v>
      </c>
      <c r="D12" s="80">
        <v>1</v>
      </c>
      <c r="E12" s="80">
        <v>8.7253717916227241E-2</v>
      </c>
      <c r="F12" s="80">
        <v>50112720</v>
      </c>
      <c r="G12" s="59">
        <v>1.271875157</v>
      </c>
      <c r="H12" s="57" t="s">
        <v>57</v>
      </c>
      <c r="I12" s="58"/>
      <c r="J12" s="52"/>
      <c r="K12" s="69"/>
      <c r="L12" s="72" t="s">
        <v>37</v>
      </c>
      <c r="M12" s="71">
        <v>20</v>
      </c>
    </row>
    <row r="13" spans="1:13">
      <c r="A13" s="60">
        <v>11</v>
      </c>
      <c r="B13" s="81">
        <v>5</v>
      </c>
      <c r="C13" s="81">
        <v>20</v>
      </c>
      <c r="D13" s="80">
        <v>1</v>
      </c>
      <c r="E13" s="80">
        <v>8.7253717916227241E-2</v>
      </c>
      <c r="F13" s="80">
        <v>50015120</v>
      </c>
      <c r="G13" s="59">
        <v>1.271875157</v>
      </c>
      <c r="H13" s="57" t="s">
        <v>57</v>
      </c>
      <c r="I13" s="58"/>
      <c r="J13" s="52"/>
      <c r="K13" s="69"/>
      <c r="L13" s="65"/>
      <c r="M13" s="70"/>
    </row>
    <row r="14" spans="1:13">
      <c r="A14" s="60">
        <v>12</v>
      </c>
      <c r="B14" s="81">
        <v>6</v>
      </c>
      <c r="C14" s="81">
        <v>20</v>
      </c>
      <c r="D14" s="80">
        <v>2</v>
      </c>
      <c r="E14" s="80" t="s">
        <v>56</v>
      </c>
      <c r="F14" s="80">
        <v>50029760</v>
      </c>
      <c r="G14" s="59"/>
      <c r="H14" s="57" t="s">
        <v>57</v>
      </c>
      <c r="I14" s="58"/>
      <c r="J14" s="52"/>
      <c r="K14" s="69"/>
      <c r="L14" s="65" t="s">
        <v>36</v>
      </c>
      <c r="M14" s="68">
        <v>50000</v>
      </c>
    </row>
    <row r="15" spans="1:13">
      <c r="A15" s="60">
        <v>13</v>
      </c>
      <c r="B15" s="81">
        <v>4</v>
      </c>
      <c r="C15" s="81">
        <v>20</v>
      </c>
      <c r="D15" s="80">
        <v>1</v>
      </c>
      <c r="E15" s="80">
        <v>8.7317841205639929E-2</v>
      </c>
      <c r="F15" s="80">
        <v>50020860</v>
      </c>
      <c r="G15" s="59">
        <v>1.337413516</v>
      </c>
      <c r="H15" s="57" t="s">
        <v>57</v>
      </c>
      <c r="I15" s="58"/>
      <c r="J15" s="52"/>
      <c r="L15" s="67"/>
      <c r="M15" s="47"/>
    </row>
    <row r="16" spans="1:13">
      <c r="A16" s="60">
        <v>14</v>
      </c>
      <c r="B16" s="81">
        <v>4</v>
      </c>
      <c r="C16" s="81">
        <v>20</v>
      </c>
      <c r="D16" s="80">
        <v>1</v>
      </c>
      <c r="E16" s="80">
        <v>8.7317841205639929E-2</v>
      </c>
      <c r="F16" s="80">
        <v>50110860</v>
      </c>
      <c r="G16" s="59">
        <v>1.337413516</v>
      </c>
      <c r="H16" s="57" t="s">
        <v>57</v>
      </c>
      <c r="I16" s="58"/>
      <c r="J16" s="52"/>
      <c r="L16" s="47"/>
      <c r="M16" s="47"/>
    </row>
    <row r="17" spans="1:13">
      <c r="A17" s="60">
        <v>15</v>
      </c>
      <c r="B17" s="81">
        <v>9</v>
      </c>
      <c r="C17" s="81">
        <v>18</v>
      </c>
      <c r="D17" s="80">
        <v>2680</v>
      </c>
      <c r="E17" s="80">
        <v>0.16004179502812582</v>
      </c>
      <c r="F17" s="80">
        <v>50798000</v>
      </c>
      <c r="G17" s="59">
        <v>-7.0163869999999998E-3</v>
      </c>
      <c r="H17" s="57" t="s">
        <v>108</v>
      </c>
      <c r="I17" s="58">
        <f>(E17-$B$53)/$B$53</f>
        <v>2.9914106203413116E-3</v>
      </c>
      <c r="J17" s="52" t="s">
        <v>61</v>
      </c>
      <c r="L17" s="47"/>
      <c r="M17" s="47"/>
    </row>
    <row r="18" spans="1:13">
      <c r="A18" s="60">
        <v>16</v>
      </c>
      <c r="B18" s="81">
        <v>6</v>
      </c>
      <c r="C18" s="81">
        <v>18</v>
      </c>
      <c r="D18" s="80">
        <v>2993</v>
      </c>
      <c r="E18" s="80">
        <v>0.1645225275776997</v>
      </c>
      <c r="F18" s="80">
        <v>50939240</v>
      </c>
      <c r="G18" s="59">
        <v>-2.2789249999999998E-3</v>
      </c>
      <c r="H18" s="57" t="s">
        <v>108</v>
      </c>
      <c r="I18" s="58">
        <f>(E18-$B$53)/$B$53</f>
        <v>3.1072426955604086E-2</v>
      </c>
      <c r="J18" s="52"/>
      <c r="L18" s="66" t="s">
        <v>100</v>
      </c>
      <c r="M18" s="65"/>
    </row>
    <row r="19" spans="1:13">
      <c r="A19" s="60">
        <v>17</v>
      </c>
      <c r="B19" s="81">
        <v>6</v>
      </c>
      <c r="C19" s="81">
        <v>20</v>
      </c>
      <c r="D19" s="80">
        <v>1368</v>
      </c>
      <c r="E19" s="80">
        <v>0.16348946962433986</v>
      </c>
      <c r="F19" s="80">
        <v>50727200</v>
      </c>
      <c r="G19" s="59">
        <v>7.3027830000000002E-3</v>
      </c>
      <c r="H19" s="57" t="s">
        <v>57</v>
      </c>
      <c r="I19" s="58"/>
      <c r="J19" s="52"/>
      <c r="L19" s="64" t="s">
        <v>35</v>
      </c>
      <c r="M19" s="63">
        <v>95</v>
      </c>
    </row>
    <row r="20" spans="1:13">
      <c r="A20" s="60">
        <v>18</v>
      </c>
      <c r="B20" s="82">
        <v>6</v>
      </c>
      <c r="C20" s="82">
        <v>20</v>
      </c>
      <c r="D20" s="59">
        <v>1505</v>
      </c>
      <c r="E20" s="59">
        <v>0.16348947</v>
      </c>
      <c r="F20" s="59">
        <v>50715600</v>
      </c>
      <c r="G20" s="59">
        <v>7.3027780000000002E-3</v>
      </c>
      <c r="H20" s="57" t="s">
        <v>57</v>
      </c>
      <c r="I20" s="58"/>
      <c r="J20" s="52"/>
      <c r="L20" s="51" t="s">
        <v>34</v>
      </c>
      <c r="M20" s="50" t="s">
        <v>55</v>
      </c>
    </row>
    <row r="21" spans="1:13">
      <c r="A21" s="60">
        <v>19</v>
      </c>
      <c r="B21" s="82">
        <v>7</v>
      </c>
      <c r="C21" s="82">
        <v>19</v>
      </c>
      <c r="D21" s="59">
        <v>3159</v>
      </c>
      <c r="E21" s="59">
        <v>0.16035505899999999</v>
      </c>
      <c r="F21" s="59">
        <v>50766400</v>
      </c>
      <c r="G21" s="59">
        <v>3.3726999999999997E-4</v>
      </c>
      <c r="H21" s="57" t="s">
        <v>57</v>
      </c>
      <c r="I21" s="58"/>
      <c r="J21" s="52"/>
      <c r="L21" s="51"/>
      <c r="M21" s="50"/>
    </row>
    <row r="22" spans="1:13">
      <c r="A22" s="60">
        <v>20</v>
      </c>
      <c r="B22" s="82">
        <v>6</v>
      </c>
      <c r="C22" s="82">
        <v>20</v>
      </c>
      <c r="D22" s="59">
        <v>2897</v>
      </c>
      <c r="E22" s="59">
        <v>0.16348947</v>
      </c>
      <c r="F22" s="59">
        <v>50717200</v>
      </c>
      <c r="G22" s="59">
        <v>7.3027780000000002E-3</v>
      </c>
      <c r="H22" s="57" t="s">
        <v>57</v>
      </c>
      <c r="I22" s="58"/>
      <c r="J22" s="52"/>
      <c r="L22" s="62" t="s">
        <v>33</v>
      </c>
      <c r="M22" s="61">
        <v>2</v>
      </c>
    </row>
    <row r="23" spans="1:13">
      <c r="A23" s="60">
        <v>21</v>
      </c>
      <c r="B23" s="82">
        <v>7</v>
      </c>
      <c r="C23" s="82">
        <v>19</v>
      </c>
      <c r="D23" s="59">
        <v>2289</v>
      </c>
      <c r="E23" s="59">
        <v>0.16035505899999999</v>
      </c>
      <c r="F23" s="59">
        <v>50798800</v>
      </c>
      <c r="G23" s="59">
        <v>3.3726999999999997E-4</v>
      </c>
      <c r="H23" s="57" t="s">
        <v>57</v>
      </c>
      <c r="I23" s="58"/>
      <c r="J23" s="52"/>
      <c r="L23" s="51" t="s">
        <v>32</v>
      </c>
      <c r="M23" s="50">
        <v>3</v>
      </c>
    </row>
    <row r="24" spans="1:13">
      <c r="A24" s="60">
        <v>22</v>
      </c>
      <c r="B24" s="82">
        <v>6</v>
      </c>
      <c r="C24" s="82">
        <v>20</v>
      </c>
      <c r="D24" s="59">
        <v>2565</v>
      </c>
      <c r="E24" s="59">
        <v>0.16348947</v>
      </c>
      <c r="F24" s="59">
        <v>50708400</v>
      </c>
      <c r="G24" s="59">
        <v>7.3027780000000002E-3</v>
      </c>
      <c r="H24" s="57" t="s">
        <v>57</v>
      </c>
      <c r="I24" s="58"/>
      <c r="J24" s="52"/>
      <c r="L24" s="51" t="s">
        <v>31</v>
      </c>
      <c r="M24" s="50">
        <v>5</v>
      </c>
    </row>
    <row r="25" spans="1:13">
      <c r="A25" s="60">
        <v>23</v>
      </c>
      <c r="B25" s="82">
        <v>5</v>
      </c>
      <c r="C25" s="82">
        <v>20</v>
      </c>
      <c r="D25" s="59">
        <v>1</v>
      </c>
      <c r="E25" s="80" t="s">
        <v>56</v>
      </c>
      <c r="F25" s="59">
        <v>50884400</v>
      </c>
      <c r="G25" s="59"/>
      <c r="H25" s="57" t="s">
        <v>57</v>
      </c>
      <c r="I25" s="58"/>
      <c r="J25" s="52"/>
      <c r="L25" s="51" t="s">
        <v>30</v>
      </c>
      <c r="M25" s="50">
        <v>28</v>
      </c>
    </row>
    <row r="26" spans="1:13">
      <c r="A26" s="60">
        <v>24</v>
      </c>
      <c r="B26" s="82">
        <v>5</v>
      </c>
      <c r="C26" s="82">
        <v>20</v>
      </c>
      <c r="D26" s="59">
        <v>1</v>
      </c>
      <c r="E26" s="80" t="s">
        <v>56</v>
      </c>
      <c r="F26" s="59">
        <v>50878800</v>
      </c>
      <c r="G26" s="59"/>
      <c r="H26" s="57" t="s">
        <v>57</v>
      </c>
      <c r="I26" s="58"/>
      <c r="J26" s="52"/>
      <c r="L26" s="51"/>
      <c r="M26" s="50"/>
    </row>
    <row r="27" spans="1:13">
      <c r="A27" s="60">
        <v>25</v>
      </c>
      <c r="B27" s="82">
        <v>5</v>
      </c>
      <c r="C27" s="82">
        <v>21</v>
      </c>
      <c r="D27" s="59">
        <v>1</v>
      </c>
      <c r="E27" s="80" t="s">
        <v>56</v>
      </c>
      <c r="F27" s="59">
        <v>50964000</v>
      </c>
      <c r="G27" s="59"/>
      <c r="H27" s="57" t="s">
        <v>57</v>
      </c>
      <c r="I27" s="58"/>
      <c r="J27" s="52"/>
      <c r="L27" s="51" t="s">
        <v>29</v>
      </c>
      <c r="M27" s="50">
        <v>0.55000000000000004</v>
      </c>
    </row>
    <row r="28" spans="1:13">
      <c r="A28" s="60">
        <v>26</v>
      </c>
      <c r="B28" s="82">
        <v>6</v>
      </c>
      <c r="C28" s="82">
        <v>20</v>
      </c>
      <c r="D28" s="59">
        <v>2470</v>
      </c>
      <c r="E28" s="59">
        <v>0.16348947</v>
      </c>
      <c r="F28" s="59">
        <v>50662400</v>
      </c>
      <c r="G28" s="59">
        <v>7.3027780000000002E-3</v>
      </c>
      <c r="H28" s="57" t="s">
        <v>57</v>
      </c>
      <c r="I28" s="58"/>
      <c r="J28" s="52"/>
      <c r="L28" s="51" t="s">
        <v>28</v>
      </c>
      <c r="M28" s="50">
        <v>24</v>
      </c>
    </row>
    <row r="29" spans="1:13">
      <c r="A29" s="60">
        <v>27</v>
      </c>
      <c r="B29" s="82">
        <v>7</v>
      </c>
      <c r="C29" s="82">
        <v>18</v>
      </c>
      <c r="D29" s="59">
        <v>3138</v>
      </c>
      <c r="E29" s="80" t="s">
        <v>56</v>
      </c>
      <c r="F29" s="59">
        <v>50809200</v>
      </c>
      <c r="G29" s="59"/>
      <c r="H29" s="57" t="s">
        <v>57</v>
      </c>
      <c r="I29" s="58"/>
      <c r="J29" s="52"/>
      <c r="L29" s="51" t="s">
        <v>27</v>
      </c>
      <c r="M29" s="50">
        <v>3</v>
      </c>
    </row>
    <row r="30" spans="1:13">
      <c r="A30" s="60">
        <v>28</v>
      </c>
      <c r="B30" s="82">
        <v>6</v>
      </c>
      <c r="C30" s="82">
        <v>20</v>
      </c>
      <c r="D30" s="59">
        <v>2</v>
      </c>
      <c r="E30" s="80" t="s">
        <v>56</v>
      </c>
      <c r="F30" s="59">
        <v>50638800</v>
      </c>
      <c r="G30" s="59"/>
      <c r="H30" s="57" t="s">
        <v>57</v>
      </c>
      <c r="I30" s="58"/>
      <c r="J30" s="52"/>
      <c r="L30" s="51" t="s">
        <v>26</v>
      </c>
      <c r="M30" s="50">
        <v>2</v>
      </c>
    </row>
    <row r="31" spans="1:13">
      <c r="A31" s="60">
        <v>29</v>
      </c>
      <c r="B31" s="82">
        <v>5</v>
      </c>
      <c r="C31" s="82">
        <v>21</v>
      </c>
      <c r="D31" s="59">
        <v>1</v>
      </c>
      <c r="E31" s="59">
        <v>0.16063872800000001</v>
      </c>
      <c r="F31" s="59">
        <v>50930000</v>
      </c>
      <c r="G31" s="59">
        <v>0.24981071799999999</v>
      </c>
      <c r="H31" s="57" t="s">
        <v>57</v>
      </c>
      <c r="I31" s="58"/>
      <c r="J31" s="52"/>
      <c r="L31" s="51"/>
      <c r="M31" s="50"/>
    </row>
    <row r="32" spans="1:13">
      <c r="A32" s="60">
        <v>30</v>
      </c>
      <c r="B32" s="82">
        <v>4</v>
      </c>
      <c r="C32" s="82">
        <v>21</v>
      </c>
      <c r="D32" s="59">
        <v>1</v>
      </c>
      <c r="E32" s="59">
        <v>0.16348947</v>
      </c>
      <c r="F32" s="59">
        <v>50765200</v>
      </c>
      <c r="G32" s="59">
        <v>1.1436620479999999</v>
      </c>
      <c r="H32" s="57" t="s">
        <v>57</v>
      </c>
      <c r="I32" s="58"/>
      <c r="J32" s="52"/>
      <c r="L32" s="51" t="s">
        <v>25</v>
      </c>
      <c r="M32" s="50">
        <v>0.7</v>
      </c>
    </row>
    <row r="33" spans="1:13">
      <c r="A33" s="47"/>
      <c r="B33" s="47"/>
      <c r="C33" s="47"/>
      <c r="D33" s="47"/>
      <c r="E33" s="47"/>
      <c r="F33" s="47"/>
      <c r="G33" s="47"/>
      <c r="H33" s="47"/>
      <c r="I33" s="47"/>
      <c r="J33" s="47"/>
      <c r="L33" s="51" t="s">
        <v>24</v>
      </c>
      <c r="M33" s="50">
        <v>0.98</v>
      </c>
    </row>
    <row r="34" spans="1:13">
      <c r="A34" s="47"/>
      <c r="B34" s="47"/>
      <c r="C34" s="47"/>
      <c r="D34" s="47"/>
      <c r="E34" s="47"/>
      <c r="F34" s="47"/>
      <c r="G34" s="47"/>
      <c r="H34" s="47"/>
      <c r="I34" s="57" t="s">
        <v>23</v>
      </c>
      <c r="J34" s="47"/>
      <c r="L34" s="51"/>
      <c r="M34" s="50"/>
    </row>
    <row r="35" spans="1:13">
      <c r="A35" s="47"/>
      <c r="B35" s="47"/>
      <c r="C35" s="47"/>
      <c r="D35" s="47"/>
      <c r="E35" s="47"/>
      <c r="F35" s="47"/>
      <c r="G35" s="47"/>
      <c r="H35" s="47"/>
      <c r="I35" s="56">
        <f>AVERAGE(I3:I32)</f>
        <v>9.3276012931322958E-3</v>
      </c>
      <c r="J35" s="47"/>
      <c r="L35" s="55" t="s">
        <v>22</v>
      </c>
      <c r="M35" s="54">
        <v>50</v>
      </c>
    </row>
    <row r="36" spans="1:13">
      <c r="A36" s="47"/>
      <c r="B36" s="53"/>
      <c r="C36" s="47"/>
      <c r="D36" s="47"/>
      <c r="E36" s="65" t="s">
        <v>58</v>
      </c>
      <c r="F36" s="47"/>
      <c r="G36" s="47"/>
      <c r="H36" s="47"/>
      <c r="I36" s="47"/>
      <c r="J36" s="47"/>
      <c r="L36" s="51"/>
      <c r="M36" s="50"/>
    </row>
    <row r="37" spans="1:13">
      <c r="A37" s="49"/>
      <c r="B37" s="47"/>
      <c r="C37" s="47"/>
      <c r="D37" s="47"/>
      <c r="E37" s="47"/>
      <c r="F37" s="47"/>
      <c r="G37" s="47"/>
      <c r="H37" s="47"/>
      <c r="I37" s="52" t="s">
        <v>21</v>
      </c>
      <c r="J37" s="47"/>
      <c r="L37" s="51" t="s">
        <v>20</v>
      </c>
      <c r="M37" s="50"/>
    </row>
    <row r="38" spans="1:13">
      <c r="A38" s="47"/>
      <c r="B38" s="47"/>
      <c r="C38" s="47"/>
      <c r="D38" s="49"/>
      <c r="E38" s="47"/>
      <c r="F38" s="47"/>
      <c r="G38" s="47"/>
      <c r="H38" s="47"/>
      <c r="I38" s="48">
        <f>_xlfn.STDEV.S(I3:I32)</f>
        <v>1.0788026902157501E-2</v>
      </c>
      <c r="J38" s="47"/>
      <c r="L38" s="46" t="s">
        <v>19</v>
      </c>
      <c r="M38" s="45"/>
    </row>
    <row r="53" spans="2:2">
      <c r="B53" s="44">
        <v>0.15956447217144301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" workbookViewId="0">
      <selection activeCell="H30" sqref="H30"/>
    </sheetView>
  </sheetViews>
  <sheetFormatPr defaultRowHeight="16.5"/>
  <cols>
    <col min="1" max="1" width="9" style="43"/>
    <col min="2" max="2" width="9.75" style="43" bestFit="1" customWidth="1"/>
    <col min="3" max="3" width="9" style="43"/>
    <col min="4" max="4" width="11.625" style="43" customWidth="1"/>
    <col min="5" max="5" width="18" style="43" customWidth="1"/>
    <col min="6" max="6" width="13.375" style="43" customWidth="1"/>
    <col min="7" max="7" width="19.625" style="43" customWidth="1"/>
    <col min="8" max="8" width="9.375" style="43" customWidth="1"/>
    <col min="9" max="9" width="18.875" style="43" customWidth="1"/>
    <col min="10" max="10" width="9.125" style="43" customWidth="1"/>
    <col min="11" max="11" width="6" style="43" customWidth="1"/>
    <col min="12" max="12" width="56.625" style="43" customWidth="1"/>
    <col min="13" max="13" width="25.375" style="43" customWidth="1"/>
    <col min="14" max="14" width="23.125" style="43" customWidth="1"/>
    <col min="15" max="16384" width="9" style="43"/>
  </cols>
  <sheetData>
    <row r="1" spans="1:13">
      <c r="A1" s="65"/>
      <c r="B1" s="117" t="s">
        <v>54</v>
      </c>
      <c r="C1" s="117"/>
      <c r="D1" s="65"/>
      <c r="E1" s="65"/>
      <c r="F1" s="65"/>
      <c r="G1" s="65"/>
      <c r="H1" s="65"/>
      <c r="I1" s="47"/>
      <c r="J1" s="47"/>
      <c r="L1" s="66" t="s">
        <v>53</v>
      </c>
      <c r="M1" s="47"/>
    </row>
    <row r="2" spans="1:13">
      <c r="A2" s="52" t="s">
        <v>52</v>
      </c>
      <c r="B2" s="52" t="s">
        <v>51</v>
      </c>
      <c r="C2" s="52" t="s">
        <v>50</v>
      </c>
      <c r="D2" s="52" t="s">
        <v>49</v>
      </c>
      <c r="E2" s="52" t="s">
        <v>48</v>
      </c>
      <c r="F2" s="52" t="s">
        <v>47</v>
      </c>
      <c r="G2" s="52" t="s">
        <v>46</v>
      </c>
      <c r="H2" s="52" t="s">
        <v>45</v>
      </c>
      <c r="I2" s="52" t="s">
        <v>44</v>
      </c>
      <c r="J2" s="52" t="s">
        <v>43</v>
      </c>
      <c r="L2" s="64" t="s">
        <v>42</v>
      </c>
      <c r="M2" s="79">
        <v>200</v>
      </c>
    </row>
    <row r="3" spans="1:13">
      <c r="A3" s="60">
        <v>1</v>
      </c>
      <c r="B3" s="81">
        <v>9</v>
      </c>
      <c r="C3" s="81">
        <v>18</v>
      </c>
      <c r="D3" s="59">
        <v>301</v>
      </c>
      <c r="E3" s="59">
        <v>0.16207076100000001</v>
      </c>
      <c r="F3" s="59">
        <v>50256160</v>
      </c>
      <c r="G3" s="59">
        <v>-4.014069656323116E-2</v>
      </c>
      <c r="H3" s="57" t="s">
        <v>107</v>
      </c>
      <c r="I3" s="58">
        <f>(E3-$B$53)/$B$53</f>
        <v>1.5707060565864125E-2</v>
      </c>
      <c r="J3" s="52" t="s">
        <v>61</v>
      </c>
      <c r="L3" s="77"/>
      <c r="M3" s="70"/>
    </row>
    <row r="4" spans="1:13">
      <c r="A4" s="60">
        <v>2</v>
      </c>
      <c r="B4" s="81">
        <v>8</v>
      </c>
      <c r="C4" s="81">
        <v>17</v>
      </c>
      <c r="D4" s="59">
        <v>400</v>
      </c>
      <c r="E4" s="59">
        <v>0.162703705</v>
      </c>
      <c r="F4" s="59">
        <v>50334600</v>
      </c>
      <c r="G4" s="59">
        <v>-3.8364108589082235E-2</v>
      </c>
      <c r="H4" s="57" t="s">
        <v>107</v>
      </c>
      <c r="I4" s="58">
        <f>(E4-$B$53)/$B$53</f>
        <v>1.9673758110665539E-2</v>
      </c>
      <c r="J4" s="52"/>
      <c r="L4" s="78" t="s">
        <v>41</v>
      </c>
      <c r="M4" s="71">
        <v>200</v>
      </c>
    </row>
    <row r="5" spans="1:13">
      <c r="A5" s="60">
        <v>3</v>
      </c>
      <c r="B5" s="81">
        <v>5</v>
      </c>
      <c r="C5" s="81">
        <v>20</v>
      </c>
      <c r="D5" s="59">
        <v>1</v>
      </c>
      <c r="E5" s="59">
        <v>0.106925035</v>
      </c>
      <c r="F5" s="59">
        <v>50327120</v>
      </c>
      <c r="G5" s="59">
        <v>0.93580706410837777</v>
      </c>
      <c r="H5" s="57" t="s">
        <v>57</v>
      </c>
      <c r="I5" s="58"/>
      <c r="J5" s="52"/>
      <c r="L5" s="77"/>
      <c r="M5" s="70"/>
    </row>
    <row r="6" spans="1:13">
      <c r="A6" s="60">
        <v>4</v>
      </c>
      <c r="B6" s="81">
        <v>8</v>
      </c>
      <c r="C6" s="81">
        <v>17</v>
      </c>
      <c r="D6" s="59">
        <v>263</v>
      </c>
      <c r="E6" s="59">
        <v>0.16201791500000001</v>
      </c>
      <c r="F6" s="59">
        <v>50311200</v>
      </c>
      <c r="G6" s="59">
        <v>-2.7133178209645337E-2</v>
      </c>
      <c r="H6" s="57" t="s">
        <v>107</v>
      </c>
      <c r="I6" s="58">
        <f>(E6-$B$53)/$B$53</f>
        <v>1.5375871553167018E-2</v>
      </c>
      <c r="J6" s="52"/>
      <c r="L6" s="78" t="s">
        <v>40</v>
      </c>
      <c r="M6" s="71">
        <v>50000000</v>
      </c>
    </row>
    <row r="7" spans="1:13">
      <c r="A7" s="60">
        <v>5</v>
      </c>
      <c r="B7" s="81">
        <v>7</v>
      </c>
      <c r="C7" s="81">
        <v>19</v>
      </c>
      <c r="D7" s="59">
        <v>65</v>
      </c>
      <c r="E7" s="59">
        <v>0.159774306</v>
      </c>
      <c r="F7" s="59">
        <v>50138400</v>
      </c>
      <c r="G7" s="59">
        <v>9.4507246123640698E-3</v>
      </c>
      <c r="H7" s="57" t="s">
        <v>107</v>
      </c>
      <c r="I7" s="58">
        <f>(E7-$B$53)/$B$53</f>
        <v>1.3150410345201329E-3</v>
      </c>
      <c r="J7" s="52"/>
      <c r="L7" s="77"/>
      <c r="M7" s="70"/>
    </row>
    <row r="8" spans="1:13">
      <c r="A8" s="60">
        <v>6</v>
      </c>
      <c r="B8" s="81">
        <v>8</v>
      </c>
      <c r="C8" s="81">
        <v>18</v>
      </c>
      <c r="D8" s="59">
        <v>757</v>
      </c>
      <c r="E8" s="59">
        <v>0.161392331</v>
      </c>
      <c r="F8" s="59">
        <v>50728720</v>
      </c>
      <c r="G8" s="59">
        <v>-2.5844221778189791E-2</v>
      </c>
      <c r="H8" s="57" t="s">
        <v>107</v>
      </c>
      <c r="I8" s="58">
        <f>(E8-$B$53)/$B$53</f>
        <v>1.1455299564385846E-2</v>
      </c>
      <c r="J8" s="52"/>
      <c r="L8" s="51" t="s">
        <v>39</v>
      </c>
      <c r="M8" s="73">
        <v>1.0000000000000001E-5</v>
      </c>
    </row>
    <row r="9" spans="1:13">
      <c r="A9" s="60">
        <v>7</v>
      </c>
      <c r="B9" s="81">
        <v>7</v>
      </c>
      <c r="C9" s="81">
        <v>19</v>
      </c>
      <c r="D9" s="59">
        <v>1010</v>
      </c>
      <c r="E9" s="59">
        <v>0.16067183400000001</v>
      </c>
      <c r="F9" s="59">
        <v>50893200</v>
      </c>
      <c r="G9" s="59">
        <v>-4.6268350363831701E-3</v>
      </c>
      <c r="H9" s="57" t="s">
        <v>107</v>
      </c>
      <c r="I9" s="58">
        <f>(E9-$B$53)/$B$53</f>
        <v>6.9399021817789378E-3</v>
      </c>
      <c r="J9" s="52"/>
      <c r="K9" s="69"/>
      <c r="L9" s="77"/>
      <c r="M9" s="70"/>
    </row>
    <row r="10" spans="1:13">
      <c r="A10" s="60">
        <v>8</v>
      </c>
      <c r="B10" s="82">
        <v>7</v>
      </c>
      <c r="C10" s="82">
        <v>19</v>
      </c>
      <c r="D10" s="59">
        <v>637</v>
      </c>
      <c r="E10" s="59">
        <v>0.16188613700000001</v>
      </c>
      <c r="F10" s="59">
        <v>50608720</v>
      </c>
      <c r="G10" s="59">
        <v>-2.3610757466745014E-2</v>
      </c>
      <c r="H10" s="57" t="s">
        <v>107</v>
      </c>
      <c r="I10" s="58">
        <f>(E10-$B$53)/$B$53</f>
        <v>1.4550011020388699E-2</v>
      </c>
      <c r="J10" s="52"/>
      <c r="L10" s="76" t="s">
        <v>38</v>
      </c>
      <c r="M10" s="71">
        <v>3</v>
      </c>
    </row>
    <row r="11" spans="1:13">
      <c r="A11" s="60">
        <v>9</v>
      </c>
      <c r="B11" s="82">
        <v>4</v>
      </c>
      <c r="C11" s="82">
        <v>19</v>
      </c>
      <c r="D11" s="59">
        <v>1</v>
      </c>
      <c r="E11" s="59" t="s">
        <v>56</v>
      </c>
      <c r="F11" s="59">
        <v>50917600</v>
      </c>
      <c r="G11" s="59"/>
      <c r="H11" s="57" t="s">
        <v>57</v>
      </c>
      <c r="I11" s="58"/>
      <c r="J11" s="52"/>
      <c r="K11" s="75"/>
      <c r="L11" s="74"/>
      <c r="M11" s="73"/>
    </row>
    <row r="12" spans="1:13">
      <c r="A12" s="60">
        <v>10</v>
      </c>
      <c r="B12" s="82">
        <v>4</v>
      </c>
      <c r="C12" s="82">
        <v>19</v>
      </c>
      <c r="D12" s="59">
        <v>1</v>
      </c>
      <c r="E12" s="59" t="s">
        <v>56</v>
      </c>
      <c r="F12" s="59">
        <v>50964400</v>
      </c>
      <c r="G12" s="59"/>
      <c r="H12" s="57" t="s">
        <v>57</v>
      </c>
      <c r="I12" s="58"/>
      <c r="J12" s="52"/>
      <c r="K12" s="69"/>
      <c r="L12" s="72" t="s">
        <v>37</v>
      </c>
      <c r="M12" s="71">
        <v>20</v>
      </c>
    </row>
    <row r="13" spans="1:13">
      <c r="A13" s="60">
        <v>11</v>
      </c>
      <c r="B13" s="82">
        <v>4</v>
      </c>
      <c r="C13" s="82">
        <v>19</v>
      </c>
      <c r="D13" s="59">
        <v>1</v>
      </c>
      <c r="E13" s="59" t="s">
        <v>56</v>
      </c>
      <c r="F13" s="59">
        <v>50854000</v>
      </c>
      <c r="G13" s="59"/>
      <c r="H13" s="57" t="s">
        <v>57</v>
      </c>
      <c r="I13" s="58"/>
      <c r="J13" s="52"/>
      <c r="K13" s="69"/>
      <c r="L13" s="65"/>
      <c r="M13" s="70"/>
    </row>
    <row r="14" spans="1:13">
      <c r="A14" s="60">
        <v>12</v>
      </c>
      <c r="B14" s="82">
        <v>4</v>
      </c>
      <c r="C14" s="82">
        <v>19</v>
      </c>
      <c r="D14" s="59">
        <v>1</v>
      </c>
      <c r="E14" s="59" t="s">
        <v>56</v>
      </c>
      <c r="F14" s="59">
        <v>50660800</v>
      </c>
      <c r="G14" s="59"/>
      <c r="H14" s="57" t="s">
        <v>57</v>
      </c>
      <c r="I14" s="58"/>
      <c r="J14" s="52"/>
      <c r="K14" s="69"/>
      <c r="L14" s="65" t="s">
        <v>36</v>
      </c>
      <c r="M14" s="68">
        <v>50000</v>
      </c>
    </row>
    <row r="15" spans="1:13">
      <c r="A15" s="60">
        <v>13</v>
      </c>
      <c r="B15" s="82">
        <v>4</v>
      </c>
      <c r="C15" s="82">
        <v>19</v>
      </c>
      <c r="D15" s="59">
        <v>1</v>
      </c>
      <c r="E15" s="59" t="s">
        <v>56</v>
      </c>
      <c r="F15" s="59">
        <v>50894800</v>
      </c>
      <c r="G15" s="59"/>
      <c r="H15" s="57" t="s">
        <v>57</v>
      </c>
      <c r="I15" s="58"/>
      <c r="J15" s="52"/>
      <c r="L15" s="67"/>
      <c r="M15" s="47"/>
    </row>
    <row r="16" spans="1:13">
      <c r="A16" s="60">
        <v>14</v>
      </c>
      <c r="B16" s="82">
        <v>4</v>
      </c>
      <c r="C16" s="82">
        <v>19</v>
      </c>
      <c r="D16" s="59">
        <v>1</v>
      </c>
      <c r="E16" s="59" t="s">
        <v>56</v>
      </c>
      <c r="F16" s="59">
        <v>50785600</v>
      </c>
      <c r="G16" s="59"/>
      <c r="H16" s="57" t="s">
        <v>57</v>
      </c>
      <c r="I16" s="58"/>
      <c r="J16" s="52"/>
      <c r="L16" s="47"/>
      <c r="M16" s="47"/>
    </row>
    <row r="17" spans="1:13">
      <c r="A17" s="60">
        <v>15</v>
      </c>
      <c r="B17" s="82">
        <v>5</v>
      </c>
      <c r="C17" s="82">
        <v>20</v>
      </c>
      <c r="D17" s="59">
        <v>1</v>
      </c>
      <c r="E17" s="59" t="s">
        <v>56</v>
      </c>
      <c r="F17" s="59">
        <v>50797600</v>
      </c>
      <c r="G17" s="59"/>
      <c r="H17" s="57" t="s">
        <v>57</v>
      </c>
      <c r="I17" s="58"/>
      <c r="J17" s="52"/>
      <c r="L17" s="47"/>
      <c r="M17" s="47"/>
    </row>
    <row r="18" spans="1:13">
      <c r="A18" s="60">
        <v>16</v>
      </c>
      <c r="B18" s="82">
        <v>4</v>
      </c>
      <c r="C18" s="82">
        <v>19</v>
      </c>
      <c r="D18" s="59">
        <v>1</v>
      </c>
      <c r="E18" s="59" t="s">
        <v>56</v>
      </c>
      <c r="F18" s="59">
        <v>50663200</v>
      </c>
      <c r="G18" s="59"/>
      <c r="H18" s="57" t="s">
        <v>57</v>
      </c>
      <c r="I18" s="58"/>
      <c r="J18" s="52"/>
      <c r="L18" s="66" t="s">
        <v>101</v>
      </c>
      <c r="M18" s="65"/>
    </row>
    <row r="19" spans="1:13">
      <c r="A19" s="60">
        <v>17</v>
      </c>
      <c r="B19" s="82">
        <v>5</v>
      </c>
      <c r="C19" s="82">
        <v>21</v>
      </c>
      <c r="D19" s="59">
        <v>1</v>
      </c>
      <c r="E19" s="59" t="s">
        <v>56</v>
      </c>
      <c r="F19" s="59">
        <v>50994400</v>
      </c>
      <c r="G19" s="59"/>
      <c r="H19" s="57" t="s">
        <v>57</v>
      </c>
      <c r="I19" s="58"/>
      <c r="J19" s="52"/>
      <c r="L19" s="64" t="s">
        <v>35</v>
      </c>
      <c r="M19" s="63">
        <v>95</v>
      </c>
    </row>
    <row r="20" spans="1:13">
      <c r="A20" s="60">
        <v>18</v>
      </c>
      <c r="B20" s="82">
        <v>5</v>
      </c>
      <c r="C20" s="82">
        <v>21</v>
      </c>
      <c r="D20" s="59">
        <v>1</v>
      </c>
      <c r="E20" s="59" t="s">
        <v>56</v>
      </c>
      <c r="F20" s="59">
        <v>50720800</v>
      </c>
      <c r="G20" s="59"/>
      <c r="H20" s="57" t="s">
        <v>57</v>
      </c>
      <c r="I20" s="58"/>
      <c r="J20" s="52"/>
      <c r="L20" s="51" t="s">
        <v>34</v>
      </c>
      <c r="M20" s="50" t="s">
        <v>55</v>
      </c>
    </row>
    <row r="21" spans="1:13">
      <c r="A21" s="60">
        <v>19</v>
      </c>
      <c r="B21" s="82">
        <v>9</v>
      </c>
      <c r="C21" s="82">
        <v>18</v>
      </c>
      <c r="D21" s="59">
        <v>376</v>
      </c>
      <c r="E21" s="80">
        <v>0.15964909184501641</v>
      </c>
      <c r="F21" s="59">
        <v>50739200</v>
      </c>
      <c r="G21" s="59">
        <v>-5.8830781117080733E-4</v>
      </c>
      <c r="H21" s="57" t="s">
        <v>107</v>
      </c>
      <c r="I21" s="58">
        <f t="shared" ref="I21:I26" si="0">(E21-$B$53)/$B$53</f>
        <v>5.3031650731423746E-4</v>
      </c>
      <c r="J21" s="52" t="s">
        <v>61</v>
      </c>
      <c r="L21" s="51"/>
      <c r="M21" s="50"/>
    </row>
    <row r="22" spans="1:13">
      <c r="A22" s="60">
        <v>20</v>
      </c>
      <c r="B22" s="82">
        <v>6</v>
      </c>
      <c r="C22" s="82">
        <v>20</v>
      </c>
      <c r="D22" s="59">
        <v>640</v>
      </c>
      <c r="E22" s="80">
        <v>0.16338200104430334</v>
      </c>
      <c r="F22" s="59">
        <v>50690800</v>
      </c>
      <c r="G22" s="59">
        <v>8.7848168089905698E-3</v>
      </c>
      <c r="H22" s="57" t="s">
        <v>57</v>
      </c>
      <c r="I22" s="58"/>
      <c r="J22" s="52"/>
      <c r="L22" s="62" t="s">
        <v>33</v>
      </c>
      <c r="M22" s="61">
        <v>2</v>
      </c>
    </row>
    <row r="23" spans="1:13">
      <c r="A23" s="60">
        <v>21</v>
      </c>
      <c r="B23" s="82">
        <v>5</v>
      </c>
      <c r="C23" s="82">
        <v>20</v>
      </c>
      <c r="D23" s="59">
        <v>1</v>
      </c>
      <c r="E23" s="59" t="s">
        <v>56</v>
      </c>
      <c r="F23" s="59">
        <v>50894800</v>
      </c>
      <c r="G23" s="59"/>
      <c r="H23" s="57" t="s">
        <v>57</v>
      </c>
      <c r="I23" s="58"/>
      <c r="J23" s="52"/>
      <c r="L23" s="51" t="s">
        <v>32</v>
      </c>
      <c r="M23" s="50">
        <v>3</v>
      </c>
    </row>
    <row r="24" spans="1:13">
      <c r="A24" s="60">
        <v>22</v>
      </c>
      <c r="B24" s="82">
        <v>9</v>
      </c>
      <c r="C24" s="82">
        <v>18</v>
      </c>
      <c r="D24" s="59">
        <v>904</v>
      </c>
      <c r="E24" s="59">
        <v>0.15964909199999999</v>
      </c>
      <c r="F24" s="59">
        <v>50847200</v>
      </c>
      <c r="G24" s="59">
        <v>-5.8831034749218247E-4</v>
      </c>
      <c r="H24" s="57" t="s">
        <v>107</v>
      </c>
      <c r="I24" s="58">
        <f t="shared" si="0"/>
        <v>5.3031747860552445E-4</v>
      </c>
      <c r="J24" s="52" t="s">
        <v>61</v>
      </c>
      <c r="L24" s="51" t="s">
        <v>31</v>
      </c>
      <c r="M24" s="50">
        <v>5</v>
      </c>
    </row>
    <row r="25" spans="1:13">
      <c r="A25" s="60">
        <v>23</v>
      </c>
      <c r="B25" s="82">
        <v>6</v>
      </c>
      <c r="C25" s="82">
        <v>19</v>
      </c>
      <c r="D25" s="59">
        <v>2</v>
      </c>
      <c r="E25" s="59">
        <v>0.163514835</v>
      </c>
      <c r="F25" s="59">
        <v>50928800</v>
      </c>
      <c r="G25" s="59">
        <v>8.2798991893682228E-3</v>
      </c>
      <c r="H25" s="57" t="s">
        <v>57</v>
      </c>
      <c r="I25" s="58"/>
      <c r="J25" s="52"/>
      <c r="L25" s="51" t="s">
        <v>30</v>
      </c>
      <c r="M25" s="50">
        <v>28</v>
      </c>
    </row>
    <row r="26" spans="1:13">
      <c r="A26" s="60">
        <v>24</v>
      </c>
      <c r="B26" s="82">
        <v>10</v>
      </c>
      <c r="C26" s="82">
        <v>17</v>
      </c>
      <c r="D26" s="59">
        <v>697</v>
      </c>
      <c r="E26" s="59">
        <v>0.16027419800000001</v>
      </c>
      <c r="F26" s="59">
        <v>51005600</v>
      </c>
      <c r="G26" s="59">
        <v>-2.2684998304285386E-3</v>
      </c>
      <c r="H26" s="57" t="s">
        <v>107</v>
      </c>
      <c r="I26" s="58">
        <f t="shared" si="0"/>
        <v>4.4478938130690822E-3</v>
      </c>
      <c r="J26" s="52"/>
      <c r="L26" s="51"/>
      <c r="M26" s="50"/>
    </row>
    <row r="27" spans="1:13">
      <c r="A27" s="60">
        <v>25</v>
      </c>
      <c r="B27" s="82">
        <v>7</v>
      </c>
      <c r="C27" s="82">
        <v>19</v>
      </c>
      <c r="D27" s="59">
        <v>929</v>
      </c>
      <c r="E27" s="59">
        <v>0.16024946800000001</v>
      </c>
      <c r="F27" s="59">
        <v>50870000</v>
      </c>
      <c r="G27" s="59">
        <v>1.9930415226987463E-3</v>
      </c>
      <c r="H27" s="57" t="s">
        <v>57</v>
      </c>
      <c r="I27" s="58"/>
      <c r="J27" s="52"/>
      <c r="L27" s="51" t="s">
        <v>29</v>
      </c>
      <c r="M27" s="50">
        <v>0.55000000000000004</v>
      </c>
    </row>
    <row r="28" spans="1:13">
      <c r="A28" s="60">
        <v>26</v>
      </c>
      <c r="B28" s="82">
        <v>6</v>
      </c>
      <c r="C28" s="82">
        <v>20</v>
      </c>
      <c r="D28" s="59">
        <v>879</v>
      </c>
      <c r="E28" s="59">
        <v>0.163382001</v>
      </c>
      <c r="F28" s="59">
        <v>50722000</v>
      </c>
      <c r="G28" s="59">
        <v>8.7848174188529526E-3</v>
      </c>
      <c r="H28" s="57" t="s">
        <v>57</v>
      </c>
      <c r="I28" s="58"/>
      <c r="J28" s="52"/>
      <c r="L28" s="51" t="s">
        <v>28</v>
      </c>
      <c r="M28" s="50">
        <v>24</v>
      </c>
    </row>
    <row r="29" spans="1:13">
      <c r="A29" s="60">
        <v>27</v>
      </c>
      <c r="B29" s="82">
        <v>12</v>
      </c>
      <c r="C29" s="82">
        <v>15</v>
      </c>
      <c r="D29" s="59">
        <v>864</v>
      </c>
      <c r="E29" s="59">
        <v>0.16390585299999999</v>
      </c>
      <c r="F29" s="59">
        <v>51106800</v>
      </c>
      <c r="G29" s="59">
        <v>4.6777096328192158E-3</v>
      </c>
      <c r="H29" s="57" t="s">
        <v>57</v>
      </c>
      <c r="I29" s="58"/>
      <c r="J29" s="52"/>
      <c r="L29" s="51" t="s">
        <v>27</v>
      </c>
      <c r="M29" s="50">
        <v>3</v>
      </c>
    </row>
    <row r="30" spans="1:13">
      <c r="A30" s="60">
        <v>28</v>
      </c>
      <c r="B30" s="83">
        <v>8</v>
      </c>
      <c r="C30" s="83">
        <v>19</v>
      </c>
      <c r="D30" s="59">
        <v>520</v>
      </c>
      <c r="E30" s="59">
        <v>0.15950855999999999</v>
      </c>
      <c r="F30" s="59">
        <v>50657200</v>
      </c>
      <c r="G30" s="59">
        <v>9.0339139071460295E-4</v>
      </c>
      <c r="H30" s="57" t="s">
        <v>57</v>
      </c>
      <c r="I30" s="58"/>
      <c r="J30" s="52" t="s">
        <v>63</v>
      </c>
      <c r="L30" s="51" t="s">
        <v>26</v>
      </c>
      <c r="M30" s="50">
        <v>2</v>
      </c>
    </row>
    <row r="31" spans="1:13">
      <c r="A31" s="60">
        <v>29</v>
      </c>
      <c r="B31" s="82">
        <v>8</v>
      </c>
      <c r="C31" s="82">
        <v>18</v>
      </c>
      <c r="D31" s="59">
        <v>503</v>
      </c>
      <c r="E31" s="59">
        <v>0.159743463</v>
      </c>
      <c r="F31" s="59">
        <v>50764400</v>
      </c>
      <c r="G31" s="59">
        <v>9.0353263544429296E-4</v>
      </c>
      <c r="H31" s="57" t="s">
        <v>57</v>
      </c>
      <c r="I31" s="58"/>
      <c r="J31" s="52"/>
      <c r="L31" s="51"/>
      <c r="M31" s="50"/>
    </row>
    <row r="32" spans="1:13">
      <c r="A32" s="60">
        <v>30</v>
      </c>
      <c r="B32" s="82">
        <v>7</v>
      </c>
      <c r="C32" s="82">
        <v>18</v>
      </c>
      <c r="D32" s="59">
        <v>810</v>
      </c>
      <c r="E32" s="59">
        <v>0.16046042699999999</v>
      </c>
      <c r="F32" s="59">
        <v>50984000</v>
      </c>
      <c r="G32" s="59">
        <v>2.4062746972823845E-3</v>
      </c>
      <c r="H32" s="57" t="s">
        <v>57</v>
      </c>
      <c r="I32" s="58"/>
      <c r="J32" s="52"/>
      <c r="L32" s="51" t="s">
        <v>25</v>
      </c>
      <c r="M32" s="50">
        <v>0.7</v>
      </c>
    </row>
    <row r="33" spans="1:13">
      <c r="A33" s="47"/>
      <c r="B33" s="47"/>
      <c r="C33" s="47"/>
      <c r="D33" s="47"/>
      <c r="E33" s="47"/>
      <c r="F33" s="47"/>
      <c r="G33" s="47"/>
      <c r="H33" s="47"/>
      <c r="I33" s="47"/>
      <c r="J33" s="47"/>
      <c r="L33" s="51" t="s">
        <v>24</v>
      </c>
      <c r="M33" s="50">
        <v>0.98</v>
      </c>
    </row>
    <row r="34" spans="1:13">
      <c r="A34" s="47"/>
      <c r="B34" s="47"/>
      <c r="C34" s="47"/>
      <c r="D34" s="47"/>
      <c r="E34" s="47"/>
      <c r="F34" s="47"/>
      <c r="G34" s="47"/>
      <c r="H34" s="47"/>
      <c r="I34" s="57" t="s">
        <v>23</v>
      </c>
      <c r="J34" s="47"/>
      <c r="L34" s="51"/>
      <c r="M34" s="50"/>
    </row>
    <row r="35" spans="1:13">
      <c r="A35" s="47"/>
      <c r="B35" s="47"/>
      <c r="C35" s="47"/>
      <c r="D35" s="47"/>
      <c r="E35" s="47"/>
      <c r="F35" s="47"/>
      <c r="G35" s="47"/>
      <c r="H35" s="47"/>
      <c r="I35" s="56">
        <f>AVERAGE(I3:I32)</f>
        <v>9.0525471829759115E-3</v>
      </c>
      <c r="J35" s="47"/>
      <c r="L35" s="55" t="s">
        <v>22</v>
      </c>
      <c r="M35" s="54">
        <v>50</v>
      </c>
    </row>
    <row r="36" spans="1:13">
      <c r="A36" s="47"/>
      <c r="B36" s="53"/>
      <c r="C36" s="47"/>
      <c r="D36" s="47"/>
      <c r="E36" s="65" t="s">
        <v>59</v>
      </c>
      <c r="F36" s="47"/>
      <c r="G36" s="47"/>
      <c r="H36" s="47"/>
      <c r="I36" s="47"/>
      <c r="J36" s="47"/>
      <c r="L36" s="51"/>
      <c r="M36" s="50"/>
    </row>
    <row r="37" spans="1:13">
      <c r="A37" s="49"/>
      <c r="B37" s="47"/>
      <c r="C37" s="47"/>
      <c r="D37" s="47"/>
      <c r="E37" s="47"/>
      <c r="F37" s="47"/>
      <c r="G37" s="47"/>
      <c r="H37" s="47"/>
      <c r="I37" s="52" t="s">
        <v>21</v>
      </c>
      <c r="J37" s="47"/>
      <c r="L37" s="51" t="s">
        <v>20</v>
      </c>
      <c r="M37" s="50"/>
    </row>
    <row r="38" spans="1:13">
      <c r="A38" s="47"/>
      <c r="B38" s="47"/>
      <c r="C38" s="47"/>
      <c r="D38" s="49"/>
      <c r="E38" s="47"/>
      <c r="F38" s="47"/>
      <c r="G38" s="47"/>
      <c r="H38" s="47"/>
      <c r="I38" s="48">
        <f>_xlfn.STDEV.S(I3:I32)</f>
        <v>7.1791700731499543E-3</v>
      </c>
      <c r="J38" s="47"/>
      <c r="L38" s="46" t="s">
        <v>19</v>
      </c>
      <c r="M38" s="45"/>
    </row>
    <row r="53" spans="2:2">
      <c r="B53" s="44">
        <v>0.15956447217144301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G1" sqref="G1:G1048576"/>
    </sheetView>
  </sheetViews>
  <sheetFormatPr defaultRowHeight="16.5"/>
  <cols>
    <col min="1" max="1" width="9" style="43"/>
    <col min="2" max="2" width="9.75" style="43" bestFit="1" customWidth="1"/>
    <col min="3" max="3" width="9" style="43"/>
    <col min="4" max="4" width="12.5" style="43" customWidth="1"/>
    <col min="5" max="5" width="17.75" style="43" customWidth="1"/>
    <col min="6" max="6" width="13.375" style="43" customWidth="1"/>
    <col min="7" max="7" width="18.125" style="43" customWidth="1"/>
    <col min="8" max="8" width="9.375" style="43" customWidth="1"/>
    <col min="9" max="9" width="18.875" style="43" customWidth="1"/>
    <col min="10" max="10" width="9.125" style="43" customWidth="1"/>
    <col min="11" max="11" width="6" style="43" customWidth="1"/>
    <col min="12" max="12" width="56.625" style="43" customWidth="1"/>
    <col min="13" max="13" width="25.375" style="43" customWidth="1"/>
    <col min="14" max="14" width="23.125" style="43" customWidth="1"/>
    <col min="15" max="16384" width="9" style="43"/>
  </cols>
  <sheetData>
    <row r="1" spans="1:13">
      <c r="A1" s="65"/>
      <c r="B1" s="117" t="s">
        <v>54</v>
      </c>
      <c r="C1" s="117"/>
      <c r="D1" s="65"/>
      <c r="E1" s="65"/>
      <c r="F1" s="65"/>
      <c r="G1" s="65"/>
      <c r="H1" s="65"/>
      <c r="I1" s="47"/>
      <c r="J1" s="47"/>
      <c r="L1" s="66" t="s">
        <v>53</v>
      </c>
      <c r="M1" s="47"/>
    </row>
    <row r="2" spans="1:13">
      <c r="A2" s="52" t="s">
        <v>52</v>
      </c>
      <c r="B2" s="52" t="s">
        <v>51</v>
      </c>
      <c r="C2" s="52" t="s">
        <v>50</v>
      </c>
      <c r="D2" s="52" t="s">
        <v>49</v>
      </c>
      <c r="E2" s="52" t="s">
        <v>48</v>
      </c>
      <c r="F2" s="52" t="s">
        <v>47</v>
      </c>
      <c r="G2" s="52" t="s">
        <v>46</v>
      </c>
      <c r="H2" s="52" t="s">
        <v>45</v>
      </c>
      <c r="I2" s="52" t="s">
        <v>44</v>
      </c>
      <c r="J2" s="52" t="s">
        <v>43</v>
      </c>
      <c r="L2" s="64" t="s">
        <v>42</v>
      </c>
      <c r="M2" s="79">
        <v>200</v>
      </c>
    </row>
    <row r="3" spans="1:13">
      <c r="A3" s="60">
        <v>1</v>
      </c>
      <c r="B3" s="81">
        <v>9</v>
      </c>
      <c r="C3" s="81">
        <v>18</v>
      </c>
      <c r="D3" s="59">
        <v>101</v>
      </c>
      <c r="E3" s="59">
        <v>0.159747268</v>
      </c>
      <c r="F3" s="59">
        <v>51306000</v>
      </c>
      <c r="G3" s="59">
        <v>-2.1958494286664632E-3</v>
      </c>
      <c r="H3" s="57" t="s">
        <v>107</v>
      </c>
      <c r="I3" s="58">
        <f t="shared" ref="I3:I20" si="0">(E3-$B$53)/$B$53</f>
        <v>1.1455922867377557E-3</v>
      </c>
      <c r="J3" s="52" t="s">
        <v>61</v>
      </c>
      <c r="L3" s="77"/>
      <c r="M3" s="70"/>
    </row>
    <row r="4" spans="1:13">
      <c r="A4" s="60">
        <v>2</v>
      </c>
      <c r="B4" s="81">
        <v>9</v>
      </c>
      <c r="C4" s="81">
        <v>18</v>
      </c>
      <c r="D4" s="59">
        <v>95</v>
      </c>
      <c r="E4" s="59">
        <v>0.159747268</v>
      </c>
      <c r="F4" s="59">
        <v>51475400</v>
      </c>
      <c r="G4" s="59">
        <v>-2.1958494286664632E-3</v>
      </c>
      <c r="H4" s="57" t="s">
        <v>107</v>
      </c>
      <c r="I4" s="58">
        <f t="shared" si="0"/>
        <v>1.1455922867377557E-3</v>
      </c>
      <c r="J4" s="52" t="s">
        <v>61</v>
      </c>
      <c r="L4" s="78" t="s">
        <v>41</v>
      </c>
      <c r="M4" s="71">
        <v>200</v>
      </c>
    </row>
    <row r="5" spans="1:13">
      <c r="A5" s="60">
        <v>3</v>
      </c>
      <c r="B5" s="84">
        <v>8</v>
      </c>
      <c r="C5" s="84">
        <v>19</v>
      </c>
      <c r="D5" s="59">
        <v>365</v>
      </c>
      <c r="E5" s="59">
        <v>0.15964520800000001</v>
      </c>
      <c r="F5" s="59">
        <v>50865600</v>
      </c>
      <c r="G5" s="59">
        <v>-1.304304755819885E-3</v>
      </c>
      <c r="H5" s="57" t="s">
        <v>107</v>
      </c>
      <c r="I5" s="58">
        <f t="shared" si="0"/>
        <v>5.0597622051012177E-4</v>
      </c>
      <c r="J5" s="52" t="s">
        <v>64</v>
      </c>
      <c r="L5" s="77"/>
      <c r="M5" s="70"/>
    </row>
    <row r="6" spans="1:13">
      <c r="A6" s="60">
        <v>4</v>
      </c>
      <c r="B6" s="84">
        <v>8</v>
      </c>
      <c r="C6" s="84">
        <v>18</v>
      </c>
      <c r="D6" s="59">
        <v>358</v>
      </c>
      <c r="E6" s="59">
        <v>0.15986123999999999</v>
      </c>
      <c r="F6" s="59">
        <v>50969400</v>
      </c>
      <c r="G6" s="59">
        <v>-1.010575119579471E-3</v>
      </c>
      <c r="H6" s="57" t="s">
        <v>107</v>
      </c>
      <c r="I6" s="58">
        <f t="shared" si="0"/>
        <v>1.8598615626548502E-3</v>
      </c>
      <c r="J6" s="52" t="s">
        <v>64</v>
      </c>
      <c r="L6" s="78" t="s">
        <v>40</v>
      </c>
      <c r="M6" s="71">
        <v>50000000</v>
      </c>
    </row>
    <row r="7" spans="1:13">
      <c r="A7" s="60">
        <v>5</v>
      </c>
      <c r="B7" s="81">
        <v>9</v>
      </c>
      <c r="C7" s="81">
        <v>18</v>
      </c>
      <c r="D7" s="59">
        <v>193</v>
      </c>
      <c r="E7" s="59">
        <v>0.159747268</v>
      </c>
      <c r="F7" s="59">
        <v>51196000</v>
      </c>
      <c r="G7" s="59">
        <v>-2.1958494286664632E-3</v>
      </c>
      <c r="H7" s="57" t="s">
        <v>107</v>
      </c>
      <c r="I7" s="58">
        <f t="shared" si="0"/>
        <v>1.1455922867377557E-3</v>
      </c>
      <c r="J7" s="52" t="s">
        <v>61</v>
      </c>
      <c r="L7" s="77"/>
      <c r="M7" s="70"/>
    </row>
    <row r="8" spans="1:13">
      <c r="A8" s="60">
        <v>6</v>
      </c>
      <c r="B8" s="84">
        <v>8</v>
      </c>
      <c r="C8" s="84">
        <v>19</v>
      </c>
      <c r="D8" s="59">
        <v>381</v>
      </c>
      <c r="E8" s="59">
        <v>0.15964520800000001</v>
      </c>
      <c r="F8" s="59">
        <v>50887600</v>
      </c>
      <c r="G8" s="59">
        <v>-1.304304755819885E-3</v>
      </c>
      <c r="H8" s="57" t="s">
        <v>107</v>
      </c>
      <c r="I8" s="58">
        <f t="shared" si="0"/>
        <v>5.0597622051012177E-4</v>
      </c>
      <c r="J8" s="52" t="s">
        <v>64</v>
      </c>
      <c r="L8" s="51" t="s">
        <v>39</v>
      </c>
      <c r="M8" s="73">
        <v>1.0000000000000001E-5</v>
      </c>
    </row>
    <row r="9" spans="1:13">
      <c r="A9" s="60">
        <v>7</v>
      </c>
      <c r="B9" s="81">
        <v>9</v>
      </c>
      <c r="C9" s="81">
        <v>18</v>
      </c>
      <c r="D9" s="59">
        <v>313</v>
      </c>
      <c r="E9" s="59">
        <v>0.159747268</v>
      </c>
      <c r="F9" s="59">
        <v>51363200</v>
      </c>
      <c r="G9" s="59">
        <v>-2.1958494286664632E-3</v>
      </c>
      <c r="H9" s="57" t="s">
        <v>107</v>
      </c>
      <c r="I9" s="58">
        <f t="shared" si="0"/>
        <v>1.1455922867377557E-3</v>
      </c>
      <c r="J9" s="52" t="s">
        <v>61</v>
      </c>
      <c r="K9" s="69"/>
      <c r="L9" s="77"/>
      <c r="M9" s="70"/>
    </row>
    <row r="10" spans="1:13">
      <c r="A10" s="60">
        <v>8</v>
      </c>
      <c r="B10" s="83">
        <v>8</v>
      </c>
      <c r="C10" s="83">
        <v>19</v>
      </c>
      <c r="D10" s="59">
        <v>159</v>
      </c>
      <c r="E10" s="59">
        <v>0.15964520800000001</v>
      </c>
      <c r="F10" s="59">
        <v>50834800</v>
      </c>
      <c r="G10" s="59">
        <v>-1.304304755819885E-3</v>
      </c>
      <c r="H10" s="57" t="s">
        <v>107</v>
      </c>
      <c r="I10" s="58">
        <f t="shared" si="0"/>
        <v>5.0597622051012177E-4</v>
      </c>
      <c r="J10" s="52" t="s">
        <v>64</v>
      </c>
      <c r="L10" s="76" t="s">
        <v>38</v>
      </c>
      <c r="M10" s="71">
        <v>3</v>
      </c>
    </row>
    <row r="11" spans="1:13">
      <c r="A11" s="60">
        <v>9</v>
      </c>
      <c r="B11" s="82">
        <v>11</v>
      </c>
      <c r="C11" s="82">
        <v>17</v>
      </c>
      <c r="D11" s="59">
        <v>100</v>
      </c>
      <c r="E11" s="59">
        <v>0.16033784100000001</v>
      </c>
      <c r="F11" s="59">
        <v>51055200</v>
      </c>
      <c r="G11" s="59">
        <v>-3.4676885379312239E-3</v>
      </c>
      <c r="H11" s="57" t="s">
        <v>107</v>
      </c>
      <c r="I11" s="58">
        <f t="shared" si="0"/>
        <v>4.8467482644009635E-3</v>
      </c>
      <c r="J11" s="52"/>
      <c r="K11" s="75"/>
      <c r="L11" s="74"/>
      <c r="M11" s="73"/>
    </row>
    <row r="12" spans="1:13">
      <c r="A12" s="60">
        <v>10</v>
      </c>
      <c r="B12" s="83">
        <v>8</v>
      </c>
      <c r="C12" s="83">
        <v>19</v>
      </c>
      <c r="D12" s="59">
        <v>59</v>
      </c>
      <c r="E12" s="59">
        <v>0.15964520800000001</v>
      </c>
      <c r="F12" s="59">
        <v>51131800</v>
      </c>
      <c r="G12" s="59">
        <v>-1.304304755819885E-3</v>
      </c>
      <c r="H12" s="57" t="s">
        <v>107</v>
      </c>
      <c r="I12" s="58">
        <f t="shared" si="0"/>
        <v>5.0597622051012177E-4</v>
      </c>
      <c r="J12" s="52" t="s">
        <v>64</v>
      </c>
      <c r="K12" s="69"/>
      <c r="L12" s="72" t="s">
        <v>37</v>
      </c>
      <c r="M12" s="71">
        <v>20</v>
      </c>
    </row>
    <row r="13" spans="1:13">
      <c r="A13" s="60">
        <v>11</v>
      </c>
      <c r="B13" s="82">
        <v>9</v>
      </c>
      <c r="C13" s="82">
        <v>18</v>
      </c>
      <c r="D13" s="59">
        <v>151</v>
      </c>
      <c r="E13" s="59">
        <v>0.159747268</v>
      </c>
      <c r="F13" s="59">
        <v>50846200</v>
      </c>
      <c r="G13" s="59">
        <v>-2.1958494286664632E-3</v>
      </c>
      <c r="H13" s="57" t="s">
        <v>107</v>
      </c>
      <c r="I13" s="58">
        <f t="shared" si="0"/>
        <v>1.1455922867377557E-3</v>
      </c>
      <c r="J13" s="52" t="s">
        <v>61</v>
      </c>
      <c r="K13" s="69"/>
      <c r="L13" s="65"/>
      <c r="M13" s="70"/>
    </row>
    <row r="14" spans="1:13">
      <c r="A14" s="60">
        <v>12</v>
      </c>
      <c r="B14" s="83">
        <v>8</v>
      </c>
      <c r="C14" s="83">
        <v>19</v>
      </c>
      <c r="D14" s="59">
        <v>342</v>
      </c>
      <c r="E14" s="59">
        <v>0.15964520800000001</v>
      </c>
      <c r="F14" s="59">
        <v>51043800</v>
      </c>
      <c r="G14" s="59">
        <v>-1.304304755819885E-3</v>
      </c>
      <c r="H14" s="57" t="s">
        <v>107</v>
      </c>
      <c r="I14" s="58">
        <f t="shared" si="0"/>
        <v>5.0597622051012177E-4</v>
      </c>
      <c r="J14" s="52" t="s">
        <v>64</v>
      </c>
      <c r="K14" s="69"/>
      <c r="L14" s="65" t="s">
        <v>36</v>
      </c>
      <c r="M14" s="68">
        <v>50000</v>
      </c>
    </row>
    <row r="15" spans="1:13">
      <c r="A15" s="60">
        <v>13</v>
      </c>
      <c r="B15" s="83">
        <v>8</v>
      </c>
      <c r="C15" s="83">
        <v>18</v>
      </c>
      <c r="D15" s="59">
        <v>218</v>
      </c>
      <c r="E15" s="59">
        <v>0.15986123999999999</v>
      </c>
      <c r="F15" s="59">
        <v>51061800</v>
      </c>
      <c r="G15" s="59">
        <v>-1.010575119579471E-3</v>
      </c>
      <c r="H15" s="57" t="s">
        <v>107</v>
      </c>
      <c r="I15" s="58">
        <f t="shared" si="0"/>
        <v>1.8598615626548502E-3</v>
      </c>
      <c r="J15" s="52" t="s">
        <v>64</v>
      </c>
      <c r="L15" s="67"/>
      <c r="M15" s="47"/>
    </row>
    <row r="16" spans="1:13">
      <c r="A16" s="60">
        <v>14</v>
      </c>
      <c r="B16" s="82">
        <v>9</v>
      </c>
      <c r="C16" s="82">
        <v>17</v>
      </c>
      <c r="D16" s="59">
        <v>251</v>
      </c>
      <c r="E16" s="59">
        <v>0.16036415100000001</v>
      </c>
      <c r="F16" s="59">
        <v>51233800</v>
      </c>
      <c r="G16" s="59">
        <v>-3.0746788833511118E-3</v>
      </c>
      <c r="H16" s="57" t="s">
        <v>107</v>
      </c>
      <c r="I16" s="58">
        <f t="shared" si="0"/>
        <v>5.0116345930552083E-3</v>
      </c>
      <c r="J16" s="52"/>
      <c r="L16" s="47"/>
      <c r="M16" s="47"/>
    </row>
    <row r="17" spans="1:13">
      <c r="A17" s="60">
        <v>15</v>
      </c>
      <c r="B17" s="82">
        <v>11</v>
      </c>
      <c r="C17" s="82">
        <v>17</v>
      </c>
      <c r="D17" s="59">
        <v>152</v>
      </c>
      <c r="E17" s="59">
        <v>0.16033784100000001</v>
      </c>
      <c r="F17" s="59">
        <v>50901200</v>
      </c>
      <c r="G17" s="59">
        <v>-3.4676885379312239E-3</v>
      </c>
      <c r="H17" s="57" t="s">
        <v>107</v>
      </c>
      <c r="I17" s="58">
        <f t="shared" si="0"/>
        <v>4.8467482644009635E-3</v>
      </c>
      <c r="J17" s="52"/>
      <c r="L17" s="47"/>
      <c r="M17" s="47"/>
    </row>
    <row r="18" spans="1:13">
      <c r="A18" s="60">
        <v>16</v>
      </c>
      <c r="B18" s="82">
        <v>9</v>
      </c>
      <c r="C18" s="82">
        <v>18</v>
      </c>
      <c r="D18" s="59">
        <v>320</v>
      </c>
      <c r="E18" s="59">
        <v>0.159747268</v>
      </c>
      <c r="F18" s="59">
        <v>50826400</v>
      </c>
      <c r="G18" s="59">
        <v>-2.1958494286664632E-3</v>
      </c>
      <c r="H18" s="57" t="s">
        <v>107</v>
      </c>
      <c r="I18" s="58">
        <f t="shared" si="0"/>
        <v>1.1455922867377557E-3</v>
      </c>
      <c r="J18" s="52" t="s">
        <v>61</v>
      </c>
      <c r="L18" s="66" t="s">
        <v>101</v>
      </c>
      <c r="M18" s="65"/>
    </row>
    <row r="19" spans="1:13">
      <c r="A19" s="60">
        <v>17</v>
      </c>
      <c r="B19" s="83">
        <v>8</v>
      </c>
      <c r="C19" s="83">
        <v>19</v>
      </c>
      <c r="D19" s="59">
        <v>242</v>
      </c>
      <c r="E19" s="59">
        <v>0.15964520800000001</v>
      </c>
      <c r="F19" s="59">
        <v>50861200</v>
      </c>
      <c r="G19" s="59">
        <v>-1.304304755819885E-3</v>
      </c>
      <c r="H19" s="57" t="s">
        <v>107</v>
      </c>
      <c r="I19" s="58">
        <f t="shared" si="0"/>
        <v>5.0597622051012177E-4</v>
      </c>
      <c r="J19" s="52" t="s">
        <v>64</v>
      </c>
      <c r="L19" s="64" t="s">
        <v>35</v>
      </c>
      <c r="M19" s="63">
        <v>95</v>
      </c>
    </row>
    <row r="20" spans="1:13">
      <c r="A20" s="60">
        <v>18</v>
      </c>
      <c r="B20" s="83">
        <v>8</v>
      </c>
      <c r="C20" s="83">
        <v>19</v>
      </c>
      <c r="D20" s="59">
        <v>383</v>
      </c>
      <c r="E20" s="59">
        <v>0.15964520800000001</v>
      </c>
      <c r="F20" s="59">
        <v>50955800</v>
      </c>
      <c r="G20" s="59">
        <v>-1.304304755819885E-3</v>
      </c>
      <c r="H20" s="57" t="s">
        <v>107</v>
      </c>
      <c r="I20" s="58">
        <f t="shared" si="0"/>
        <v>5.0597622051012177E-4</v>
      </c>
      <c r="J20" s="52" t="s">
        <v>64</v>
      </c>
      <c r="L20" s="51" t="s">
        <v>34</v>
      </c>
      <c r="M20" s="50" t="s">
        <v>55</v>
      </c>
    </row>
    <row r="21" spans="1:13">
      <c r="A21" s="60">
        <v>19</v>
      </c>
      <c r="B21" s="82">
        <v>7</v>
      </c>
      <c r="C21" s="82">
        <v>19</v>
      </c>
      <c r="D21" s="59">
        <v>88</v>
      </c>
      <c r="E21" s="59">
        <v>0.16035505899999999</v>
      </c>
      <c r="F21" s="59">
        <v>50883600</v>
      </c>
      <c r="G21" s="59">
        <v>3.372702686377238E-4</v>
      </c>
      <c r="H21" s="57" t="s">
        <v>57</v>
      </c>
      <c r="I21" s="58"/>
      <c r="J21" s="52"/>
      <c r="L21" s="51"/>
      <c r="M21" s="50"/>
    </row>
    <row r="22" spans="1:13">
      <c r="A22" s="60">
        <v>20</v>
      </c>
      <c r="B22" s="82">
        <v>8</v>
      </c>
      <c r="C22" s="82">
        <v>18</v>
      </c>
      <c r="D22" s="59">
        <v>108</v>
      </c>
      <c r="E22" s="59">
        <v>0.15986123999999999</v>
      </c>
      <c r="F22" s="59">
        <v>51116800</v>
      </c>
      <c r="G22" s="59">
        <v>-1.010575119579471E-3</v>
      </c>
      <c r="H22" s="57" t="s">
        <v>107</v>
      </c>
      <c r="I22" s="58">
        <f>(E22-$B$53)/$B$53</f>
        <v>1.8598615626548502E-3</v>
      </c>
      <c r="J22" s="52"/>
      <c r="L22" s="62" t="s">
        <v>33</v>
      </c>
      <c r="M22" s="61">
        <v>2</v>
      </c>
    </row>
    <row r="23" spans="1:13">
      <c r="A23" s="60">
        <v>21</v>
      </c>
      <c r="B23" s="82">
        <v>5</v>
      </c>
      <c r="C23" s="82">
        <v>19</v>
      </c>
      <c r="D23" s="59">
        <v>1</v>
      </c>
      <c r="E23" s="59" t="s">
        <v>56</v>
      </c>
      <c r="F23" s="59">
        <v>51290000</v>
      </c>
      <c r="G23" s="59"/>
      <c r="H23" s="57" t="s">
        <v>57</v>
      </c>
      <c r="I23" s="58"/>
      <c r="J23" s="52"/>
      <c r="L23" s="51" t="s">
        <v>32</v>
      </c>
      <c r="M23" s="50">
        <v>3</v>
      </c>
    </row>
    <row r="24" spans="1:13">
      <c r="A24" s="60">
        <v>22</v>
      </c>
      <c r="B24" s="83">
        <v>8</v>
      </c>
      <c r="C24" s="83">
        <v>19</v>
      </c>
      <c r="D24" s="59">
        <v>362</v>
      </c>
      <c r="E24" s="59">
        <v>0.15964520800000001</v>
      </c>
      <c r="F24" s="59">
        <v>50826000</v>
      </c>
      <c r="G24" s="59">
        <v>-1.304304755819885E-3</v>
      </c>
      <c r="H24" s="57" t="s">
        <v>107</v>
      </c>
      <c r="I24" s="58">
        <f t="shared" ref="I24:I32" si="1">(E24-$B$53)/$B$53</f>
        <v>5.0597622051012177E-4</v>
      </c>
      <c r="J24" s="52" t="s">
        <v>64</v>
      </c>
      <c r="L24" s="51" t="s">
        <v>31</v>
      </c>
      <c r="M24" s="50">
        <v>5</v>
      </c>
    </row>
    <row r="25" spans="1:13">
      <c r="A25" s="60">
        <v>23</v>
      </c>
      <c r="B25" s="83">
        <v>8</v>
      </c>
      <c r="C25" s="83">
        <v>19</v>
      </c>
      <c r="D25" s="59">
        <v>161</v>
      </c>
      <c r="E25" s="59">
        <v>0.15964520800000001</v>
      </c>
      <c r="F25" s="59">
        <v>50795200</v>
      </c>
      <c r="G25" s="59">
        <v>-1.304304755819885E-3</v>
      </c>
      <c r="H25" s="57" t="s">
        <v>107</v>
      </c>
      <c r="I25" s="58">
        <f t="shared" si="1"/>
        <v>5.0597622051012177E-4</v>
      </c>
      <c r="J25" s="52" t="s">
        <v>64</v>
      </c>
      <c r="L25" s="51" t="s">
        <v>30</v>
      </c>
      <c r="M25" s="50">
        <v>28</v>
      </c>
    </row>
    <row r="26" spans="1:13">
      <c r="A26" s="60">
        <v>24</v>
      </c>
      <c r="B26" s="83">
        <v>8</v>
      </c>
      <c r="C26" s="83">
        <v>19</v>
      </c>
      <c r="D26" s="59">
        <v>336</v>
      </c>
      <c r="E26" s="59">
        <v>0.15964520800000001</v>
      </c>
      <c r="F26" s="59">
        <v>51200000</v>
      </c>
      <c r="G26" s="59">
        <v>-1.304304755819885E-3</v>
      </c>
      <c r="H26" s="57" t="s">
        <v>107</v>
      </c>
      <c r="I26" s="58">
        <f t="shared" si="1"/>
        <v>5.0597622051012177E-4</v>
      </c>
      <c r="J26" s="52" t="s">
        <v>64</v>
      </c>
      <c r="L26" s="51"/>
      <c r="M26" s="50"/>
    </row>
    <row r="27" spans="1:13">
      <c r="A27" s="60">
        <v>25</v>
      </c>
      <c r="B27" s="83">
        <v>8</v>
      </c>
      <c r="C27" s="83">
        <v>19</v>
      </c>
      <c r="D27" s="59">
        <v>125</v>
      </c>
      <c r="E27" s="59">
        <v>0.15964520800000001</v>
      </c>
      <c r="F27" s="59">
        <v>51010800</v>
      </c>
      <c r="G27" s="59">
        <v>-1.304304755819885E-3</v>
      </c>
      <c r="H27" s="57" t="s">
        <v>107</v>
      </c>
      <c r="I27" s="58">
        <f t="shared" si="1"/>
        <v>5.0597622051012177E-4</v>
      </c>
      <c r="J27" s="52" t="s">
        <v>64</v>
      </c>
      <c r="L27" s="51" t="s">
        <v>29</v>
      </c>
      <c r="M27" s="50">
        <v>0.55000000000000004</v>
      </c>
    </row>
    <row r="28" spans="1:13">
      <c r="A28" s="60">
        <v>26</v>
      </c>
      <c r="B28" s="82">
        <v>8</v>
      </c>
      <c r="C28" s="82">
        <v>18</v>
      </c>
      <c r="D28" s="59">
        <v>277</v>
      </c>
      <c r="E28" s="59">
        <v>0.15986123999999999</v>
      </c>
      <c r="F28" s="59">
        <v>51383000</v>
      </c>
      <c r="G28" s="59">
        <v>-1.010575119579471E-3</v>
      </c>
      <c r="H28" s="57" t="s">
        <v>107</v>
      </c>
      <c r="I28" s="58">
        <f t="shared" si="1"/>
        <v>1.8598615626548502E-3</v>
      </c>
      <c r="J28" s="52"/>
      <c r="L28" s="51" t="s">
        <v>28</v>
      </c>
      <c r="M28" s="50">
        <v>24</v>
      </c>
    </row>
    <row r="29" spans="1:13">
      <c r="A29" s="60">
        <v>27</v>
      </c>
      <c r="B29" s="82">
        <v>8</v>
      </c>
      <c r="C29" s="82">
        <v>18</v>
      </c>
      <c r="D29" s="59">
        <v>254</v>
      </c>
      <c r="E29" s="59">
        <v>0.15986123999999999</v>
      </c>
      <c r="F29" s="59">
        <v>51433600</v>
      </c>
      <c r="G29" s="59">
        <v>-1.010575119579471E-3</v>
      </c>
      <c r="H29" s="57" t="s">
        <v>107</v>
      </c>
      <c r="I29" s="58">
        <f t="shared" si="1"/>
        <v>1.8598615626548502E-3</v>
      </c>
      <c r="J29" s="52"/>
      <c r="L29" s="51" t="s">
        <v>27</v>
      </c>
      <c r="M29" s="50">
        <v>3</v>
      </c>
    </row>
    <row r="30" spans="1:13">
      <c r="A30" s="60">
        <v>28</v>
      </c>
      <c r="B30" s="82">
        <v>9</v>
      </c>
      <c r="C30" s="82">
        <v>18</v>
      </c>
      <c r="D30" s="59">
        <v>234</v>
      </c>
      <c r="E30" s="59">
        <v>0.159747268</v>
      </c>
      <c r="F30" s="59">
        <v>51306000</v>
      </c>
      <c r="G30" s="59">
        <v>-2.1958494286664632E-3</v>
      </c>
      <c r="H30" s="57" t="s">
        <v>107</v>
      </c>
      <c r="I30" s="58">
        <f t="shared" si="1"/>
        <v>1.1455922867377557E-3</v>
      </c>
      <c r="J30" s="52" t="s">
        <v>61</v>
      </c>
      <c r="L30" s="51" t="s">
        <v>26</v>
      </c>
      <c r="M30" s="50">
        <v>2</v>
      </c>
    </row>
    <row r="31" spans="1:13">
      <c r="A31" s="60">
        <v>29</v>
      </c>
      <c r="B31" s="83">
        <v>8</v>
      </c>
      <c r="C31" s="83">
        <v>19</v>
      </c>
      <c r="D31" s="59">
        <v>233</v>
      </c>
      <c r="E31" s="59">
        <v>0.15964520800000001</v>
      </c>
      <c r="F31" s="59">
        <v>51376000</v>
      </c>
      <c r="G31" s="59">
        <v>-1.304304755819885E-3</v>
      </c>
      <c r="H31" s="57" t="s">
        <v>107</v>
      </c>
      <c r="I31" s="58">
        <f t="shared" si="1"/>
        <v>5.0597622051012177E-4</v>
      </c>
      <c r="J31" s="52" t="s">
        <v>64</v>
      </c>
      <c r="L31" s="51"/>
      <c r="M31" s="50"/>
    </row>
    <row r="32" spans="1:13">
      <c r="A32" s="60">
        <v>30</v>
      </c>
      <c r="B32" s="82">
        <v>9</v>
      </c>
      <c r="C32" s="82">
        <v>18</v>
      </c>
      <c r="D32" s="59">
        <v>185</v>
      </c>
      <c r="E32" s="59">
        <v>0.159747268</v>
      </c>
      <c r="F32" s="59">
        <v>51325800</v>
      </c>
      <c r="G32" s="59">
        <v>-2.1958494286664632E-3</v>
      </c>
      <c r="H32" s="57" t="s">
        <v>107</v>
      </c>
      <c r="I32" s="58">
        <f t="shared" si="1"/>
        <v>1.1455922867377557E-3</v>
      </c>
      <c r="J32" s="52" t="s">
        <v>61</v>
      </c>
      <c r="L32" s="51" t="s">
        <v>25</v>
      </c>
      <c r="M32" s="50">
        <v>0.7</v>
      </c>
    </row>
    <row r="33" spans="1:13">
      <c r="A33" s="47"/>
      <c r="B33" s="47"/>
      <c r="C33" s="47"/>
      <c r="D33" s="47"/>
      <c r="E33" s="47"/>
      <c r="F33" s="47"/>
      <c r="G33" s="47"/>
      <c r="H33" s="47"/>
      <c r="I33" s="47"/>
      <c r="J33" s="47"/>
      <c r="L33" s="51" t="s">
        <v>24</v>
      </c>
      <c r="M33" s="50">
        <v>0.98</v>
      </c>
    </row>
    <row r="34" spans="1:13">
      <c r="A34" s="47"/>
      <c r="B34" s="47"/>
      <c r="C34" s="47"/>
      <c r="D34" s="47"/>
      <c r="E34" s="47"/>
      <c r="F34" s="47"/>
      <c r="G34" s="47"/>
      <c r="H34" s="47"/>
      <c r="I34" s="57" t="s">
        <v>23</v>
      </c>
      <c r="J34" s="47"/>
      <c r="L34" s="51"/>
      <c r="M34" s="50"/>
    </row>
    <row r="35" spans="1:13">
      <c r="A35" s="47"/>
      <c r="B35" s="47"/>
      <c r="C35" s="47"/>
      <c r="D35" s="47"/>
      <c r="E35" s="47"/>
      <c r="F35" s="47"/>
      <c r="G35" s="47"/>
      <c r="H35" s="47"/>
      <c r="I35" s="56">
        <f>AVERAGE(I3:I32)</f>
        <v>1.4014604241126747E-3</v>
      </c>
      <c r="J35" s="47"/>
      <c r="L35" s="55" t="s">
        <v>22</v>
      </c>
      <c r="M35" s="54">
        <v>50</v>
      </c>
    </row>
    <row r="36" spans="1:13">
      <c r="A36" s="47"/>
      <c r="B36" s="53"/>
      <c r="C36" s="47"/>
      <c r="D36" s="47"/>
      <c r="E36" s="65" t="s">
        <v>60</v>
      </c>
      <c r="F36" s="47"/>
      <c r="G36" s="47"/>
      <c r="H36" s="47"/>
      <c r="I36" s="47"/>
      <c r="J36" s="47"/>
      <c r="L36" s="51"/>
      <c r="M36" s="50"/>
    </row>
    <row r="37" spans="1:13">
      <c r="A37" s="49"/>
      <c r="B37" s="47"/>
      <c r="C37" s="47"/>
      <c r="D37" s="47"/>
      <c r="E37" s="47"/>
      <c r="F37" s="47"/>
      <c r="G37" s="47"/>
      <c r="H37" s="47"/>
      <c r="I37" s="52" t="s">
        <v>21</v>
      </c>
      <c r="J37" s="47"/>
      <c r="L37" s="51" t="s">
        <v>20</v>
      </c>
      <c r="M37" s="50"/>
    </row>
    <row r="38" spans="1:13">
      <c r="A38" s="47"/>
      <c r="B38" s="47"/>
      <c r="C38" s="47"/>
      <c r="D38" s="49"/>
      <c r="E38" s="47"/>
      <c r="F38" s="47"/>
      <c r="G38" s="47"/>
      <c r="H38" s="47"/>
      <c r="I38" s="48">
        <f>_xlfn.STDEV.S(I3:I32)</f>
        <v>1.3329233215515224E-3</v>
      </c>
      <c r="J38" s="47"/>
      <c r="L38" s="46" t="s">
        <v>19</v>
      </c>
      <c r="M38" s="45"/>
    </row>
    <row r="53" spans="2:2">
      <c r="B53" s="44">
        <v>0.15956447217144301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E36" sqref="E36"/>
    </sheetView>
  </sheetViews>
  <sheetFormatPr defaultRowHeight="16.5"/>
  <cols>
    <col min="1" max="1" width="9" style="43"/>
    <col min="2" max="2" width="9.75" style="43" bestFit="1" customWidth="1"/>
    <col min="3" max="3" width="9" style="43"/>
    <col min="4" max="4" width="11.625" style="43" customWidth="1"/>
    <col min="5" max="5" width="17.125" style="43" customWidth="1"/>
    <col min="6" max="6" width="13.375" style="43" customWidth="1"/>
    <col min="7" max="7" width="19.625" style="43" customWidth="1"/>
    <col min="8" max="8" width="9.375" style="43" customWidth="1"/>
    <col min="9" max="9" width="18.875" style="43" customWidth="1"/>
    <col min="10" max="10" width="9.125" style="43" customWidth="1"/>
    <col min="11" max="11" width="6" style="43" customWidth="1"/>
    <col min="12" max="12" width="56.625" style="43" customWidth="1"/>
    <col min="13" max="13" width="25.375" style="43" customWidth="1"/>
    <col min="14" max="14" width="23.125" style="43" customWidth="1"/>
    <col min="15" max="16384" width="9" style="43"/>
  </cols>
  <sheetData>
    <row r="1" spans="1:13">
      <c r="A1" s="65"/>
      <c r="B1" s="117" t="s">
        <v>54</v>
      </c>
      <c r="C1" s="117"/>
      <c r="D1" s="65"/>
      <c r="E1" s="65"/>
      <c r="F1" s="65"/>
      <c r="G1" s="65"/>
      <c r="H1" s="65"/>
      <c r="I1" s="47"/>
      <c r="J1" s="47"/>
      <c r="L1" s="66" t="s">
        <v>53</v>
      </c>
      <c r="M1" s="47"/>
    </row>
    <row r="2" spans="1:13">
      <c r="A2" s="52" t="s">
        <v>52</v>
      </c>
      <c r="B2" s="52" t="s">
        <v>51</v>
      </c>
      <c r="C2" s="52" t="s">
        <v>50</v>
      </c>
      <c r="D2" s="52" t="s">
        <v>49</v>
      </c>
      <c r="E2" s="52" t="s">
        <v>48</v>
      </c>
      <c r="F2" s="52" t="s">
        <v>47</v>
      </c>
      <c r="G2" s="52" t="s">
        <v>46</v>
      </c>
      <c r="H2" s="52" t="s">
        <v>45</v>
      </c>
      <c r="I2" s="52" t="s">
        <v>44</v>
      </c>
      <c r="J2" s="52" t="s">
        <v>43</v>
      </c>
      <c r="L2" s="64" t="s">
        <v>42</v>
      </c>
      <c r="M2" s="79">
        <v>200</v>
      </c>
    </row>
    <row r="3" spans="1:13">
      <c r="A3" s="60">
        <v>1</v>
      </c>
      <c r="B3" s="81">
        <v>5</v>
      </c>
      <c r="C3" s="81">
        <v>20</v>
      </c>
      <c r="D3" s="59">
        <v>1</v>
      </c>
      <c r="E3" s="59" t="s">
        <v>56</v>
      </c>
      <c r="F3" s="59">
        <v>51195200</v>
      </c>
      <c r="G3" s="59"/>
      <c r="H3" s="57" t="s">
        <v>57</v>
      </c>
      <c r="I3" s="58"/>
      <c r="J3" s="52"/>
      <c r="L3" s="77"/>
      <c r="M3" s="70"/>
    </row>
    <row r="4" spans="1:13">
      <c r="A4" s="60">
        <v>2</v>
      </c>
      <c r="B4" s="81">
        <v>9</v>
      </c>
      <c r="C4" s="81">
        <v>18</v>
      </c>
      <c r="D4" s="59">
        <v>23</v>
      </c>
      <c r="E4" s="59">
        <v>0.159747268</v>
      </c>
      <c r="F4" s="59">
        <v>50865800</v>
      </c>
      <c r="G4" s="59">
        <v>-2.1958494286664632E-3</v>
      </c>
      <c r="H4" s="57" t="s">
        <v>107</v>
      </c>
      <c r="I4" s="58">
        <f t="shared" ref="I4:I19" si="0">(E4-$B$53)/$B$53</f>
        <v>1.1455922867377557E-3</v>
      </c>
      <c r="J4" s="52" t="s">
        <v>61</v>
      </c>
      <c r="L4" s="78" t="s">
        <v>41</v>
      </c>
      <c r="M4" s="71">
        <v>200</v>
      </c>
    </row>
    <row r="5" spans="1:13">
      <c r="A5" s="60">
        <v>3</v>
      </c>
      <c r="B5" s="81">
        <v>9</v>
      </c>
      <c r="C5" s="81">
        <v>18</v>
      </c>
      <c r="D5" s="59">
        <v>177</v>
      </c>
      <c r="E5" s="59">
        <v>0.159747268</v>
      </c>
      <c r="F5" s="59">
        <v>51474800</v>
      </c>
      <c r="G5" s="59">
        <v>-2.1958494286664632E-3</v>
      </c>
      <c r="H5" s="57" t="s">
        <v>107</v>
      </c>
      <c r="I5" s="58">
        <f t="shared" si="0"/>
        <v>1.1455922867377557E-3</v>
      </c>
      <c r="J5" s="52" t="s">
        <v>61</v>
      </c>
      <c r="L5" s="77"/>
      <c r="M5" s="70"/>
    </row>
    <row r="6" spans="1:13">
      <c r="A6" s="60">
        <v>4</v>
      </c>
      <c r="B6" s="81">
        <v>8</v>
      </c>
      <c r="C6" s="81">
        <v>18</v>
      </c>
      <c r="D6" s="59">
        <v>34</v>
      </c>
      <c r="E6" s="59">
        <v>0.15986123999999999</v>
      </c>
      <c r="F6" s="59">
        <v>51000800</v>
      </c>
      <c r="G6" s="59">
        <v>-1.010575119579471E-3</v>
      </c>
      <c r="H6" s="57" t="s">
        <v>107</v>
      </c>
      <c r="I6" s="58">
        <f t="shared" si="0"/>
        <v>1.8598615626548502E-3</v>
      </c>
      <c r="J6" s="52"/>
      <c r="L6" s="78" t="s">
        <v>40</v>
      </c>
      <c r="M6" s="71">
        <v>50000000</v>
      </c>
    </row>
    <row r="7" spans="1:13">
      <c r="A7" s="60">
        <v>5</v>
      </c>
      <c r="B7" s="84">
        <v>8</v>
      </c>
      <c r="C7" s="84">
        <v>19</v>
      </c>
      <c r="D7" s="59">
        <v>125</v>
      </c>
      <c r="E7" s="59">
        <v>0.15964520800000001</v>
      </c>
      <c r="F7" s="59">
        <v>50919000</v>
      </c>
      <c r="G7" s="59">
        <v>-1.304304755819885E-3</v>
      </c>
      <c r="H7" s="57" t="s">
        <v>107</v>
      </c>
      <c r="I7" s="58">
        <f t="shared" si="0"/>
        <v>5.0597622051012177E-4</v>
      </c>
      <c r="J7" s="52" t="s">
        <v>64</v>
      </c>
      <c r="L7" s="77"/>
      <c r="M7" s="70"/>
    </row>
    <row r="8" spans="1:13">
      <c r="A8" s="60">
        <v>6</v>
      </c>
      <c r="B8" s="81">
        <v>9</v>
      </c>
      <c r="C8" s="81">
        <v>17</v>
      </c>
      <c r="D8" s="59">
        <v>23</v>
      </c>
      <c r="E8" s="59">
        <v>0.16036415100000001</v>
      </c>
      <c r="F8" s="59">
        <v>50854600</v>
      </c>
      <c r="G8" s="59">
        <v>-3.0746788833511118E-3</v>
      </c>
      <c r="H8" s="57" t="s">
        <v>107</v>
      </c>
      <c r="I8" s="58">
        <f t="shared" si="0"/>
        <v>5.0116345930552083E-3</v>
      </c>
      <c r="J8" s="52"/>
      <c r="L8" s="51" t="s">
        <v>39</v>
      </c>
      <c r="M8" s="73">
        <v>1.0000000000000001E-5</v>
      </c>
    </row>
    <row r="9" spans="1:13">
      <c r="A9" s="60">
        <v>7</v>
      </c>
      <c r="B9" s="84">
        <v>8</v>
      </c>
      <c r="C9" s="84">
        <v>19</v>
      </c>
      <c r="D9" s="59">
        <v>105</v>
      </c>
      <c r="E9" s="59">
        <v>0.15964520800000001</v>
      </c>
      <c r="F9" s="59">
        <v>51243000</v>
      </c>
      <c r="G9" s="59">
        <v>-1.304304755819885E-3</v>
      </c>
      <c r="H9" s="57" t="s">
        <v>107</v>
      </c>
      <c r="I9" s="58">
        <f t="shared" si="0"/>
        <v>5.0597622051012177E-4</v>
      </c>
      <c r="J9" s="52" t="s">
        <v>65</v>
      </c>
      <c r="K9" s="69"/>
      <c r="L9" s="77"/>
      <c r="M9" s="70"/>
    </row>
    <row r="10" spans="1:13">
      <c r="A10" s="60">
        <v>8</v>
      </c>
      <c r="B10" s="82">
        <v>9</v>
      </c>
      <c r="C10" s="82">
        <v>18</v>
      </c>
      <c r="D10" s="59">
        <v>89</v>
      </c>
      <c r="E10" s="59">
        <v>0.159747268</v>
      </c>
      <c r="F10" s="59">
        <v>50787800</v>
      </c>
      <c r="G10" s="59">
        <v>-2.1958494286664632E-3</v>
      </c>
      <c r="H10" s="57" t="s">
        <v>107</v>
      </c>
      <c r="I10" s="58">
        <f t="shared" si="0"/>
        <v>1.1455922867377557E-3</v>
      </c>
      <c r="J10" s="52" t="s">
        <v>61</v>
      </c>
      <c r="L10" s="76" t="s">
        <v>38</v>
      </c>
      <c r="M10" s="71">
        <v>3</v>
      </c>
    </row>
    <row r="11" spans="1:13">
      <c r="A11" s="60">
        <v>9</v>
      </c>
      <c r="B11" s="82">
        <v>8</v>
      </c>
      <c r="C11" s="82">
        <v>18</v>
      </c>
      <c r="D11" s="59">
        <v>116</v>
      </c>
      <c r="E11" s="59">
        <v>0.15986123999999999</v>
      </c>
      <c r="F11" s="59">
        <v>51033800</v>
      </c>
      <c r="G11" s="59">
        <v>-1.010575119579471E-3</v>
      </c>
      <c r="H11" s="57" t="s">
        <v>107</v>
      </c>
      <c r="I11" s="58">
        <f t="shared" si="0"/>
        <v>1.8598615626548502E-3</v>
      </c>
      <c r="J11" s="52"/>
      <c r="K11" s="75"/>
      <c r="L11" s="74"/>
      <c r="M11" s="73"/>
    </row>
    <row r="12" spans="1:13">
      <c r="A12" s="60">
        <v>10</v>
      </c>
      <c r="B12" s="82">
        <v>8</v>
      </c>
      <c r="C12" s="82">
        <v>17</v>
      </c>
      <c r="D12" s="59">
        <v>26</v>
      </c>
      <c r="E12" s="59">
        <v>0.16048917400000001</v>
      </c>
      <c r="F12" s="59">
        <v>51544600</v>
      </c>
      <c r="G12" s="59">
        <v>-2.0218404851775063E-3</v>
      </c>
      <c r="H12" s="57" t="s">
        <v>107</v>
      </c>
      <c r="I12" s="58">
        <f t="shared" si="0"/>
        <v>5.7951611406545497E-3</v>
      </c>
      <c r="J12" s="52"/>
      <c r="K12" s="69"/>
      <c r="L12" s="72" t="s">
        <v>37</v>
      </c>
      <c r="M12" s="71">
        <v>20</v>
      </c>
    </row>
    <row r="13" spans="1:13">
      <c r="A13" s="60">
        <v>11</v>
      </c>
      <c r="B13" s="82">
        <v>9</v>
      </c>
      <c r="C13" s="82">
        <v>18</v>
      </c>
      <c r="D13" s="59">
        <v>81</v>
      </c>
      <c r="E13" s="59">
        <v>0.159747268</v>
      </c>
      <c r="F13" s="59">
        <v>51141800</v>
      </c>
      <c r="G13" s="59">
        <v>-2.1958494286664632E-3</v>
      </c>
      <c r="H13" s="57" t="s">
        <v>107</v>
      </c>
      <c r="I13" s="58">
        <f t="shared" si="0"/>
        <v>1.1455922867377557E-3</v>
      </c>
      <c r="J13" s="52" t="s">
        <v>61</v>
      </c>
      <c r="K13" s="69"/>
      <c r="L13" s="65"/>
      <c r="M13" s="70"/>
    </row>
    <row r="14" spans="1:13">
      <c r="A14" s="60">
        <v>12</v>
      </c>
      <c r="B14" s="82">
        <v>9</v>
      </c>
      <c r="C14" s="82">
        <v>18</v>
      </c>
      <c r="D14" s="59">
        <v>198</v>
      </c>
      <c r="E14" s="59">
        <v>0.159747268</v>
      </c>
      <c r="F14" s="59">
        <v>51423800</v>
      </c>
      <c r="G14" s="59">
        <v>-2.1958494286664632E-3</v>
      </c>
      <c r="H14" s="57" t="s">
        <v>107</v>
      </c>
      <c r="I14" s="58">
        <f t="shared" si="0"/>
        <v>1.1455922867377557E-3</v>
      </c>
      <c r="J14" s="52" t="s">
        <v>61</v>
      </c>
      <c r="K14" s="69"/>
      <c r="L14" s="65" t="s">
        <v>36</v>
      </c>
      <c r="M14" s="68">
        <v>50000</v>
      </c>
    </row>
    <row r="15" spans="1:13">
      <c r="A15" s="60">
        <v>13</v>
      </c>
      <c r="B15" s="82">
        <v>7</v>
      </c>
      <c r="C15" s="82">
        <v>18</v>
      </c>
      <c r="D15" s="59">
        <v>28</v>
      </c>
      <c r="E15" s="59">
        <v>0.16059415299999999</v>
      </c>
      <c r="F15" s="59">
        <v>50883800</v>
      </c>
      <c r="G15" s="59">
        <v>2.9710872887633855E-4</v>
      </c>
      <c r="H15" s="57" t="s">
        <v>107</v>
      </c>
      <c r="I15" s="58">
        <f t="shared" si="0"/>
        <v>6.4530707528092108E-3</v>
      </c>
      <c r="J15" s="52"/>
      <c r="L15" s="67"/>
      <c r="M15" s="47"/>
    </row>
    <row r="16" spans="1:13">
      <c r="A16" s="60">
        <v>14</v>
      </c>
      <c r="B16" s="82">
        <v>9</v>
      </c>
      <c r="C16" s="82">
        <v>18</v>
      </c>
      <c r="D16" s="59">
        <v>29</v>
      </c>
      <c r="E16" s="59">
        <v>0.159747268</v>
      </c>
      <c r="F16" s="59">
        <v>51513800</v>
      </c>
      <c r="G16" s="59">
        <v>-2.1958494286664632E-3</v>
      </c>
      <c r="H16" s="57" t="s">
        <v>107</v>
      </c>
      <c r="I16" s="58">
        <f t="shared" si="0"/>
        <v>1.1455922867377557E-3</v>
      </c>
      <c r="J16" s="52" t="s">
        <v>61</v>
      </c>
      <c r="L16" s="47"/>
      <c r="M16" s="47"/>
    </row>
    <row r="17" spans="1:13">
      <c r="A17" s="60">
        <v>15</v>
      </c>
      <c r="B17" s="82">
        <v>9</v>
      </c>
      <c r="C17" s="82">
        <v>18</v>
      </c>
      <c r="D17" s="59">
        <v>111</v>
      </c>
      <c r="E17" s="59">
        <v>0.159747268</v>
      </c>
      <c r="F17" s="59">
        <v>51192800</v>
      </c>
      <c r="G17" s="59">
        <v>-2.1958494286664632E-3</v>
      </c>
      <c r="H17" s="57" t="s">
        <v>107</v>
      </c>
      <c r="I17" s="58">
        <f t="shared" si="0"/>
        <v>1.1455922867377557E-3</v>
      </c>
      <c r="J17" s="52" t="s">
        <v>61</v>
      </c>
      <c r="L17" s="47"/>
      <c r="M17" s="47"/>
    </row>
    <row r="18" spans="1:13">
      <c r="A18" s="60">
        <v>16</v>
      </c>
      <c r="B18" s="82">
        <v>9</v>
      </c>
      <c r="C18" s="82">
        <v>18</v>
      </c>
      <c r="D18" s="59">
        <v>151</v>
      </c>
      <c r="E18" s="59">
        <v>0.159747268</v>
      </c>
      <c r="F18" s="59">
        <v>51039800</v>
      </c>
      <c r="G18" s="59">
        <v>-2.1958494286664632E-3</v>
      </c>
      <c r="H18" s="57" t="s">
        <v>107</v>
      </c>
      <c r="I18" s="58">
        <f t="shared" si="0"/>
        <v>1.1455922867377557E-3</v>
      </c>
      <c r="J18" s="52" t="s">
        <v>61</v>
      </c>
      <c r="L18" s="66" t="s">
        <v>101</v>
      </c>
      <c r="M18" s="65"/>
    </row>
    <row r="19" spans="1:13">
      <c r="A19" s="60">
        <v>17</v>
      </c>
      <c r="B19" s="82">
        <v>9</v>
      </c>
      <c r="C19" s="82">
        <v>18</v>
      </c>
      <c r="D19" s="59">
        <v>146</v>
      </c>
      <c r="E19" s="59">
        <v>0.159747268</v>
      </c>
      <c r="F19" s="59">
        <v>51399800</v>
      </c>
      <c r="G19" s="59">
        <v>-2.1958494286664632E-3</v>
      </c>
      <c r="H19" s="57" t="s">
        <v>107</v>
      </c>
      <c r="I19" s="58">
        <f t="shared" si="0"/>
        <v>1.1455922867377557E-3</v>
      </c>
      <c r="J19" s="52" t="s">
        <v>61</v>
      </c>
      <c r="L19" s="64" t="s">
        <v>35</v>
      </c>
      <c r="M19" s="63">
        <v>95</v>
      </c>
    </row>
    <row r="20" spans="1:13">
      <c r="A20" s="60">
        <v>18</v>
      </c>
      <c r="B20" s="82">
        <v>7</v>
      </c>
      <c r="C20" s="82">
        <v>19</v>
      </c>
      <c r="D20" s="59">
        <v>110</v>
      </c>
      <c r="E20" s="59">
        <v>0.16035505899999999</v>
      </c>
      <c r="F20" s="59">
        <v>51435800</v>
      </c>
      <c r="G20" s="59">
        <v>3.372702686377238E-4</v>
      </c>
      <c r="H20" s="57" t="s">
        <v>57</v>
      </c>
      <c r="I20" s="58"/>
      <c r="J20" s="52"/>
      <c r="L20" s="51" t="s">
        <v>34</v>
      </c>
      <c r="M20" s="50" t="s">
        <v>55</v>
      </c>
    </row>
    <row r="21" spans="1:13">
      <c r="A21" s="60">
        <v>19</v>
      </c>
      <c r="B21" s="82">
        <v>9</v>
      </c>
      <c r="C21" s="82">
        <v>18</v>
      </c>
      <c r="D21" s="59">
        <v>110</v>
      </c>
      <c r="E21" s="59">
        <v>0.159747268</v>
      </c>
      <c r="F21" s="59">
        <v>51720800</v>
      </c>
      <c r="G21" s="59">
        <v>-2.1958494286664632E-3</v>
      </c>
      <c r="H21" s="57" t="s">
        <v>107</v>
      </c>
      <c r="I21" s="58">
        <f t="shared" ref="I21:I32" si="1">(E21-$B$53)/$B$53</f>
        <v>1.1455922867377557E-3</v>
      </c>
      <c r="J21" s="52" t="s">
        <v>61</v>
      </c>
      <c r="L21" s="51"/>
      <c r="M21" s="50"/>
    </row>
    <row r="22" spans="1:13">
      <c r="A22" s="60">
        <v>20</v>
      </c>
      <c r="B22" s="82">
        <v>9</v>
      </c>
      <c r="C22" s="82">
        <v>18</v>
      </c>
      <c r="D22" s="59">
        <v>92</v>
      </c>
      <c r="E22" s="59">
        <v>0.159747268</v>
      </c>
      <c r="F22" s="59">
        <v>51558800</v>
      </c>
      <c r="G22" s="59">
        <v>-2.1958494286664632E-3</v>
      </c>
      <c r="H22" s="57" t="s">
        <v>107</v>
      </c>
      <c r="I22" s="58">
        <f t="shared" si="1"/>
        <v>1.1455922867377557E-3</v>
      </c>
      <c r="J22" s="52" t="s">
        <v>61</v>
      </c>
      <c r="L22" s="62" t="s">
        <v>33</v>
      </c>
      <c r="M22" s="61">
        <v>2</v>
      </c>
    </row>
    <row r="23" spans="1:13">
      <c r="A23" s="60">
        <v>21</v>
      </c>
      <c r="B23" s="82">
        <v>9</v>
      </c>
      <c r="C23" s="82">
        <v>18</v>
      </c>
      <c r="D23" s="59">
        <v>129</v>
      </c>
      <c r="E23" s="59">
        <v>0.159747268</v>
      </c>
      <c r="F23" s="59">
        <v>50877800</v>
      </c>
      <c r="G23" s="59">
        <v>-2.1958494286664632E-3</v>
      </c>
      <c r="H23" s="57" t="s">
        <v>107</v>
      </c>
      <c r="I23" s="58">
        <f t="shared" si="1"/>
        <v>1.1455922867377557E-3</v>
      </c>
      <c r="J23" s="52" t="s">
        <v>61</v>
      </c>
      <c r="L23" s="51" t="s">
        <v>32</v>
      </c>
      <c r="M23" s="50">
        <v>3</v>
      </c>
    </row>
    <row r="24" spans="1:13">
      <c r="A24" s="60">
        <v>22</v>
      </c>
      <c r="B24" s="82">
        <v>9</v>
      </c>
      <c r="C24" s="82">
        <v>18</v>
      </c>
      <c r="D24" s="59">
        <v>95</v>
      </c>
      <c r="E24" s="59">
        <v>0.159747268</v>
      </c>
      <c r="F24" s="59">
        <v>50844800</v>
      </c>
      <c r="G24" s="59">
        <v>-2.1958494286664632E-3</v>
      </c>
      <c r="H24" s="57" t="s">
        <v>107</v>
      </c>
      <c r="I24" s="58">
        <f t="shared" si="1"/>
        <v>1.1455922867377557E-3</v>
      </c>
      <c r="J24" s="52" t="s">
        <v>61</v>
      </c>
      <c r="L24" s="51" t="s">
        <v>31</v>
      </c>
      <c r="M24" s="50">
        <v>5</v>
      </c>
    </row>
    <row r="25" spans="1:13">
      <c r="A25" s="60">
        <v>23</v>
      </c>
      <c r="B25" s="82">
        <v>9</v>
      </c>
      <c r="C25" s="82">
        <v>17</v>
      </c>
      <c r="D25" s="59">
        <v>4</v>
      </c>
      <c r="E25" s="59">
        <v>0.16036415100000001</v>
      </c>
      <c r="F25" s="59">
        <v>51250600</v>
      </c>
      <c r="G25" s="59">
        <v>-3.0746788833511118E-3</v>
      </c>
      <c r="H25" s="57" t="s">
        <v>107</v>
      </c>
      <c r="I25" s="58">
        <f t="shared" si="1"/>
        <v>5.0116345930552083E-3</v>
      </c>
      <c r="J25" s="52"/>
      <c r="L25" s="51" t="s">
        <v>30</v>
      </c>
      <c r="M25" s="50">
        <v>28</v>
      </c>
    </row>
    <row r="26" spans="1:13">
      <c r="A26" s="60">
        <v>24</v>
      </c>
      <c r="B26" s="82">
        <v>10</v>
      </c>
      <c r="C26" s="82">
        <v>17</v>
      </c>
      <c r="D26" s="59">
        <v>172</v>
      </c>
      <c r="E26" s="59">
        <v>0.16033147</v>
      </c>
      <c r="F26" s="59">
        <v>51073600</v>
      </c>
      <c r="G26" s="59">
        <v>-3.2202957767424323E-3</v>
      </c>
      <c r="H26" s="57" t="s">
        <v>107</v>
      </c>
      <c r="I26" s="58">
        <f t="shared" si="1"/>
        <v>4.8068208299708245E-3</v>
      </c>
      <c r="J26" s="52"/>
      <c r="L26" s="51"/>
      <c r="M26" s="50"/>
    </row>
    <row r="27" spans="1:13">
      <c r="A27" s="60">
        <v>25</v>
      </c>
      <c r="B27" s="83">
        <v>8</v>
      </c>
      <c r="C27" s="83">
        <v>19</v>
      </c>
      <c r="D27" s="59">
        <v>63</v>
      </c>
      <c r="E27" s="59">
        <v>0.15964520800000001</v>
      </c>
      <c r="F27" s="59">
        <v>51120000</v>
      </c>
      <c r="G27" s="59">
        <v>-1.304304755819885E-3</v>
      </c>
      <c r="H27" s="57" t="s">
        <v>107</v>
      </c>
      <c r="I27" s="58">
        <f t="shared" si="1"/>
        <v>5.0597622051012177E-4</v>
      </c>
      <c r="J27" s="52" t="s">
        <v>64</v>
      </c>
      <c r="L27" s="51" t="s">
        <v>29</v>
      </c>
      <c r="M27" s="50">
        <v>0.55000000000000004</v>
      </c>
    </row>
    <row r="28" spans="1:13">
      <c r="A28" s="60">
        <v>26</v>
      </c>
      <c r="B28" s="83">
        <v>8</v>
      </c>
      <c r="C28" s="83">
        <v>19</v>
      </c>
      <c r="D28" s="59">
        <v>190</v>
      </c>
      <c r="E28" s="59">
        <v>0.15964520800000001</v>
      </c>
      <c r="F28" s="59">
        <v>50994000</v>
      </c>
      <c r="G28" s="59">
        <v>-1.304304755819885E-3</v>
      </c>
      <c r="H28" s="57" t="s">
        <v>107</v>
      </c>
      <c r="I28" s="58">
        <f t="shared" si="1"/>
        <v>5.0597622051012177E-4</v>
      </c>
      <c r="J28" s="52" t="s">
        <v>64</v>
      </c>
      <c r="L28" s="51" t="s">
        <v>28</v>
      </c>
      <c r="M28" s="50">
        <v>24</v>
      </c>
    </row>
    <row r="29" spans="1:13">
      <c r="A29" s="60">
        <v>27</v>
      </c>
      <c r="B29" s="82">
        <v>9</v>
      </c>
      <c r="C29" s="82">
        <v>18</v>
      </c>
      <c r="D29" s="59">
        <v>138</v>
      </c>
      <c r="E29" s="59">
        <v>0.159747268</v>
      </c>
      <c r="F29" s="59">
        <v>51615800</v>
      </c>
      <c r="G29" s="59">
        <v>-2.1958494286664632E-3</v>
      </c>
      <c r="H29" s="57" t="s">
        <v>107</v>
      </c>
      <c r="I29" s="58">
        <f t="shared" si="1"/>
        <v>1.1455922867377557E-3</v>
      </c>
      <c r="J29" s="52" t="s">
        <v>61</v>
      </c>
      <c r="L29" s="51" t="s">
        <v>27</v>
      </c>
      <c r="M29" s="50">
        <v>3</v>
      </c>
    </row>
    <row r="30" spans="1:13">
      <c r="A30" s="60">
        <v>28</v>
      </c>
      <c r="B30" s="82">
        <v>9</v>
      </c>
      <c r="C30" s="82">
        <v>18</v>
      </c>
      <c r="D30" s="59">
        <v>99</v>
      </c>
      <c r="E30" s="59">
        <v>0.159747268</v>
      </c>
      <c r="F30" s="59">
        <v>51090800</v>
      </c>
      <c r="G30" s="59">
        <v>-2.1958494286664632E-3</v>
      </c>
      <c r="H30" s="57" t="s">
        <v>107</v>
      </c>
      <c r="I30" s="58">
        <f t="shared" si="1"/>
        <v>1.1455922867377557E-3</v>
      </c>
      <c r="J30" s="52" t="s">
        <v>66</v>
      </c>
      <c r="L30" s="51" t="s">
        <v>26</v>
      </c>
      <c r="M30" s="50">
        <v>2</v>
      </c>
    </row>
    <row r="31" spans="1:13">
      <c r="A31" s="60">
        <v>29</v>
      </c>
      <c r="B31" s="82">
        <v>9</v>
      </c>
      <c r="C31" s="82">
        <v>18</v>
      </c>
      <c r="D31" s="59">
        <v>336</v>
      </c>
      <c r="E31" s="59">
        <v>0.159747268</v>
      </c>
      <c r="F31" s="59">
        <v>50802800</v>
      </c>
      <c r="G31" s="59">
        <v>-2.1958494286664632E-3</v>
      </c>
      <c r="H31" s="57" t="s">
        <v>107</v>
      </c>
      <c r="I31" s="58">
        <f t="shared" si="1"/>
        <v>1.1455922867377557E-3</v>
      </c>
      <c r="J31" s="52" t="s">
        <v>61</v>
      </c>
      <c r="L31" s="51"/>
      <c r="M31" s="50"/>
    </row>
    <row r="32" spans="1:13">
      <c r="A32" s="60">
        <v>30</v>
      </c>
      <c r="B32" s="83">
        <v>8</v>
      </c>
      <c r="C32" s="83">
        <v>19</v>
      </c>
      <c r="D32" s="59">
        <v>140</v>
      </c>
      <c r="E32" s="59">
        <v>0.15964520800000001</v>
      </c>
      <c r="F32" s="59">
        <v>51246000</v>
      </c>
      <c r="G32" s="59">
        <v>-1.304304755819885E-3</v>
      </c>
      <c r="H32" s="57" t="s">
        <v>107</v>
      </c>
      <c r="I32" s="58">
        <f t="shared" si="1"/>
        <v>5.0597622051012177E-4</v>
      </c>
      <c r="J32" s="52" t="s">
        <v>64</v>
      </c>
      <c r="L32" s="51" t="s">
        <v>25</v>
      </c>
      <c r="M32" s="50">
        <v>0.7</v>
      </c>
    </row>
    <row r="33" spans="1:13">
      <c r="A33" s="47"/>
      <c r="B33" s="47"/>
      <c r="C33" s="47"/>
      <c r="D33" s="47"/>
      <c r="E33" s="47"/>
      <c r="F33" s="47"/>
      <c r="G33" s="47"/>
      <c r="H33" s="47"/>
      <c r="I33" s="47"/>
      <c r="J33" s="47"/>
      <c r="L33" s="51" t="s">
        <v>24</v>
      </c>
      <c r="M33" s="50">
        <v>0.98</v>
      </c>
    </row>
    <row r="34" spans="1:13">
      <c r="A34" s="47"/>
      <c r="B34" s="47"/>
      <c r="C34" s="47"/>
      <c r="D34" s="47"/>
      <c r="E34" s="47"/>
      <c r="F34" s="47"/>
      <c r="G34" s="47"/>
      <c r="H34" s="47"/>
      <c r="I34" s="57" t="s">
        <v>23</v>
      </c>
      <c r="J34" s="47"/>
      <c r="L34" s="51"/>
      <c r="M34" s="50"/>
    </row>
    <row r="35" spans="1:13">
      <c r="A35" s="47"/>
      <c r="B35" s="47"/>
      <c r="C35" s="47"/>
      <c r="D35" s="47"/>
      <c r="E35" s="47"/>
      <c r="F35" s="47"/>
      <c r="G35" s="47"/>
      <c r="H35" s="47"/>
      <c r="I35" s="56">
        <f>AVERAGE(I3:I32)</f>
        <v>1.8449072401860494E-3</v>
      </c>
      <c r="J35" s="47"/>
      <c r="L35" s="55" t="s">
        <v>22</v>
      </c>
      <c r="M35" s="54">
        <v>50</v>
      </c>
    </row>
    <row r="36" spans="1:13">
      <c r="A36" s="47"/>
      <c r="B36" s="53"/>
      <c r="C36" s="47"/>
      <c r="D36" s="47"/>
      <c r="E36" s="65" t="s">
        <v>144</v>
      </c>
      <c r="F36" s="47"/>
      <c r="G36" s="47"/>
      <c r="H36" s="47"/>
      <c r="I36" s="47"/>
      <c r="J36" s="47"/>
      <c r="L36" s="51"/>
      <c r="M36" s="50"/>
    </row>
    <row r="37" spans="1:13">
      <c r="A37" s="49"/>
      <c r="B37" s="47"/>
      <c r="C37" s="47"/>
      <c r="D37" s="47"/>
      <c r="E37" s="47"/>
      <c r="F37" s="47"/>
      <c r="G37" s="47"/>
      <c r="H37" s="47"/>
      <c r="I37" s="52" t="s">
        <v>21</v>
      </c>
      <c r="J37" s="47"/>
      <c r="L37" s="51" t="s">
        <v>20</v>
      </c>
      <c r="M37" s="50"/>
    </row>
    <row r="38" spans="1:13">
      <c r="A38" s="47"/>
      <c r="B38" s="47"/>
      <c r="C38" s="47"/>
      <c r="D38" s="49"/>
      <c r="E38" s="47"/>
      <c r="F38" s="47"/>
      <c r="G38" s="47"/>
      <c r="H38" s="47"/>
      <c r="I38" s="48">
        <f>_xlfn.STDEV.S(I3:I32)</f>
        <v>1.7475668197053267E-3</v>
      </c>
      <c r="J38" s="47"/>
      <c r="L38" s="46" t="s">
        <v>19</v>
      </c>
      <c r="M38" s="45"/>
    </row>
    <row r="53" spans="2:2">
      <c r="B53" s="44">
        <v>0.15956447217144301</v>
      </c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I39" sqref="I39"/>
    </sheetView>
  </sheetViews>
  <sheetFormatPr defaultRowHeight="16.5"/>
  <cols>
    <col min="1" max="2" width="9" style="43"/>
    <col min="3" max="3" width="9" style="43" customWidth="1"/>
    <col min="4" max="4" width="15.75" style="43" customWidth="1"/>
    <col min="5" max="5" width="15.25" style="43" customWidth="1"/>
    <col min="6" max="6" width="18.375" style="59" customWidth="1"/>
    <col min="7" max="7" width="9" style="43"/>
    <col min="8" max="8" width="15.75" style="43" customWidth="1"/>
    <col min="9" max="9" width="17.875" style="43" customWidth="1"/>
    <col min="10" max="10" width="18.875" style="43" customWidth="1"/>
    <col min="11" max="11" width="9" style="43"/>
    <col min="12" max="12" width="13" style="43" customWidth="1"/>
    <col min="13" max="13" width="45.75" style="43" customWidth="1"/>
    <col min="14" max="14" width="26.625" style="43" customWidth="1"/>
    <col min="15" max="258" width="9" style="43"/>
    <col min="259" max="259" width="9" style="43" customWidth="1"/>
    <col min="260" max="260" width="15.75" style="43" customWidth="1"/>
    <col min="261" max="261" width="15.25" style="43" customWidth="1"/>
    <col min="262" max="262" width="19.5" style="43" customWidth="1"/>
    <col min="263" max="263" width="9" style="43"/>
    <col min="264" max="264" width="15.75" style="43" customWidth="1"/>
    <col min="265" max="265" width="17.875" style="43" customWidth="1"/>
    <col min="266" max="266" width="18.875" style="43" customWidth="1"/>
    <col min="267" max="267" width="9" style="43"/>
    <col min="268" max="268" width="13" style="43" customWidth="1"/>
    <col min="269" max="269" width="45.75" style="43" customWidth="1"/>
    <col min="270" max="270" width="26.625" style="43" customWidth="1"/>
    <col min="271" max="514" width="9" style="43"/>
    <col min="515" max="515" width="9" style="43" customWidth="1"/>
    <col min="516" max="516" width="15.75" style="43" customWidth="1"/>
    <col min="517" max="517" width="15.25" style="43" customWidth="1"/>
    <col min="518" max="518" width="19.5" style="43" customWidth="1"/>
    <col min="519" max="519" width="9" style="43"/>
    <col min="520" max="520" width="15.75" style="43" customWidth="1"/>
    <col min="521" max="521" width="17.875" style="43" customWidth="1"/>
    <col min="522" max="522" width="18.875" style="43" customWidth="1"/>
    <col min="523" max="523" width="9" style="43"/>
    <col min="524" max="524" width="13" style="43" customWidth="1"/>
    <col min="525" max="525" width="45.75" style="43" customWidth="1"/>
    <col min="526" max="526" width="26.625" style="43" customWidth="1"/>
    <col min="527" max="770" width="9" style="43"/>
    <col min="771" max="771" width="9" style="43" customWidth="1"/>
    <col min="772" max="772" width="15.75" style="43" customWidth="1"/>
    <col min="773" max="773" width="15.25" style="43" customWidth="1"/>
    <col min="774" max="774" width="19.5" style="43" customWidth="1"/>
    <col min="775" max="775" width="9" style="43"/>
    <col min="776" max="776" width="15.75" style="43" customWidth="1"/>
    <col min="777" max="777" width="17.875" style="43" customWidth="1"/>
    <col min="778" max="778" width="18.875" style="43" customWidth="1"/>
    <col min="779" max="779" width="9" style="43"/>
    <col min="780" max="780" width="13" style="43" customWidth="1"/>
    <col min="781" max="781" width="45.75" style="43" customWidth="1"/>
    <col min="782" max="782" width="26.625" style="43" customWidth="1"/>
    <col min="783" max="1026" width="9" style="43"/>
    <col min="1027" max="1027" width="9" style="43" customWidth="1"/>
    <col min="1028" max="1028" width="15.75" style="43" customWidth="1"/>
    <col min="1029" max="1029" width="15.25" style="43" customWidth="1"/>
    <col min="1030" max="1030" width="19.5" style="43" customWidth="1"/>
    <col min="1031" max="1031" width="9" style="43"/>
    <col min="1032" max="1032" width="15.75" style="43" customWidth="1"/>
    <col min="1033" max="1033" width="17.875" style="43" customWidth="1"/>
    <col min="1034" max="1034" width="18.875" style="43" customWidth="1"/>
    <col min="1035" max="1035" width="9" style="43"/>
    <col min="1036" max="1036" width="13" style="43" customWidth="1"/>
    <col min="1037" max="1037" width="45.75" style="43" customWidth="1"/>
    <col min="1038" max="1038" width="26.625" style="43" customWidth="1"/>
    <col min="1039" max="1282" width="9" style="43"/>
    <col min="1283" max="1283" width="9" style="43" customWidth="1"/>
    <col min="1284" max="1284" width="15.75" style="43" customWidth="1"/>
    <col min="1285" max="1285" width="15.25" style="43" customWidth="1"/>
    <col min="1286" max="1286" width="19.5" style="43" customWidth="1"/>
    <col min="1287" max="1287" width="9" style="43"/>
    <col min="1288" max="1288" width="15.75" style="43" customWidth="1"/>
    <col min="1289" max="1289" width="17.875" style="43" customWidth="1"/>
    <col min="1290" max="1290" width="18.875" style="43" customWidth="1"/>
    <col min="1291" max="1291" width="9" style="43"/>
    <col min="1292" max="1292" width="13" style="43" customWidth="1"/>
    <col min="1293" max="1293" width="45.75" style="43" customWidth="1"/>
    <col min="1294" max="1294" width="26.625" style="43" customWidth="1"/>
    <col min="1295" max="1538" width="9" style="43"/>
    <col min="1539" max="1539" width="9" style="43" customWidth="1"/>
    <col min="1540" max="1540" width="15.75" style="43" customWidth="1"/>
    <col min="1541" max="1541" width="15.25" style="43" customWidth="1"/>
    <col min="1542" max="1542" width="19.5" style="43" customWidth="1"/>
    <col min="1543" max="1543" width="9" style="43"/>
    <col min="1544" max="1544" width="15.75" style="43" customWidth="1"/>
    <col min="1545" max="1545" width="17.875" style="43" customWidth="1"/>
    <col min="1546" max="1546" width="18.875" style="43" customWidth="1"/>
    <col min="1547" max="1547" width="9" style="43"/>
    <col min="1548" max="1548" width="13" style="43" customWidth="1"/>
    <col min="1549" max="1549" width="45.75" style="43" customWidth="1"/>
    <col min="1550" max="1550" width="26.625" style="43" customWidth="1"/>
    <col min="1551" max="1794" width="9" style="43"/>
    <col min="1795" max="1795" width="9" style="43" customWidth="1"/>
    <col min="1796" max="1796" width="15.75" style="43" customWidth="1"/>
    <col min="1797" max="1797" width="15.25" style="43" customWidth="1"/>
    <col min="1798" max="1798" width="19.5" style="43" customWidth="1"/>
    <col min="1799" max="1799" width="9" style="43"/>
    <col min="1800" max="1800" width="15.75" style="43" customWidth="1"/>
    <col min="1801" max="1801" width="17.875" style="43" customWidth="1"/>
    <col min="1802" max="1802" width="18.875" style="43" customWidth="1"/>
    <col min="1803" max="1803" width="9" style="43"/>
    <col min="1804" max="1804" width="13" style="43" customWidth="1"/>
    <col min="1805" max="1805" width="45.75" style="43" customWidth="1"/>
    <col min="1806" max="1806" width="26.625" style="43" customWidth="1"/>
    <col min="1807" max="2050" width="9" style="43"/>
    <col min="2051" max="2051" width="9" style="43" customWidth="1"/>
    <col min="2052" max="2052" width="15.75" style="43" customWidth="1"/>
    <col min="2053" max="2053" width="15.25" style="43" customWidth="1"/>
    <col min="2054" max="2054" width="19.5" style="43" customWidth="1"/>
    <col min="2055" max="2055" width="9" style="43"/>
    <col min="2056" max="2056" width="15.75" style="43" customWidth="1"/>
    <col min="2057" max="2057" width="17.875" style="43" customWidth="1"/>
    <col min="2058" max="2058" width="18.875" style="43" customWidth="1"/>
    <col min="2059" max="2059" width="9" style="43"/>
    <col min="2060" max="2060" width="13" style="43" customWidth="1"/>
    <col min="2061" max="2061" width="45.75" style="43" customWidth="1"/>
    <col min="2062" max="2062" width="26.625" style="43" customWidth="1"/>
    <col min="2063" max="2306" width="9" style="43"/>
    <col min="2307" max="2307" width="9" style="43" customWidth="1"/>
    <col min="2308" max="2308" width="15.75" style="43" customWidth="1"/>
    <col min="2309" max="2309" width="15.25" style="43" customWidth="1"/>
    <col min="2310" max="2310" width="19.5" style="43" customWidth="1"/>
    <col min="2311" max="2311" width="9" style="43"/>
    <col min="2312" max="2312" width="15.75" style="43" customWidth="1"/>
    <col min="2313" max="2313" width="17.875" style="43" customWidth="1"/>
    <col min="2314" max="2314" width="18.875" style="43" customWidth="1"/>
    <col min="2315" max="2315" width="9" style="43"/>
    <col min="2316" max="2316" width="13" style="43" customWidth="1"/>
    <col min="2317" max="2317" width="45.75" style="43" customWidth="1"/>
    <col min="2318" max="2318" width="26.625" style="43" customWidth="1"/>
    <col min="2319" max="2562" width="9" style="43"/>
    <col min="2563" max="2563" width="9" style="43" customWidth="1"/>
    <col min="2564" max="2564" width="15.75" style="43" customWidth="1"/>
    <col min="2565" max="2565" width="15.25" style="43" customWidth="1"/>
    <col min="2566" max="2566" width="19.5" style="43" customWidth="1"/>
    <col min="2567" max="2567" width="9" style="43"/>
    <col min="2568" max="2568" width="15.75" style="43" customWidth="1"/>
    <col min="2569" max="2569" width="17.875" style="43" customWidth="1"/>
    <col min="2570" max="2570" width="18.875" style="43" customWidth="1"/>
    <col min="2571" max="2571" width="9" style="43"/>
    <col min="2572" max="2572" width="13" style="43" customWidth="1"/>
    <col min="2573" max="2573" width="45.75" style="43" customWidth="1"/>
    <col min="2574" max="2574" width="26.625" style="43" customWidth="1"/>
    <col min="2575" max="2818" width="9" style="43"/>
    <col min="2819" max="2819" width="9" style="43" customWidth="1"/>
    <col min="2820" max="2820" width="15.75" style="43" customWidth="1"/>
    <col min="2821" max="2821" width="15.25" style="43" customWidth="1"/>
    <col min="2822" max="2822" width="19.5" style="43" customWidth="1"/>
    <col min="2823" max="2823" width="9" style="43"/>
    <col min="2824" max="2824" width="15.75" style="43" customWidth="1"/>
    <col min="2825" max="2825" width="17.875" style="43" customWidth="1"/>
    <col min="2826" max="2826" width="18.875" style="43" customWidth="1"/>
    <col min="2827" max="2827" width="9" style="43"/>
    <col min="2828" max="2828" width="13" style="43" customWidth="1"/>
    <col min="2829" max="2829" width="45.75" style="43" customWidth="1"/>
    <col min="2830" max="2830" width="26.625" style="43" customWidth="1"/>
    <col min="2831" max="3074" width="9" style="43"/>
    <col min="3075" max="3075" width="9" style="43" customWidth="1"/>
    <col min="3076" max="3076" width="15.75" style="43" customWidth="1"/>
    <col min="3077" max="3077" width="15.25" style="43" customWidth="1"/>
    <col min="3078" max="3078" width="19.5" style="43" customWidth="1"/>
    <col min="3079" max="3079" width="9" style="43"/>
    <col min="3080" max="3080" width="15.75" style="43" customWidth="1"/>
    <col min="3081" max="3081" width="17.875" style="43" customWidth="1"/>
    <col min="3082" max="3082" width="18.875" style="43" customWidth="1"/>
    <col min="3083" max="3083" width="9" style="43"/>
    <col min="3084" max="3084" width="13" style="43" customWidth="1"/>
    <col min="3085" max="3085" width="45.75" style="43" customWidth="1"/>
    <col min="3086" max="3086" width="26.625" style="43" customWidth="1"/>
    <col min="3087" max="3330" width="9" style="43"/>
    <col min="3331" max="3331" width="9" style="43" customWidth="1"/>
    <col min="3332" max="3332" width="15.75" style="43" customWidth="1"/>
    <col min="3333" max="3333" width="15.25" style="43" customWidth="1"/>
    <col min="3334" max="3334" width="19.5" style="43" customWidth="1"/>
    <col min="3335" max="3335" width="9" style="43"/>
    <col min="3336" max="3336" width="15.75" style="43" customWidth="1"/>
    <col min="3337" max="3337" width="17.875" style="43" customWidth="1"/>
    <col min="3338" max="3338" width="18.875" style="43" customWidth="1"/>
    <col min="3339" max="3339" width="9" style="43"/>
    <col min="3340" max="3340" width="13" style="43" customWidth="1"/>
    <col min="3341" max="3341" width="45.75" style="43" customWidth="1"/>
    <col min="3342" max="3342" width="26.625" style="43" customWidth="1"/>
    <col min="3343" max="3586" width="9" style="43"/>
    <col min="3587" max="3587" width="9" style="43" customWidth="1"/>
    <col min="3588" max="3588" width="15.75" style="43" customWidth="1"/>
    <col min="3589" max="3589" width="15.25" style="43" customWidth="1"/>
    <col min="3590" max="3590" width="19.5" style="43" customWidth="1"/>
    <col min="3591" max="3591" width="9" style="43"/>
    <col min="3592" max="3592" width="15.75" style="43" customWidth="1"/>
    <col min="3593" max="3593" width="17.875" style="43" customWidth="1"/>
    <col min="3594" max="3594" width="18.875" style="43" customWidth="1"/>
    <col min="3595" max="3595" width="9" style="43"/>
    <col min="3596" max="3596" width="13" style="43" customWidth="1"/>
    <col min="3597" max="3597" width="45.75" style="43" customWidth="1"/>
    <col min="3598" max="3598" width="26.625" style="43" customWidth="1"/>
    <col min="3599" max="3842" width="9" style="43"/>
    <col min="3843" max="3843" width="9" style="43" customWidth="1"/>
    <col min="3844" max="3844" width="15.75" style="43" customWidth="1"/>
    <col min="3845" max="3845" width="15.25" style="43" customWidth="1"/>
    <col min="3846" max="3846" width="19.5" style="43" customWidth="1"/>
    <col min="3847" max="3847" width="9" style="43"/>
    <col min="3848" max="3848" width="15.75" style="43" customWidth="1"/>
    <col min="3849" max="3849" width="17.875" style="43" customWidth="1"/>
    <col min="3850" max="3850" width="18.875" style="43" customWidth="1"/>
    <col min="3851" max="3851" width="9" style="43"/>
    <col min="3852" max="3852" width="13" style="43" customWidth="1"/>
    <col min="3853" max="3853" width="45.75" style="43" customWidth="1"/>
    <col min="3854" max="3854" width="26.625" style="43" customWidth="1"/>
    <col min="3855" max="4098" width="9" style="43"/>
    <col min="4099" max="4099" width="9" style="43" customWidth="1"/>
    <col min="4100" max="4100" width="15.75" style="43" customWidth="1"/>
    <col min="4101" max="4101" width="15.25" style="43" customWidth="1"/>
    <col min="4102" max="4102" width="19.5" style="43" customWidth="1"/>
    <col min="4103" max="4103" width="9" style="43"/>
    <col min="4104" max="4104" width="15.75" style="43" customWidth="1"/>
    <col min="4105" max="4105" width="17.875" style="43" customWidth="1"/>
    <col min="4106" max="4106" width="18.875" style="43" customWidth="1"/>
    <col min="4107" max="4107" width="9" style="43"/>
    <col min="4108" max="4108" width="13" style="43" customWidth="1"/>
    <col min="4109" max="4109" width="45.75" style="43" customWidth="1"/>
    <col min="4110" max="4110" width="26.625" style="43" customWidth="1"/>
    <col min="4111" max="4354" width="9" style="43"/>
    <col min="4355" max="4355" width="9" style="43" customWidth="1"/>
    <col min="4356" max="4356" width="15.75" style="43" customWidth="1"/>
    <col min="4357" max="4357" width="15.25" style="43" customWidth="1"/>
    <col min="4358" max="4358" width="19.5" style="43" customWidth="1"/>
    <col min="4359" max="4359" width="9" style="43"/>
    <col min="4360" max="4360" width="15.75" style="43" customWidth="1"/>
    <col min="4361" max="4361" width="17.875" style="43" customWidth="1"/>
    <col min="4362" max="4362" width="18.875" style="43" customWidth="1"/>
    <col min="4363" max="4363" width="9" style="43"/>
    <col min="4364" max="4364" width="13" style="43" customWidth="1"/>
    <col min="4365" max="4365" width="45.75" style="43" customWidth="1"/>
    <col min="4366" max="4366" width="26.625" style="43" customWidth="1"/>
    <col min="4367" max="4610" width="9" style="43"/>
    <col min="4611" max="4611" width="9" style="43" customWidth="1"/>
    <col min="4612" max="4612" width="15.75" style="43" customWidth="1"/>
    <col min="4613" max="4613" width="15.25" style="43" customWidth="1"/>
    <col min="4614" max="4614" width="19.5" style="43" customWidth="1"/>
    <col min="4615" max="4615" width="9" style="43"/>
    <col min="4616" max="4616" width="15.75" style="43" customWidth="1"/>
    <col min="4617" max="4617" width="17.875" style="43" customWidth="1"/>
    <col min="4618" max="4618" width="18.875" style="43" customWidth="1"/>
    <col min="4619" max="4619" width="9" style="43"/>
    <col min="4620" max="4620" width="13" style="43" customWidth="1"/>
    <col min="4621" max="4621" width="45.75" style="43" customWidth="1"/>
    <col min="4622" max="4622" width="26.625" style="43" customWidth="1"/>
    <col min="4623" max="4866" width="9" style="43"/>
    <col min="4867" max="4867" width="9" style="43" customWidth="1"/>
    <col min="4868" max="4868" width="15.75" style="43" customWidth="1"/>
    <col min="4869" max="4869" width="15.25" style="43" customWidth="1"/>
    <col min="4870" max="4870" width="19.5" style="43" customWidth="1"/>
    <col min="4871" max="4871" width="9" style="43"/>
    <col min="4872" max="4872" width="15.75" style="43" customWidth="1"/>
    <col min="4873" max="4873" width="17.875" style="43" customWidth="1"/>
    <col min="4874" max="4874" width="18.875" style="43" customWidth="1"/>
    <col min="4875" max="4875" width="9" style="43"/>
    <col min="4876" max="4876" width="13" style="43" customWidth="1"/>
    <col min="4877" max="4877" width="45.75" style="43" customWidth="1"/>
    <col min="4878" max="4878" width="26.625" style="43" customWidth="1"/>
    <col min="4879" max="5122" width="9" style="43"/>
    <col min="5123" max="5123" width="9" style="43" customWidth="1"/>
    <col min="5124" max="5124" width="15.75" style="43" customWidth="1"/>
    <col min="5125" max="5125" width="15.25" style="43" customWidth="1"/>
    <col min="5126" max="5126" width="19.5" style="43" customWidth="1"/>
    <col min="5127" max="5127" width="9" style="43"/>
    <col min="5128" max="5128" width="15.75" style="43" customWidth="1"/>
    <col min="5129" max="5129" width="17.875" style="43" customWidth="1"/>
    <col min="5130" max="5130" width="18.875" style="43" customWidth="1"/>
    <col min="5131" max="5131" width="9" style="43"/>
    <col min="5132" max="5132" width="13" style="43" customWidth="1"/>
    <col min="5133" max="5133" width="45.75" style="43" customWidth="1"/>
    <col min="5134" max="5134" width="26.625" style="43" customWidth="1"/>
    <col min="5135" max="5378" width="9" style="43"/>
    <col min="5379" max="5379" width="9" style="43" customWidth="1"/>
    <col min="5380" max="5380" width="15.75" style="43" customWidth="1"/>
    <col min="5381" max="5381" width="15.25" style="43" customWidth="1"/>
    <col min="5382" max="5382" width="19.5" style="43" customWidth="1"/>
    <col min="5383" max="5383" width="9" style="43"/>
    <col min="5384" max="5384" width="15.75" style="43" customWidth="1"/>
    <col min="5385" max="5385" width="17.875" style="43" customWidth="1"/>
    <col min="5386" max="5386" width="18.875" style="43" customWidth="1"/>
    <col min="5387" max="5387" width="9" style="43"/>
    <col min="5388" max="5388" width="13" style="43" customWidth="1"/>
    <col min="5389" max="5389" width="45.75" style="43" customWidth="1"/>
    <col min="5390" max="5390" width="26.625" style="43" customWidth="1"/>
    <col min="5391" max="5634" width="9" style="43"/>
    <col min="5635" max="5635" width="9" style="43" customWidth="1"/>
    <col min="5636" max="5636" width="15.75" style="43" customWidth="1"/>
    <col min="5637" max="5637" width="15.25" style="43" customWidth="1"/>
    <col min="5638" max="5638" width="19.5" style="43" customWidth="1"/>
    <col min="5639" max="5639" width="9" style="43"/>
    <col min="5640" max="5640" width="15.75" style="43" customWidth="1"/>
    <col min="5641" max="5641" width="17.875" style="43" customWidth="1"/>
    <col min="5642" max="5642" width="18.875" style="43" customWidth="1"/>
    <col min="5643" max="5643" width="9" style="43"/>
    <col min="5644" max="5644" width="13" style="43" customWidth="1"/>
    <col min="5645" max="5645" width="45.75" style="43" customWidth="1"/>
    <col min="5646" max="5646" width="26.625" style="43" customWidth="1"/>
    <col min="5647" max="5890" width="9" style="43"/>
    <col min="5891" max="5891" width="9" style="43" customWidth="1"/>
    <col min="5892" max="5892" width="15.75" style="43" customWidth="1"/>
    <col min="5893" max="5893" width="15.25" style="43" customWidth="1"/>
    <col min="5894" max="5894" width="19.5" style="43" customWidth="1"/>
    <col min="5895" max="5895" width="9" style="43"/>
    <col min="5896" max="5896" width="15.75" style="43" customWidth="1"/>
    <col min="5897" max="5897" width="17.875" style="43" customWidth="1"/>
    <col min="5898" max="5898" width="18.875" style="43" customWidth="1"/>
    <col min="5899" max="5899" width="9" style="43"/>
    <col min="5900" max="5900" width="13" style="43" customWidth="1"/>
    <col min="5901" max="5901" width="45.75" style="43" customWidth="1"/>
    <col min="5902" max="5902" width="26.625" style="43" customWidth="1"/>
    <col min="5903" max="6146" width="9" style="43"/>
    <col min="6147" max="6147" width="9" style="43" customWidth="1"/>
    <col min="6148" max="6148" width="15.75" style="43" customWidth="1"/>
    <col min="6149" max="6149" width="15.25" style="43" customWidth="1"/>
    <col min="6150" max="6150" width="19.5" style="43" customWidth="1"/>
    <col min="6151" max="6151" width="9" style="43"/>
    <col min="6152" max="6152" width="15.75" style="43" customWidth="1"/>
    <col min="6153" max="6153" width="17.875" style="43" customWidth="1"/>
    <col min="6154" max="6154" width="18.875" style="43" customWidth="1"/>
    <col min="6155" max="6155" width="9" style="43"/>
    <col min="6156" max="6156" width="13" style="43" customWidth="1"/>
    <col min="6157" max="6157" width="45.75" style="43" customWidth="1"/>
    <col min="6158" max="6158" width="26.625" style="43" customWidth="1"/>
    <col min="6159" max="6402" width="9" style="43"/>
    <col min="6403" max="6403" width="9" style="43" customWidth="1"/>
    <col min="6404" max="6404" width="15.75" style="43" customWidth="1"/>
    <col min="6405" max="6405" width="15.25" style="43" customWidth="1"/>
    <col min="6406" max="6406" width="19.5" style="43" customWidth="1"/>
    <col min="6407" max="6407" width="9" style="43"/>
    <col min="6408" max="6408" width="15.75" style="43" customWidth="1"/>
    <col min="6409" max="6409" width="17.875" style="43" customWidth="1"/>
    <col min="6410" max="6410" width="18.875" style="43" customWidth="1"/>
    <col min="6411" max="6411" width="9" style="43"/>
    <col min="6412" max="6412" width="13" style="43" customWidth="1"/>
    <col min="6413" max="6413" width="45.75" style="43" customWidth="1"/>
    <col min="6414" max="6414" width="26.625" style="43" customWidth="1"/>
    <col min="6415" max="6658" width="9" style="43"/>
    <col min="6659" max="6659" width="9" style="43" customWidth="1"/>
    <col min="6660" max="6660" width="15.75" style="43" customWidth="1"/>
    <col min="6661" max="6661" width="15.25" style="43" customWidth="1"/>
    <col min="6662" max="6662" width="19.5" style="43" customWidth="1"/>
    <col min="6663" max="6663" width="9" style="43"/>
    <col min="6664" max="6664" width="15.75" style="43" customWidth="1"/>
    <col min="6665" max="6665" width="17.875" style="43" customWidth="1"/>
    <col min="6666" max="6666" width="18.875" style="43" customWidth="1"/>
    <col min="6667" max="6667" width="9" style="43"/>
    <col min="6668" max="6668" width="13" style="43" customWidth="1"/>
    <col min="6669" max="6669" width="45.75" style="43" customWidth="1"/>
    <col min="6670" max="6670" width="26.625" style="43" customWidth="1"/>
    <col min="6671" max="6914" width="9" style="43"/>
    <col min="6915" max="6915" width="9" style="43" customWidth="1"/>
    <col min="6916" max="6916" width="15.75" style="43" customWidth="1"/>
    <col min="6917" max="6917" width="15.25" style="43" customWidth="1"/>
    <col min="6918" max="6918" width="19.5" style="43" customWidth="1"/>
    <col min="6919" max="6919" width="9" style="43"/>
    <col min="6920" max="6920" width="15.75" style="43" customWidth="1"/>
    <col min="6921" max="6921" width="17.875" style="43" customWidth="1"/>
    <col min="6922" max="6922" width="18.875" style="43" customWidth="1"/>
    <col min="6923" max="6923" width="9" style="43"/>
    <col min="6924" max="6924" width="13" style="43" customWidth="1"/>
    <col min="6925" max="6925" width="45.75" style="43" customWidth="1"/>
    <col min="6926" max="6926" width="26.625" style="43" customWidth="1"/>
    <col min="6927" max="7170" width="9" style="43"/>
    <col min="7171" max="7171" width="9" style="43" customWidth="1"/>
    <col min="7172" max="7172" width="15.75" style="43" customWidth="1"/>
    <col min="7173" max="7173" width="15.25" style="43" customWidth="1"/>
    <col min="7174" max="7174" width="19.5" style="43" customWidth="1"/>
    <col min="7175" max="7175" width="9" style="43"/>
    <col min="7176" max="7176" width="15.75" style="43" customWidth="1"/>
    <col min="7177" max="7177" width="17.875" style="43" customWidth="1"/>
    <col min="7178" max="7178" width="18.875" style="43" customWidth="1"/>
    <col min="7179" max="7179" width="9" style="43"/>
    <col min="7180" max="7180" width="13" style="43" customWidth="1"/>
    <col min="7181" max="7181" width="45.75" style="43" customWidth="1"/>
    <col min="7182" max="7182" width="26.625" style="43" customWidth="1"/>
    <col min="7183" max="7426" width="9" style="43"/>
    <col min="7427" max="7427" width="9" style="43" customWidth="1"/>
    <col min="7428" max="7428" width="15.75" style="43" customWidth="1"/>
    <col min="7429" max="7429" width="15.25" style="43" customWidth="1"/>
    <col min="7430" max="7430" width="19.5" style="43" customWidth="1"/>
    <col min="7431" max="7431" width="9" style="43"/>
    <col min="7432" max="7432" width="15.75" style="43" customWidth="1"/>
    <col min="7433" max="7433" width="17.875" style="43" customWidth="1"/>
    <col min="7434" max="7434" width="18.875" style="43" customWidth="1"/>
    <col min="7435" max="7435" width="9" style="43"/>
    <col min="7436" max="7436" width="13" style="43" customWidth="1"/>
    <col min="7437" max="7437" width="45.75" style="43" customWidth="1"/>
    <col min="7438" max="7438" width="26.625" style="43" customWidth="1"/>
    <col min="7439" max="7682" width="9" style="43"/>
    <col min="7683" max="7683" width="9" style="43" customWidth="1"/>
    <col min="7684" max="7684" width="15.75" style="43" customWidth="1"/>
    <col min="7685" max="7685" width="15.25" style="43" customWidth="1"/>
    <col min="7686" max="7686" width="19.5" style="43" customWidth="1"/>
    <col min="7687" max="7687" width="9" style="43"/>
    <col min="7688" max="7688" width="15.75" style="43" customWidth="1"/>
    <col min="7689" max="7689" width="17.875" style="43" customWidth="1"/>
    <col min="7690" max="7690" width="18.875" style="43" customWidth="1"/>
    <col min="7691" max="7691" width="9" style="43"/>
    <col min="7692" max="7692" width="13" style="43" customWidth="1"/>
    <col min="7693" max="7693" width="45.75" style="43" customWidth="1"/>
    <col min="7694" max="7694" width="26.625" style="43" customWidth="1"/>
    <col min="7695" max="7938" width="9" style="43"/>
    <col min="7939" max="7939" width="9" style="43" customWidth="1"/>
    <col min="7940" max="7940" width="15.75" style="43" customWidth="1"/>
    <col min="7941" max="7941" width="15.25" style="43" customWidth="1"/>
    <col min="7942" max="7942" width="19.5" style="43" customWidth="1"/>
    <col min="7943" max="7943" width="9" style="43"/>
    <col min="7944" max="7944" width="15.75" style="43" customWidth="1"/>
    <col min="7945" max="7945" width="17.875" style="43" customWidth="1"/>
    <col min="7946" max="7946" width="18.875" style="43" customWidth="1"/>
    <col min="7947" max="7947" width="9" style="43"/>
    <col min="7948" max="7948" width="13" style="43" customWidth="1"/>
    <col min="7949" max="7949" width="45.75" style="43" customWidth="1"/>
    <col min="7950" max="7950" width="26.625" style="43" customWidth="1"/>
    <col min="7951" max="8194" width="9" style="43"/>
    <col min="8195" max="8195" width="9" style="43" customWidth="1"/>
    <col min="8196" max="8196" width="15.75" style="43" customWidth="1"/>
    <col min="8197" max="8197" width="15.25" style="43" customWidth="1"/>
    <col min="8198" max="8198" width="19.5" style="43" customWidth="1"/>
    <col min="8199" max="8199" width="9" style="43"/>
    <col min="8200" max="8200" width="15.75" style="43" customWidth="1"/>
    <col min="8201" max="8201" width="17.875" style="43" customWidth="1"/>
    <col min="8202" max="8202" width="18.875" style="43" customWidth="1"/>
    <col min="8203" max="8203" width="9" style="43"/>
    <col min="8204" max="8204" width="13" style="43" customWidth="1"/>
    <col min="8205" max="8205" width="45.75" style="43" customWidth="1"/>
    <col min="8206" max="8206" width="26.625" style="43" customWidth="1"/>
    <col min="8207" max="8450" width="9" style="43"/>
    <col min="8451" max="8451" width="9" style="43" customWidth="1"/>
    <col min="8452" max="8452" width="15.75" style="43" customWidth="1"/>
    <col min="8453" max="8453" width="15.25" style="43" customWidth="1"/>
    <col min="8454" max="8454" width="19.5" style="43" customWidth="1"/>
    <col min="8455" max="8455" width="9" style="43"/>
    <col min="8456" max="8456" width="15.75" style="43" customWidth="1"/>
    <col min="8457" max="8457" width="17.875" style="43" customWidth="1"/>
    <col min="8458" max="8458" width="18.875" style="43" customWidth="1"/>
    <col min="8459" max="8459" width="9" style="43"/>
    <col min="8460" max="8460" width="13" style="43" customWidth="1"/>
    <col min="8461" max="8461" width="45.75" style="43" customWidth="1"/>
    <col min="8462" max="8462" width="26.625" style="43" customWidth="1"/>
    <col min="8463" max="8706" width="9" style="43"/>
    <col min="8707" max="8707" width="9" style="43" customWidth="1"/>
    <col min="8708" max="8708" width="15.75" style="43" customWidth="1"/>
    <col min="8709" max="8709" width="15.25" style="43" customWidth="1"/>
    <col min="8710" max="8710" width="19.5" style="43" customWidth="1"/>
    <col min="8711" max="8711" width="9" style="43"/>
    <col min="8712" max="8712" width="15.75" style="43" customWidth="1"/>
    <col min="8713" max="8713" width="17.875" style="43" customWidth="1"/>
    <col min="8714" max="8714" width="18.875" style="43" customWidth="1"/>
    <col min="8715" max="8715" width="9" style="43"/>
    <col min="8716" max="8716" width="13" style="43" customWidth="1"/>
    <col min="8717" max="8717" width="45.75" style="43" customWidth="1"/>
    <col min="8718" max="8718" width="26.625" style="43" customWidth="1"/>
    <col min="8719" max="8962" width="9" style="43"/>
    <col min="8963" max="8963" width="9" style="43" customWidth="1"/>
    <col min="8964" max="8964" width="15.75" style="43" customWidth="1"/>
    <col min="8965" max="8965" width="15.25" style="43" customWidth="1"/>
    <col min="8966" max="8966" width="19.5" style="43" customWidth="1"/>
    <col min="8967" max="8967" width="9" style="43"/>
    <col min="8968" max="8968" width="15.75" style="43" customWidth="1"/>
    <col min="8969" max="8969" width="17.875" style="43" customWidth="1"/>
    <col min="8970" max="8970" width="18.875" style="43" customWidth="1"/>
    <col min="8971" max="8971" width="9" style="43"/>
    <col min="8972" max="8972" width="13" style="43" customWidth="1"/>
    <col min="8973" max="8973" width="45.75" style="43" customWidth="1"/>
    <col min="8974" max="8974" width="26.625" style="43" customWidth="1"/>
    <col min="8975" max="9218" width="9" style="43"/>
    <col min="9219" max="9219" width="9" style="43" customWidth="1"/>
    <col min="9220" max="9220" width="15.75" style="43" customWidth="1"/>
    <col min="9221" max="9221" width="15.25" style="43" customWidth="1"/>
    <col min="9222" max="9222" width="19.5" style="43" customWidth="1"/>
    <col min="9223" max="9223" width="9" style="43"/>
    <col min="9224" max="9224" width="15.75" style="43" customWidth="1"/>
    <col min="9225" max="9225" width="17.875" style="43" customWidth="1"/>
    <col min="9226" max="9226" width="18.875" style="43" customWidth="1"/>
    <col min="9227" max="9227" width="9" style="43"/>
    <col min="9228" max="9228" width="13" style="43" customWidth="1"/>
    <col min="9229" max="9229" width="45.75" style="43" customWidth="1"/>
    <col min="9230" max="9230" width="26.625" style="43" customWidth="1"/>
    <col min="9231" max="9474" width="9" style="43"/>
    <col min="9475" max="9475" width="9" style="43" customWidth="1"/>
    <col min="9476" max="9476" width="15.75" style="43" customWidth="1"/>
    <col min="9477" max="9477" width="15.25" style="43" customWidth="1"/>
    <col min="9478" max="9478" width="19.5" style="43" customWidth="1"/>
    <col min="9479" max="9479" width="9" style="43"/>
    <col min="9480" max="9480" width="15.75" style="43" customWidth="1"/>
    <col min="9481" max="9481" width="17.875" style="43" customWidth="1"/>
    <col min="9482" max="9482" width="18.875" style="43" customWidth="1"/>
    <col min="9483" max="9483" width="9" style="43"/>
    <col min="9484" max="9484" width="13" style="43" customWidth="1"/>
    <col min="9485" max="9485" width="45.75" style="43" customWidth="1"/>
    <col min="9486" max="9486" width="26.625" style="43" customWidth="1"/>
    <col min="9487" max="9730" width="9" style="43"/>
    <col min="9731" max="9731" width="9" style="43" customWidth="1"/>
    <col min="9732" max="9732" width="15.75" style="43" customWidth="1"/>
    <col min="9733" max="9733" width="15.25" style="43" customWidth="1"/>
    <col min="9734" max="9734" width="19.5" style="43" customWidth="1"/>
    <col min="9735" max="9735" width="9" style="43"/>
    <col min="9736" max="9736" width="15.75" style="43" customWidth="1"/>
    <col min="9737" max="9737" width="17.875" style="43" customWidth="1"/>
    <col min="9738" max="9738" width="18.875" style="43" customWidth="1"/>
    <col min="9739" max="9739" width="9" style="43"/>
    <col min="9740" max="9740" width="13" style="43" customWidth="1"/>
    <col min="9741" max="9741" width="45.75" style="43" customWidth="1"/>
    <col min="9742" max="9742" width="26.625" style="43" customWidth="1"/>
    <col min="9743" max="9986" width="9" style="43"/>
    <col min="9987" max="9987" width="9" style="43" customWidth="1"/>
    <col min="9988" max="9988" width="15.75" style="43" customWidth="1"/>
    <col min="9989" max="9989" width="15.25" style="43" customWidth="1"/>
    <col min="9990" max="9990" width="19.5" style="43" customWidth="1"/>
    <col min="9991" max="9991" width="9" style="43"/>
    <col min="9992" max="9992" width="15.75" style="43" customWidth="1"/>
    <col min="9993" max="9993" width="17.875" style="43" customWidth="1"/>
    <col min="9994" max="9994" width="18.875" style="43" customWidth="1"/>
    <col min="9995" max="9995" width="9" style="43"/>
    <col min="9996" max="9996" width="13" style="43" customWidth="1"/>
    <col min="9997" max="9997" width="45.75" style="43" customWidth="1"/>
    <col min="9998" max="9998" width="26.625" style="43" customWidth="1"/>
    <col min="9999" max="10242" width="9" style="43"/>
    <col min="10243" max="10243" width="9" style="43" customWidth="1"/>
    <col min="10244" max="10244" width="15.75" style="43" customWidth="1"/>
    <col min="10245" max="10245" width="15.25" style="43" customWidth="1"/>
    <col min="10246" max="10246" width="19.5" style="43" customWidth="1"/>
    <col min="10247" max="10247" width="9" style="43"/>
    <col min="10248" max="10248" width="15.75" style="43" customWidth="1"/>
    <col min="10249" max="10249" width="17.875" style="43" customWidth="1"/>
    <col min="10250" max="10250" width="18.875" style="43" customWidth="1"/>
    <col min="10251" max="10251" width="9" style="43"/>
    <col min="10252" max="10252" width="13" style="43" customWidth="1"/>
    <col min="10253" max="10253" width="45.75" style="43" customWidth="1"/>
    <col min="10254" max="10254" width="26.625" style="43" customWidth="1"/>
    <col min="10255" max="10498" width="9" style="43"/>
    <col min="10499" max="10499" width="9" style="43" customWidth="1"/>
    <col min="10500" max="10500" width="15.75" style="43" customWidth="1"/>
    <col min="10501" max="10501" width="15.25" style="43" customWidth="1"/>
    <col min="10502" max="10502" width="19.5" style="43" customWidth="1"/>
    <col min="10503" max="10503" width="9" style="43"/>
    <col min="10504" max="10504" width="15.75" style="43" customWidth="1"/>
    <col min="10505" max="10505" width="17.875" style="43" customWidth="1"/>
    <col min="10506" max="10506" width="18.875" style="43" customWidth="1"/>
    <col min="10507" max="10507" width="9" style="43"/>
    <col min="10508" max="10508" width="13" style="43" customWidth="1"/>
    <col min="10509" max="10509" width="45.75" style="43" customWidth="1"/>
    <col min="10510" max="10510" width="26.625" style="43" customWidth="1"/>
    <col min="10511" max="10754" width="9" style="43"/>
    <col min="10755" max="10755" width="9" style="43" customWidth="1"/>
    <col min="10756" max="10756" width="15.75" style="43" customWidth="1"/>
    <col min="10757" max="10757" width="15.25" style="43" customWidth="1"/>
    <col min="10758" max="10758" width="19.5" style="43" customWidth="1"/>
    <col min="10759" max="10759" width="9" style="43"/>
    <col min="10760" max="10760" width="15.75" style="43" customWidth="1"/>
    <col min="10761" max="10761" width="17.875" style="43" customWidth="1"/>
    <col min="10762" max="10762" width="18.875" style="43" customWidth="1"/>
    <col min="10763" max="10763" width="9" style="43"/>
    <col min="10764" max="10764" width="13" style="43" customWidth="1"/>
    <col min="10765" max="10765" width="45.75" style="43" customWidth="1"/>
    <col min="10766" max="10766" width="26.625" style="43" customWidth="1"/>
    <col min="10767" max="11010" width="9" style="43"/>
    <col min="11011" max="11011" width="9" style="43" customWidth="1"/>
    <col min="11012" max="11012" width="15.75" style="43" customWidth="1"/>
    <col min="11013" max="11013" width="15.25" style="43" customWidth="1"/>
    <col min="11014" max="11014" width="19.5" style="43" customWidth="1"/>
    <col min="11015" max="11015" width="9" style="43"/>
    <col min="11016" max="11016" width="15.75" style="43" customWidth="1"/>
    <col min="11017" max="11017" width="17.875" style="43" customWidth="1"/>
    <col min="11018" max="11018" width="18.875" style="43" customWidth="1"/>
    <col min="11019" max="11019" width="9" style="43"/>
    <col min="11020" max="11020" width="13" style="43" customWidth="1"/>
    <col min="11021" max="11021" width="45.75" style="43" customWidth="1"/>
    <col min="11022" max="11022" width="26.625" style="43" customWidth="1"/>
    <col min="11023" max="11266" width="9" style="43"/>
    <col min="11267" max="11267" width="9" style="43" customWidth="1"/>
    <col min="11268" max="11268" width="15.75" style="43" customWidth="1"/>
    <col min="11269" max="11269" width="15.25" style="43" customWidth="1"/>
    <col min="11270" max="11270" width="19.5" style="43" customWidth="1"/>
    <col min="11271" max="11271" width="9" style="43"/>
    <col min="11272" max="11272" width="15.75" style="43" customWidth="1"/>
    <col min="11273" max="11273" width="17.875" style="43" customWidth="1"/>
    <col min="11274" max="11274" width="18.875" style="43" customWidth="1"/>
    <col min="11275" max="11275" width="9" style="43"/>
    <col min="11276" max="11276" width="13" style="43" customWidth="1"/>
    <col min="11277" max="11277" width="45.75" style="43" customWidth="1"/>
    <col min="11278" max="11278" width="26.625" style="43" customWidth="1"/>
    <col min="11279" max="11522" width="9" style="43"/>
    <col min="11523" max="11523" width="9" style="43" customWidth="1"/>
    <col min="11524" max="11524" width="15.75" style="43" customWidth="1"/>
    <col min="11525" max="11525" width="15.25" style="43" customWidth="1"/>
    <col min="11526" max="11526" width="19.5" style="43" customWidth="1"/>
    <col min="11527" max="11527" width="9" style="43"/>
    <col min="11528" max="11528" width="15.75" style="43" customWidth="1"/>
    <col min="11529" max="11529" width="17.875" style="43" customWidth="1"/>
    <col min="11530" max="11530" width="18.875" style="43" customWidth="1"/>
    <col min="11531" max="11531" width="9" style="43"/>
    <col min="11532" max="11532" width="13" style="43" customWidth="1"/>
    <col min="11533" max="11533" width="45.75" style="43" customWidth="1"/>
    <col min="11534" max="11534" width="26.625" style="43" customWidth="1"/>
    <col min="11535" max="11778" width="9" style="43"/>
    <col min="11779" max="11779" width="9" style="43" customWidth="1"/>
    <col min="11780" max="11780" width="15.75" style="43" customWidth="1"/>
    <col min="11781" max="11781" width="15.25" style="43" customWidth="1"/>
    <col min="11782" max="11782" width="19.5" style="43" customWidth="1"/>
    <col min="11783" max="11783" width="9" style="43"/>
    <col min="11784" max="11784" width="15.75" style="43" customWidth="1"/>
    <col min="11785" max="11785" width="17.875" style="43" customWidth="1"/>
    <col min="11786" max="11786" width="18.875" style="43" customWidth="1"/>
    <col min="11787" max="11787" width="9" style="43"/>
    <col min="11788" max="11788" width="13" style="43" customWidth="1"/>
    <col min="11789" max="11789" width="45.75" style="43" customWidth="1"/>
    <col min="11790" max="11790" width="26.625" style="43" customWidth="1"/>
    <col min="11791" max="12034" width="9" style="43"/>
    <col min="12035" max="12035" width="9" style="43" customWidth="1"/>
    <col min="12036" max="12036" width="15.75" style="43" customWidth="1"/>
    <col min="12037" max="12037" width="15.25" style="43" customWidth="1"/>
    <col min="12038" max="12038" width="19.5" style="43" customWidth="1"/>
    <col min="12039" max="12039" width="9" style="43"/>
    <col min="12040" max="12040" width="15.75" style="43" customWidth="1"/>
    <col min="12041" max="12041" width="17.875" style="43" customWidth="1"/>
    <col min="12042" max="12042" width="18.875" style="43" customWidth="1"/>
    <col min="12043" max="12043" width="9" style="43"/>
    <col min="12044" max="12044" width="13" style="43" customWidth="1"/>
    <col min="12045" max="12045" width="45.75" style="43" customWidth="1"/>
    <col min="12046" max="12046" width="26.625" style="43" customWidth="1"/>
    <col min="12047" max="12290" width="9" style="43"/>
    <col min="12291" max="12291" width="9" style="43" customWidth="1"/>
    <col min="12292" max="12292" width="15.75" style="43" customWidth="1"/>
    <col min="12293" max="12293" width="15.25" style="43" customWidth="1"/>
    <col min="12294" max="12294" width="19.5" style="43" customWidth="1"/>
    <col min="12295" max="12295" width="9" style="43"/>
    <col min="12296" max="12296" width="15.75" style="43" customWidth="1"/>
    <col min="12297" max="12297" width="17.875" style="43" customWidth="1"/>
    <col min="12298" max="12298" width="18.875" style="43" customWidth="1"/>
    <col min="12299" max="12299" width="9" style="43"/>
    <col min="12300" max="12300" width="13" style="43" customWidth="1"/>
    <col min="12301" max="12301" width="45.75" style="43" customWidth="1"/>
    <col min="12302" max="12302" width="26.625" style="43" customWidth="1"/>
    <col min="12303" max="12546" width="9" style="43"/>
    <col min="12547" max="12547" width="9" style="43" customWidth="1"/>
    <col min="12548" max="12548" width="15.75" style="43" customWidth="1"/>
    <col min="12549" max="12549" width="15.25" style="43" customWidth="1"/>
    <col min="12550" max="12550" width="19.5" style="43" customWidth="1"/>
    <col min="12551" max="12551" width="9" style="43"/>
    <col min="12552" max="12552" width="15.75" style="43" customWidth="1"/>
    <col min="12553" max="12553" width="17.875" style="43" customWidth="1"/>
    <col min="12554" max="12554" width="18.875" style="43" customWidth="1"/>
    <col min="12555" max="12555" width="9" style="43"/>
    <col min="12556" max="12556" width="13" style="43" customWidth="1"/>
    <col min="12557" max="12557" width="45.75" style="43" customWidth="1"/>
    <col min="12558" max="12558" width="26.625" style="43" customWidth="1"/>
    <col min="12559" max="12802" width="9" style="43"/>
    <col min="12803" max="12803" width="9" style="43" customWidth="1"/>
    <col min="12804" max="12804" width="15.75" style="43" customWidth="1"/>
    <col min="12805" max="12805" width="15.25" style="43" customWidth="1"/>
    <col min="12806" max="12806" width="19.5" style="43" customWidth="1"/>
    <col min="12807" max="12807" width="9" style="43"/>
    <col min="12808" max="12808" width="15.75" style="43" customWidth="1"/>
    <col min="12809" max="12809" width="17.875" style="43" customWidth="1"/>
    <col min="12810" max="12810" width="18.875" style="43" customWidth="1"/>
    <col min="12811" max="12811" width="9" style="43"/>
    <col min="12812" max="12812" width="13" style="43" customWidth="1"/>
    <col min="12813" max="12813" width="45.75" style="43" customWidth="1"/>
    <col min="12814" max="12814" width="26.625" style="43" customWidth="1"/>
    <col min="12815" max="13058" width="9" style="43"/>
    <col min="13059" max="13059" width="9" style="43" customWidth="1"/>
    <col min="13060" max="13060" width="15.75" style="43" customWidth="1"/>
    <col min="13061" max="13061" width="15.25" style="43" customWidth="1"/>
    <col min="13062" max="13062" width="19.5" style="43" customWidth="1"/>
    <col min="13063" max="13063" width="9" style="43"/>
    <col min="13064" max="13064" width="15.75" style="43" customWidth="1"/>
    <col min="13065" max="13065" width="17.875" style="43" customWidth="1"/>
    <col min="13066" max="13066" width="18.875" style="43" customWidth="1"/>
    <col min="13067" max="13067" width="9" style="43"/>
    <col min="13068" max="13068" width="13" style="43" customWidth="1"/>
    <col min="13069" max="13069" width="45.75" style="43" customWidth="1"/>
    <col min="13070" max="13070" width="26.625" style="43" customWidth="1"/>
    <col min="13071" max="13314" width="9" style="43"/>
    <col min="13315" max="13315" width="9" style="43" customWidth="1"/>
    <col min="13316" max="13316" width="15.75" style="43" customWidth="1"/>
    <col min="13317" max="13317" width="15.25" style="43" customWidth="1"/>
    <col min="13318" max="13318" width="19.5" style="43" customWidth="1"/>
    <col min="13319" max="13319" width="9" style="43"/>
    <col min="13320" max="13320" width="15.75" style="43" customWidth="1"/>
    <col min="13321" max="13321" width="17.875" style="43" customWidth="1"/>
    <col min="13322" max="13322" width="18.875" style="43" customWidth="1"/>
    <col min="13323" max="13323" width="9" style="43"/>
    <col min="13324" max="13324" width="13" style="43" customWidth="1"/>
    <col min="13325" max="13325" width="45.75" style="43" customWidth="1"/>
    <col min="13326" max="13326" width="26.625" style="43" customWidth="1"/>
    <col min="13327" max="13570" width="9" style="43"/>
    <col min="13571" max="13571" width="9" style="43" customWidth="1"/>
    <col min="13572" max="13572" width="15.75" style="43" customWidth="1"/>
    <col min="13573" max="13573" width="15.25" style="43" customWidth="1"/>
    <col min="13574" max="13574" width="19.5" style="43" customWidth="1"/>
    <col min="13575" max="13575" width="9" style="43"/>
    <col min="13576" max="13576" width="15.75" style="43" customWidth="1"/>
    <col min="13577" max="13577" width="17.875" style="43" customWidth="1"/>
    <col min="13578" max="13578" width="18.875" style="43" customWidth="1"/>
    <col min="13579" max="13579" width="9" style="43"/>
    <col min="13580" max="13580" width="13" style="43" customWidth="1"/>
    <col min="13581" max="13581" width="45.75" style="43" customWidth="1"/>
    <col min="13582" max="13582" width="26.625" style="43" customWidth="1"/>
    <col min="13583" max="13826" width="9" style="43"/>
    <col min="13827" max="13827" width="9" style="43" customWidth="1"/>
    <col min="13828" max="13828" width="15.75" style="43" customWidth="1"/>
    <col min="13829" max="13829" width="15.25" style="43" customWidth="1"/>
    <col min="13830" max="13830" width="19.5" style="43" customWidth="1"/>
    <col min="13831" max="13831" width="9" style="43"/>
    <col min="13832" max="13832" width="15.75" style="43" customWidth="1"/>
    <col min="13833" max="13833" width="17.875" style="43" customWidth="1"/>
    <col min="13834" max="13834" width="18.875" style="43" customWidth="1"/>
    <col min="13835" max="13835" width="9" style="43"/>
    <col min="13836" max="13836" width="13" style="43" customWidth="1"/>
    <col min="13837" max="13837" width="45.75" style="43" customWidth="1"/>
    <col min="13838" max="13838" width="26.625" style="43" customWidth="1"/>
    <col min="13839" max="14082" width="9" style="43"/>
    <col min="14083" max="14083" width="9" style="43" customWidth="1"/>
    <col min="14084" max="14084" width="15.75" style="43" customWidth="1"/>
    <col min="14085" max="14085" width="15.25" style="43" customWidth="1"/>
    <col min="14086" max="14086" width="19.5" style="43" customWidth="1"/>
    <col min="14087" max="14087" width="9" style="43"/>
    <col min="14088" max="14088" width="15.75" style="43" customWidth="1"/>
    <col min="14089" max="14089" width="17.875" style="43" customWidth="1"/>
    <col min="14090" max="14090" width="18.875" style="43" customWidth="1"/>
    <col min="14091" max="14091" width="9" style="43"/>
    <col min="14092" max="14092" width="13" style="43" customWidth="1"/>
    <col min="14093" max="14093" width="45.75" style="43" customWidth="1"/>
    <col min="14094" max="14094" width="26.625" style="43" customWidth="1"/>
    <col min="14095" max="14338" width="9" style="43"/>
    <col min="14339" max="14339" width="9" style="43" customWidth="1"/>
    <col min="14340" max="14340" width="15.75" style="43" customWidth="1"/>
    <col min="14341" max="14341" width="15.25" style="43" customWidth="1"/>
    <col min="14342" max="14342" width="19.5" style="43" customWidth="1"/>
    <col min="14343" max="14343" width="9" style="43"/>
    <col min="14344" max="14344" width="15.75" style="43" customWidth="1"/>
    <col min="14345" max="14345" width="17.875" style="43" customWidth="1"/>
    <col min="14346" max="14346" width="18.875" style="43" customWidth="1"/>
    <col min="14347" max="14347" width="9" style="43"/>
    <col min="14348" max="14348" width="13" style="43" customWidth="1"/>
    <col min="14349" max="14349" width="45.75" style="43" customWidth="1"/>
    <col min="14350" max="14350" width="26.625" style="43" customWidth="1"/>
    <col min="14351" max="14594" width="9" style="43"/>
    <col min="14595" max="14595" width="9" style="43" customWidth="1"/>
    <col min="14596" max="14596" width="15.75" style="43" customWidth="1"/>
    <col min="14597" max="14597" width="15.25" style="43" customWidth="1"/>
    <col min="14598" max="14598" width="19.5" style="43" customWidth="1"/>
    <col min="14599" max="14599" width="9" style="43"/>
    <col min="14600" max="14600" width="15.75" style="43" customWidth="1"/>
    <col min="14601" max="14601" width="17.875" style="43" customWidth="1"/>
    <col min="14602" max="14602" width="18.875" style="43" customWidth="1"/>
    <col min="14603" max="14603" width="9" style="43"/>
    <col min="14604" max="14604" width="13" style="43" customWidth="1"/>
    <col min="14605" max="14605" width="45.75" style="43" customWidth="1"/>
    <col min="14606" max="14606" width="26.625" style="43" customWidth="1"/>
    <col min="14607" max="14850" width="9" style="43"/>
    <col min="14851" max="14851" width="9" style="43" customWidth="1"/>
    <col min="14852" max="14852" width="15.75" style="43" customWidth="1"/>
    <col min="14853" max="14853" width="15.25" style="43" customWidth="1"/>
    <col min="14854" max="14854" width="19.5" style="43" customWidth="1"/>
    <col min="14855" max="14855" width="9" style="43"/>
    <col min="14856" max="14856" width="15.75" style="43" customWidth="1"/>
    <col min="14857" max="14857" width="17.875" style="43" customWidth="1"/>
    <col min="14858" max="14858" width="18.875" style="43" customWidth="1"/>
    <col min="14859" max="14859" width="9" style="43"/>
    <col min="14860" max="14860" width="13" style="43" customWidth="1"/>
    <col min="14861" max="14861" width="45.75" style="43" customWidth="1"/>
    <col min="14862" max="14862" width="26.625" style="43" customWidth="1"/>
    <col min="14863" max="15106" width="9" style="43"/>
    <col min="15107" max="15107" width="9" style="43" customWidth="1"/>
    <col min="15108" max="15108" width="15.75" style="43" customWidth="1"/>
    <col min="15109" max="15109" width="15.25" style="43" customWidth="1"/>
    <col min="15110" max="15110" width="19.5" style="43" customWidth="1"/>
    <col min="15111" max="15111" width="9" style="43"/>
    <col min="15112" max="15112" width="15.75" style="43" customWidth="1"/>
    <col min="15113" max="15113" width="17.875" style="43" customWidth="1"/>
    <col min="15114" max="15114" width="18.875" style="43" customWidth="1"/>
    <col min="15115" max="15115" width="9" style="43"/>
    <col min="15116" max="15116" width="13" style="43" customWidth="1"/>
    <col min="15117" max="15117" width="45.75" style="43" customWidth="1"/>
    <col min="15118" max="15118" width="26.625" style="43" customWidth="1"/>
    <col min="15119" max="15362" width="9" style="43"/>
    <col min="15363" max="15363" width="9" style="43" customWidth="1"/>
    <col min="15364" max="15364" width="15.75" style="43" customWidth="1"/>
    <col min="15365" max="15365" width="15.25" style="43" customWidth="1"/>
    <col min="15366" max="15366" width="19.5" style="43" customWidth="1"/>
    <col min="15367" max="15367" width="9" style="43"/>
    <col min="15368" max="15368" width="15.75" style="43" customWidth="1"/>
    <col min="15369" max="15369" width="17.875" style="43" customWidth="1"/>
    <col min="15370" max="15370" width="18.875" style="43" customWidth="1"/>
    <col min="15371" max="15371" width="9" style="43"/>
    <col min="15372" max="15372" width="13" style="43" customWidth="1"/>
    <col min="15373" max="15373" width="45.75" style="43" customWidth="1"/>
    <col min="15374" max="15374" width="26.625" style="43" customWidth="1"/>
    <col min="15375" max="15618" width="9" style="43"/>
    <col min="15619" max="15619" width="9" style="43" customWidth="1"/>
    <col min="15620" max="15620" width="15.75" style="43" customWidth="1"/>
    <col min="15621" max="15621" width="15.25" style="43" customWidth="1"/>
    <col min="15622" max="15622" width="19.5" style="43" customWidth="1"/>
    <col min="15623" max="15623" width="9" style="43"/>
    <col min="15624" max="15624" width="15.75" style="43" customWidth="1"/>
    <col min="15625" max="15625" width="17.875" style="43" customWidth="1"/>
    <col min="15626" max="15626" width="18.875" style="43" customWidth="1"/>
    <col min="15627" max="15627" width="9" style="43"/>
    <col min="15628" max="15628" width="13" style="43" customWidth="1"/>
    <col min="15629" max="15629" width="45.75" style="43" customWidth="1"/>
    <col min="15630" max="15630" width="26.625" style="43" customWidth="1"/>
    <col min="15631" max="15874" width="9" style="43"/>
    <col min="15875" max="15875" width="9" style="43" customWidth="1"/>
    <col min="15876" max="15876" width="15.75" style="43" customWidth="1"/>
    <col min="15877" max="15877" width="15.25" style="43" customWidth="1"/>
    <col min="15878" max="15878" width="19.5" style="43" customWidth="1"/>
    <col min="15879" max="15879" width="9" style="43"/>
    <col min="15880" max="15880" width="15.75" style="43" customWidth="1"/>
    <col min="15881" max="15881" width="17.875" style="43" customWidth="1"/>
    <col min="15882" max="15882" width="18.875" style="43" customWidth="1"/>
    <col min="15883" max="15883" width="9" style="43"/>
    <col min="15884" max="15884" width="13" style="43" customWidth="1"/>
    <col min="15885" max="15885" width="45.75" style="43" customWidth="1"/>
    <col min="15886" max="15886" width="26.625" style="43" customWidth="1"/>
    <col min="15887" max="16130" width="9" style="43"/>
    <col min="16131" max="16131" width="9" style="43" customWidth="1"/>
    <col min="16132" max="16132" width="15.75" style="43" customWidth="1"/>
    <col min="16133" max="16133" width="15.25" style="43" customWidth="1"/>
    <col min="16134" max="16134" width="19.5" style="43" customWidth="1"/>
    <col min="16135" max="16135" width="9" style="43"/>
    <col min="16136" max="16136" width="15.75" style="43" customWidth="1"/>
    <col min="16137" max="16137" width="17.875" style="43" customWidth="1"/>
    <col min="16138" max="16138" width="18.875" style="43" customWidth="1"/>
    <col min="16139" max="16139" width="9" style="43"/>
    <col min="16140" max="16140" width="13" style="43" customWidth="1"/>
    <col min="16141" max="16141" width="45.75" style="43" customWidth="1"/>
    <col min="16142" max="16142" width="26.625" style="43" customWidth="1"/>
    <col min="16143" max="16384" width="9" style="43"/>
  </cols>
  <sheetData>
    <row r="1" spans="1:14">
      <c r="A1" s="47"/>
      <c r="B1" s="117" t="s">
        <v>67</v>
      </c>
      <c r="C1" s="117"/>
      <c r="D1" s="47"/>
      <c r="E1" s="47"/>
      <c r="F1" s="65"/>
      <c r="G1" s="47"/>
      <c r="H1" s="47"/>
    </row>
    <row r="2" spans="1:14">
      <c r="A2" s="52" t="s">
        <v>68</v>
      </c>
      <c r="B2" s="52" t="s">
        <v>69</v>
      </c>
      <c r="C2" s="52" t="s">
        <v>70</v>
      </c>
      <c r="D2" s="52" t="s">
        <v>71</v>
      </c>
      <c r="E2" s="52" t="s">
        <v>72</v>
      </c>
      <c r="F2" s="52" t="s">
        <v>46</v>
      </c>
      <c r="G2" s="52" t="s">
        <v>73</v>
      </c>
      <c r="H2" s="52" t="s">
        <v>74</v>
      </c>
      <c r="I2" s="52" t="s">
        <v>75</v>
      </c>
      <c r="J2" s="52" t="s">
        <v>76</v>
      </c>
      <c r="K2" s="52" t="s">
        <v>62</v>
      </c>
      <c r="M2" s="47"/>
      <c r="N2" s="47"/>
    </row>
    <row r="3" spans="1:14">
      <c r="A3" s="65">
        <v>1</v>
      </c>
      <c r="B3" s="80">
        <v>8</v>
      </c>
      <c r="C3" s="80">
        <v>19</v>
      </c>
      <c r="D3" s="80">
        <v>0.15964520811768551</v>
      </c>
      <c r="E3" s="59">
        <v>0.15964520800000001</v>
      </c>
      <c r="F3" s="80">
        <v>-1.304307E-3</v>
      </c>
      <c r="G3" s="88" t="s">
        <v>109</v>
      </c>
      <c r="H3" s="80">
        <v>50460400</v>
      </c>
      <c r="I3" s="59">
        <f>(D3-$D$49)/$D$49</f>
        <v>5.0597695805212363E-4</v>
      </c>
      <c r="J3" s="59">
        <f>(E3-$D$49)/$D$49</f>
        <v>5.0597622051012177E-4</v>
      </c>
      <c r="K3" s="57" t="s">
        <v>105</v>
      </c>
      <c r="M3" s="47"/>
      <c r="N3" s="47"/>
    </row>
    <row r="4" spans="1:14">
      <c r="A4" s="65">
        <v>2</v>
      </c>
      <c r="B4" s="80">
        <v>8</v>
      </c>
      <c r="C4" s="80">
        <v>19</v>
      </c>
      <c r="D4" s="80">
        <v>0.16298332004653893</v>
      </c>
      <c r="E4" s="59">
        <v>0.15964520800000001</v>
      </c>
      <c r="F4" s="80">
        <v>-5.5022677999999998E-2</v>
      </c>
      <c r="G4" s="88" t="s">
        <v>109</v>
      </c>
      <c r="H4" s="80">
        <v>50002000</v>
      </c>
      <c r="I4" s="59">
        <f t="shared" ref="I4:I32" si="0">(D4-$D$49)/$D$49</f>
        <v>2.1426122172249949E-2</v>
      </c>
      <c r="J4" s="59">
        <f t="shared" ref="J4:J32" si="1">(E4-$D$49)/$D$49</f>
        <v>5.0597622051012177E-4</v>
      </c>
      <c r="K4" s="57" t="s">
        <v>105</v>
      </c>
      <c r="M4" s="66" t="s">
        <v>77</v>
      </c>
      <c r="N4" s="59"/>
    </row>
    <row r="5" spans="1:14">
      <c r="A5" s="65">
        <v>3</v>
      </c>
      <c r="B5" s="80">
        <v>8</v>
      </c>
      <c r="C5" s="80">
        <v>19</v>
      </c>
      <c r="D5" s="80">
        <v>0.15964520811768551</v>
      </c>
      <c r="E5" s="59">
        <v>0.15964520800000001</v>
      </c>
      <c r="F5" s="80">
        <v>-1.304307E-3</v>
      </c>
      <c r="G5" s="88" t="s">
        <v>109</v>
      </c>
      <c r="H5" s="80">
        <v>50644400</v>
      </c>
      <c r="I5" s="59">
        <f t="shared" si="0"/>
        <v>5.0597695805212363E-4</v>
      </c>
      <c r="J5" s="59">
        <f t="shared" si="1"/>
        <v>5.0597622051012177E-4</v>
      </c>
      <c r="K5" s="57" t="s">
        <v>105</v>
      </c>
      <c r="M5" s="64" t="s">
        <v>78</v>
      </c>
      <c r="N5" s="63">
        <v>100</v>
      </c>
    </row>
    <row r="6" spans="1:14">
      <c r="A6" s="65">
        <v>4</v>
      </c>
      <c r="B6" s="80">
        <v>8</v>
      </c>
      <c r="C6" s="80">
        <v>19</v>
      </c>
      <c r="D6" s="80">
        <v>0.15964520811768551</v>
      </c>
      <c r="E6" s="59">
        <v>0.15964520800000001</v>
      </c>
      <c r="F6" s="80">
        <v>-1.304307E-3</v>
      </c>
      <c r="G6" s="88" t="s">
        <v>109</v>
      </c>
      <c r="H6" s="80">
        <v>51486800</v>
      </c>
      <c r="I6" s="59">
        <f t="shared" si="0"/>
        <v>5.0597695805212363E-4</v>
      </c>
      <c r="J6" s="59">
        <f t="shared" si="1"/>
        <v>5.0597622051012177E-4</v>
      </c>
      <c r="K6" s="57" t="s">
        <v>105</v>
      </c>
      <c r="M6" s="51" t="s">
        <v>79</v>
      </c>
      <c r="N6" s="50">
        <v>50000000</v>
      </c>
    </row>
    <row r="7" spans="1:14">
      <c r="A7" s="65">
        <v>5</v>
      </c>
      <c r="B7" s="81">
        <v>9</v>
      </c>
      <c r="C7" s="81">
        <v>18</v>
      </c>
      <c r="D7" s="80">
        <v>0.15974726764079378</v>
      </c>
      <c r="E7" s="59">
        <v>0.159747268</v>
      </c>
      <c r="F7" s="80">
        <v>-2.1958440000000002E-3</v>
      </c>
      <c r="G7" s="88" t="s">
        <v>109</v>
      </c>
      <c r="H7" s="80">
        <v>50147200</v>
      </c>
      <c r="I7" s="59">
        <f t="shared" si="0"/>
        <v>1.1455900355710929E-3</v>
      </c>
      <c r="J7" s="59">
        <f t="shared" si="1"/>
        <v>1.1455922867377557E-3</v>
      </c>
      <c r="K7" s="57" t="s">
        <v>61</v>
      </c>
      <c r="M7" s="51" t="s">
        <v>80</v>
      </c>
      <c r="N7" s="85" t="s">
        <v>81</v>
      </c>
    </row>
    <row r="8" spans="1:14">
      <c r="A8" s="65">
        <v>6</v>
      </c>
      <c r="B8" s="80">
        <v>8</v>
      </c>
      <c r="C8" s="80">
        <v>19</v>
      </c>
      <c r="D8" s="80">
        <v>0.16298332004653893</v>
      </c>
      <c r="E8" s="59">
        <v>0.15964520800000001</v>
      </c>
      <c r="F8" s="80">
        <v>-5.5022677999999998E-2</v>
      </c>
      <c r="G8" s="88" t="s">
        <v>109</v>
      </c>
      <c r="H8" s="80">
        <v>51488800</v>
      </c>
      <c r="I8" s="59">
        <f t="shared" si="0"/>
        <v>2.1426122172249949E-2</v>
      </c>
      <c r="J8" s="59">
        <f t="shared" si="1"/>
        <v>5.0597622051012177E-4</v>
      </c>
      <c r="K8" s="57" t="s">
        <v>105</v>
      </c>
      <c r="M8" s="51" t="s">
        <v>82</v>
      </c>
      <c r="N8" s="50">
        <v>6</v>
      </c>
    </row>
    <row r="9" spans="1:14">
      <c r="A9" s="65">
        <v>7</v>
      </c>
      <c r="B9" s="80">
        <v>8</v>
      </c>
      <c r="C9" s="80">
        <v>19</v>
      </c>
      <c r="D9" s="80">
        <v>0.16298332004653893</v>
      </c>
      <c r="E9" s="59">
        <v>0.15964520800000001</v>
      </c>
      <c r="F9" s="80">
        <v>-5.5022677999999998E-2</v>
      </c>
      <c r="G9" s="88" t="s">
        <v>109</v>
      </c>
      <c r="H9" s="80">
        <v>50874400</v>
      </c>
      <c r="I9" s="59">
        <f t="shared" si="0"/>
        <v>2.1426122172249949E-2</v>
      </c>
      <c r="J9" s="59">
        <f t="shared" si="1"/>
        <v>5.0597622051012177E-4</v>
      </c>
      <c r="K9" s="57" t="s">
        <v>105</v>
      </c>
      <c r="M9" s="51" t="s">
        <v>83</v>
      </c>
      <c r="N9" s="85" t="s">
        <v>84</v>
      </c>
    </row>
    <row r="10" spans="1:14">
      <c r="A10" s="65">
        <v>8</v>
      </c>
      <c r="B10" s="80">
        <v>8</v>
      </c>
      <c r="C10" s="80">
        <v>19</v>
      </c>
      <c r="D10" s="80">
        <v>0.15964520811768551</v>
      </c>
      <c r="E10" s="59">
        <v>0.15964520800000001</v>
      </c>
      <c r="F10" s="80">
        <v>-1.304307E-3</v>
      </c>
      <c r="G10" s="88" t="s">
        <v>109</v>
      </c>
      <c r="H10" s="80">
        <v>51995200</v>
      </c>
      <c r="I10" s="59">
        <f t="shared" si="0"/>
        <v>5.0597695805212363E-4</v>
      </c>
      <c r="J10" s="59">
        <f t="shared" si="1"/>
        <v>5.0597622051012177E-4</v>
      </c>
      <c r="K10" s="57" t="s">
        <v>105</v>
      </c>
      <c r="M10" s="51" t="s">
        <v>85</v>
      </c>
      <c r="N10" s="85" t="s">
        <v>86</v>
      </c>
    </row>
    <row r="11" spans="1:14">
      <c r="A11" s="65">
        <v>9</v>
      </c>
      <c r="B11" s="80">
        <v>8</v>
      </c>
      <c r="C11" s="80">
        <v>19</v>
      </c>
      <c r="D11" s="80">
        <v>0.15964520811768551</v>
      </c>
      <c r="E11" s="59">
        <v>0.15964520800000001</v>
      </c>
      <c r="F11" s="80">
        <v>-1.304307E-3</v>
      </c>
      <c r="G11" s="88" t="s">
        <v>109</v>
      </c>
      <c r="H11" s="80">
        <v>50162000</v>
      </c>
      <c r="I11" s="59">
        <f t="shared" si="0"/>
        <v>5.0597695805212363E-4</v>
      </c>
      <c r="J11" s="59">
        <f t="shared" si="1"/>
        <v>5.0597622051012177E-4</v>
      </c>
      <c r="K11" s="57" t="s">
        <v>105</v>
      </c>
      <c r="M11" s="51" t="s">
        <v>87</v>
      </c>
      <c r="N11" s="85" t="s">
        <v>88</v>
      </c>
    </row>
    <row r="12" spans="1:14">
      <c r="A12" s="65">
        <v>10</v>
      </c>
      <c r="B12" s="80">
        <v>8</v>
      </c>
      <c r="C12" s="80">
        <v>19</v>
      </c>
      <c r="D12" s="80">
        <v>0.15964520811768551</v>
      </c>
      <c r="E12" s="59">
        <v>0.15964520800000001</v>
      </c>
      <c r="F12" s="80">
        <v>-1.304307E-3</v>
      </c>
      <c r="G12" s="88" t="s">
        <v>109</v>
      </c>
      <c r="H12" s="80">
        <v>50048800</v>
      </c>
      <c r="I12" s="59">
        <f t="shared" si="0"/>
        <v>5.0597695805212363E-4</v>
      </c>
      <c r="J12" s="59">
        <f t="shared" si="1"/>
        <v>5.0597622051012177E-4</v>
      </c>
      <c r="K12" s="57" t="s">
        <v>105</v>
      </c>
      <c r="M12" s="51" t="s">
        <v>89</v>
      </c>
      <c r="N12" s="50">
        <v>0.4</v>
      </c>
    </row>
    <row r="13" spans="1:14">
      <c r="A13" s="65">
        <v>11</v>
      </c>
      <c r="B13" s="80">
        <v>8</v>
      </c>
      <c r="C13" s="80">
        <v>19</v>
      </c>
      <c r="D13" s="80">
        <v>0.15964520811768551</v>
      </c>
      <c r="E13" s="59">
        <v>0.15964520800000001</v>
      </c>
      <c r="F13" s="80">
        <v>-1.304307E-3</v>
      </c>
      <c r="G13" s="88" t="s">
        <v>109</v>
      </c>
      <c r="H13" s="80">
        <v>50192400</v>
      </c>
      <c r="I13" s="59">
        <f t="shared" si="0"/>
        <v>5.0597695805212363E-4</v>
      </c>
      <c r="J13" s="59">
        <f t="shared" si="1"/>
        <v>5.0597622051012177E-4</v>
      </c>
      <c r="K13" s="57" t="s">
        <v>105</v>
      </c>
      <c r="M13" s="51"/>
      <c r="N13" s="50"/>
    </row>
    <row r="14" spans="1:14">
      <c r="A14" s="65">
        <v>12</v>
      </c>
      <c r="B14" s="80">
        <v>8</v>
      </c>
      <c r="C14" s="80">
        <v>19</v>
      </c>
      <c r="D14" s="80">
        <v>0.15964520811768551</v>
      </c>
      <c r="E14" s="59">
        <v>0.15964520800000001</v>
      </c>
      <c r="F14" s="80">
        <v>-1.304307E-3</v>
      </c>
      <c r="G14" s="88" t="s">
        <v>109</v>
      </c>
      <c r="H14" s="80">
        <v>52527200</v>
      </c>
      <c r="I14" s="59">
        <f t="shared" si="0"/>
        <v>5.0597695805212363E-4</v>
      </c>
      <c r="J14" s="59">
        <f t="shared" si="1"/>
        <v>5.0597622051012177E-4</v>
      </c>
      <c r="K14" s="57" t="s">
        <v>105</v>
      </c>
      <c r="M14" s="51" t="s">
        <v>99</v>
      </c>
      <c r="N14" s="50">
        <v>50000</v>
      </c>
    </row>
    <row r="15" spans="1:14">
      <c r="A15" s="65">
        <v>13</v>
      </c>
      <c r="B15" s="80">
        <v>8</v>
      </c>
      <c r="C15" s="80">
        <v>19</v>
      </c>
      <c r="D15" s="80">
        <v>0.15964520811768551</v>
      </c>
      <c r="E15" s="59">
        <v>0.15964520800000001</v>
      </c>
      <c r="F15" s="80">
        <v>-1.304307E-3</v>
      </c>
      <c r="G15" s="88" t="s">
        <v>109</v>
      </c>
      <c r="H15" s="80">
        <v>50848000</v>
      </c>
      <c r="I15" s="59">
        <f t="shared" si="0"/>
        <v>5.0597695805212363E-4</v>
      </c>
      <c r="J15" s="59">
        <f t="shared" si="1"/>
        <v>5.0597622051012177E-4</v>
      </c>
      <c r="K15" s="57" t="s">
        <v>105</v>
      </c>
      <c r="M15" s="51"/>
      <c r="N15" s="50"/>
    </row>
    <row r="16" spans="1:14">
      <c r="A16" s="65">
        <v>14</v>
      </c>
      <c r="B16" s="80">
        <v>8</v>
      </c>
      <c r="C16" s="80">
        <v>19</v>
      </c>
      <c r="D16" s="80">
        <v>0.15964520811768551</v>
      </c>
      <c r="E16" s="59">
        <v>0.15964520800000001</v>
      </c>
      <c r="F16" s="80">
        <v>-1.304307E-3</v>
      </c>
      <c r="G16" s="88" t="s">
        <v>109</v>
      </c>
      <c r="H16" s="80">
        <v>50123600</v>
      </c>
      <c r="I16" s="59">
        <f t="shared" si="0"/>
        <v>5.0597695805212363E-4</v>
      </c>
      <c r="J16" s="59">
        <f t="shared" si="1"/>
        <v>5.0597622051012177E-4</v>
      </c>
      <c r="K16" s="57" t="s">
        <v>105</v>
      </c>
      <c r="M16" s="51" t="s">
        <v>90</v>
      </c>
      <c r="N16" s="50"/>
    </row>
    <row r="17" spans="1:14">
      <c r="A17" s="59">
        <v>15</v>
      </c>
      <c r="B17" s="81">
        <v>9</v>
      </c>
      <c r="C17" s="81">
        <v>18</v>
      </c>
      <c r="D17" s="80">
        <v>0.15974726764079378</v>
      </c>
      <c r="E17" s="59">
        <v>0.159747268</v>
      </c>
      <c r="F17" s="80">
        <v>-2.1958440000000002E-3</v>
      </c>
      <c r="G17" s="88" t="s">
        <v>109</v>
      </c>
      <c r="H17" s="80">
        <v>50939600</v>
      </c>
      <c r="I17" s="59">
        <f t="shared" si="0"/>
        <v>1.1455900355710929E-3</v>
      </c>
      <c r="J17" s="59">
        <f t="shared" si="1"/>
        <v>1.1455922867377557E-3</v>
      </c>
      <c r="K17" s="57" t="s">
        <v>61</v>
      </c>
      <c r="M17" s="51" t="s">
        <v>91</v>
      </c>
      <c r="N17" s="50" t="s">
        <v>92</v>
      </c>
    </row>
    <row r="18" spans="1:14">
      <c r="A18" s="59">
        <v>16</v>
      </c>
      <c r="B18" s="80">
        <v>8</v>
      </c>
      <c r="C18" s="80">
        <v>19</v>
      </c>
      <c r="D18" s="80">
        <v>0.15964520811768551</v>
      </c>
      <c r="E18" s="59">
        <v>0.15964520800000001</v>
      </c>
      <c r="F18" s="80">
        <v>-1.304307E-3</v>
      </c>
      <c r="G18" s="88" t="s">
        <v>109</v>
      </c>
      <c r="H18" s="80">
        <v>51543200</v>
      </c>
      <c r="I18" s="59">
        <f t="shared" si="0"/>
        <v>5.0597695805212363E-4</v>
      </c>
      <c r="J18" s="59">
        <f t="shared" si="1"/>
        <v>5.0597622051012177E-4</v>
      </c>
      <c r="K18" s="57" t="s">
        <v>105</v>
      </c>
      <c r="M18" s="51" t="s">
        <v>93</v>
      </c>
      <c r="N18" s="50">
        <v>100</v>
      </c>
    </row>
    <row r="19" spans="1:14">
      <c r="A19" s="59">
        <v>17</v>
      </c>
      <c r="B19" s="80">
        <v>8</v>
      </c>
      <c r="C19" s="80">
        <v>19</v>
      </c>
      <c r="D19" s="80">
        <v>0.15964520811768551</v>
      </c>
      <c r="E19" s="59">
        <v>0.15964520800000001</v>
      </c>
      <c r="F19" s="80">
        <v>-1.304307E-3</v>
      </c>
      <c r="G19" s="88" t="s">
        <v>109</v>
      </c>
      <c r="H19" s="80">
        <v>51284000</v>
      </c>
      <c r="I19" s="59">
        <f t="shared" si="0"/>
        <v>5.0597695805212363E-4</v>
      </c>
      <c r="J19" s="59">
        <f t="shared" si="1"/>
        <v>5.0597622051012177E-4</v>
      </c>
      <c r="K19" s="57" t="s">
        <v>105</v>
      </c>
      <c r="M19" s="76"/>
      <c r="N19" s="70"/>
    </row>
    <row r="20" spans="1:14">
      <c r="A20" s="59">
        <v>18</v>
      </c>
      <c r="B20" s="80">
        <v>8</v>
      </c>
      <c r="C20" s="80">
        <v>19</v>
      </c>
      <c r="D20" s="80">
        <v>0.15964520811768551</v>
      </c>
      <c r="E20" s="59">
        <v>0.15964520800000001</v>
      </c>
      <c r="F20" s="80">
        <v>-1.304307E-3</v>
      </c>
      <c r="G20" s="88" t="s">
        <v>109</v>
      </c>
      <c r="H20" s="80">
        <v>51310800</v>
      </c>
      <c r="I20" s="59">
        <f t="shared" si="0"/>
        <v>5.0597695805212363E-4</v>
      </c>
      <c r="J20" s="59">
        <f t="shared" si="1"/>
        <v>5.0597622051012177E-4</v>
      </c>
      <c r="K20" s="57" t="s">
        <v>105</v>
      </c>
      <c r="M20" s="51"/>
      <c r="N20" s="50"/>
    </row>
    <row r="21" spans="1:14">
      <c r="A21" s="59">
        <v>19</v>
      </c>
      <c r="B21" s="80">
        <v>8</v>
      </c>
      <c r="C21" s="80">
        <v>19</v>
      </c>
      <c r="D21" s="80">
        <v>0.15964520811768551</v>
      </c>
      <c r="E21" s="59">
        <v>0.15964520800000001</v>
      </c>
      <c r="F21" s="80">
        <v>-1.304307E-3</v>
      </c>
      <c r="G21" s="88" t="s">
        <v>109</v>
      </c>
      <c r="H21" s="80">
        <v>51295600</v>
      </c>
      <c r="I21" s="59">
        <f t="shared" si="0"/>
        <v>5.0597695805212363E-4</v>
      </c>
      <c r="J21" s="59">
        <f t="shared" si="1"/>
        <v>5.0597622051012177E-4</v>
      </c>
      <c r="K21" s="57" t="s">
        <v>105</v>
      </c>
      <c r="M21" s="51"/>
      <c r="N21" s="50"/>
    </row>
    <row r="22" spans="1:14">
      <c r="A22" s="59">
        <v>20</v>
      </c>
      <c r="B22" s="80">
        <v>8</v>
      </c>
      <c r="C22" s="80">
        <v>19</v>
      </c>
      <c r="D22" s="80">
        <v>0.15964520811768551</v>
      </c>
      <c r="E22" s="59">
        <v>0.15964520800000001</v>
      </c>
      <c r="F22" s="80">
        <v>-1.304307E-3</v>
      </c>
      <c r="G22" s="88" t="s">
        <v>109</v>
      </c>
      <c r="H22" s="80">
        <v>51970000</v>
      </c>
      <c r="I22" s="59">
        <f t="shared" si="0"/>
        <v>5.0597695805212363E-4</v>
      </c>
      <c r="J22" s="59">
        <f t="shared" si="1"/>
        <v>5.0597622051012177E-4</v>
      </c>
      <c r="K22" s="57" t="s">
        <v>105</v>
      </c>
      <c r="M22" s="51"/>
      <c r="N22" s="50"/>
    </row>
    <row r="23" spans="1:14">
      <c r="A23" s="59">
        <v>21</v>
      </c>
      <c r="B23" s="80">
        <v>8</v>
      </c>
      <c r="C23" s="80">
        <v>19</v>
      </c>
      <c r="D23" s="80">
        <v>0.15964520811768551</v>
      </c>
      <c r="E23" s="59">
        <v>0.15964520800000001</v>
      </c>
      <c r="F23" s="80">
        <v>-1.304307E-3</v>
      </c>
      <c r="G23" s="88" t="s">
        <v>109</v>
      </c>
      <c r="H23" s="80">
        <v>51541600</v>
      </c>
      <c r="I23" s="59">
        <f t="shared" si="0"/>
        <v>5.0597695805212363E-4</v>
      </c>
      <c r="J23" s="59">
        <f t="shared" si="1"/>
        <v>5.0597622051012177E-4</v>
      </c>
      <c r="K23" s="57" t="s">
        <v>105</v>
      </c>
      <c r="M23" s="51" t="s">
        <v>94</v>
      </c>
      <c r="N23" s="50"/>
    </row>
    <row r="24" spans="1:14">
      <c r="A24" s="59">
        <v>22</v>
      </c>
      <c r="B24" s="80">
        <v>8</v>
      </c>
      <c r="C24" s="80">
        <v>19</v>
      </c>
      <c r="D24" s="80">
        <v>0.15964520811768551</v>
      </c>
      <c r="E24" s="59">
        <v>0.15964520800000001</v>
      </c>
      <c r="F24" s="80">
        <v>-1.304307E-3</v>
      </c>
      <c r="G24" s="88" t="s">
        <v>109</v>
      </c>
      <c r="H24" s="80">
        <v>50014000</v>
      </c>
      <c r="I24" s="59">
        <f t="shared" si="0"/>
        <v>5.0597695805212363E-4</v>
      </c>
      <c r="J24" s="59">
        <f t="shared" si="1"/>
        <v>5.0597622051012177E-4</v>
      </c>
      <c r="K24" s="57" t="s">
        <v>105</v>
      </c>
      <c r="M24" s="51" t="s">
        <v>95</v>
      </c>
      <c r="N24" s="50">
        <v>200</v>
      </c>
    </row>
    <row r="25" spans="1:14">
      <c r="A25" s="59">
        <v>23</v>
      </c>
      <c r="B25" s="80">
        <v>8</v>
      </c>
      <c r="C25" s="80">
        <v>19</v>
      </c>
      <c r="D25" s="80">
        <v>0.16298332004653893</v>
      </c>
      <c r="E25" s="59">
        <v>0.15964520800000001</v>
      </c>
      <c r="F25" s="80">
        <v>-5.5022677999999998E-2</v>
      </c>
      <c r="G25" s="88" t="s">
        <v>109</v>
      </c>
      <c r="H25" s="80">
        <v>50227600</v>
      </c>
      <c r="I25" s="59">
        <f t="shared" si="0"/>
        <v>2.1426122172249949E-2</v>
      </c>
      <c r="J25" s="59">
        <f t="shared" si="1"/>
        <v>5.0597622051012177E-4</v>
      </c>
      <c r="K25" s="57" t="s">
        <v>105</v>
      </c>
      <c r="M25" s="46" t="s">
        <v>96</v>
      </c>
      <c r="N25" s="45">
        <v>3</v>
      </c>
    </row>
    <row r="26" spans="1:14">
      <c r="A26" s="59">
        <v>24</v>
      </c>
      <c r="B26" s="81">
        <v>9</v>
      </c>
      <c r="C26" s="81">
        <v>18</v>
      </c>
      <c r="D26" s="80">
        <v>0.16334704681929657</v>
      </c>
      <c r="E26" s="59">
        <v>0.159747268</v>
      </c>
      <c r="F26" s="80">
        <v>-6.0902256000000002E-2</v>
      </c>
      <c r="G26" s="88" t="s">
        <v>109</v>
      </c>
      <c r="H26" s="80">
        <v>51286400</v>
      </c>
      <c r="I26" s="59">
        <f t="shared" si="0"/>
        <v>2.3705619404985067E-2</v>
      </c>
      <c r="J26" s="59">
        <f t="shared" si="1"/>
        <v>1.1455922867377557E-3</v>
      </c>
      <c r="K26" s="57" t="s">
        <v>61</v>
      </c>
    </row>
    <row r="27" spans="1:14">
      <c r="A27" s="59">
        <v>25</v>
      </c>
      <c r="B27" s="80">
        <v>8</v>
      </c>
      <c r="C27" s="80">
        <v>19</v>
      </c>
      <c r="D27" s="80">
        <v>0.15964520811768551</v>
      </c>
      <c r="E27" s="59">
        <v>0.15964520800000001</v>
      </c>
      <c r="F27" s="80">
        <v>-1.304307E-3</v>
      </c>
      <c r="G27" s="88" t="s">
        <v>109</v>
      </c>
      <c r="H27" s="80">
        <v>50937600</v>
      </c>
      <c r="I27" s="59">
        <f t="shared" si="0"/>
        <v>5.0597695805212363E-4</v>
      </c>
      <c r="J27" s="59">
        <f t="shared" si="1"/>
        <v>5.0597622051012177E-4</v>
      </c>
      <c r="K27" s="57" t="s">
        <v>105</v>
      </c>
    </row>
    <row r="28" spans="1:14">
      <c r="A28" s="59">
        <v>26</v>
      </c>
      <c r="B28" s="80">
        <v>8</v>
      </c>
      <c r="C28" s="80">
        <v>19</v>
      </c>
      <c r="D28" s="80">
        <v>0.15964520811768551</v>
      </c>
      <c r="E28" s="59">
        <v>0.15964520800000001</v>
      </c>
      <c r="F28" s="80">
        <v>-1.304307E-3</v>
      </c>
      <c r="G28" s="88" t="s">
        <v>109</v>
      </c>
      <c r="H28" s="80">
        <v>51965600</v>
      </c>
      <c r="I28" s="59">
        <f t="shared" si="0"/>
        <v>5.0597695805212363E-4</v>
      </c>
      <c r="J28" s="59">
        <f t="shared" si="1"/>
        <v>5.0597622051012177E-4</v>
      </c>
      <c r="K28" s="57" t="s">
        <v>105</v>
      </c>
    </row>
    <row r="29" spans="1:14">
      <c r="A29" s="59">
        <v>27</v>
      </c>
      <c r="B29" s="80">
        <v>8</v>
      </c>
      <c r="C29" s="80">
        <v>19</v>
      </c>
      <c r="D29" s="80">
        <v>0.15964520811768551</v>
      </c>
      <c r="E29" s="59">
        <v>0.15964520800000001</v>
      </c>
      <c r="F29" s="80">
        <v>-1.304307E-3</v>
      </c>
      <c r="G29" s="88" t="s">
        <v>109</v>
      </c>
      <c r="H29" s="80">
        <v>51310000</v>
      </c>
      <c r="I29" s="59">
        <f t="shared" si="0"/>
        <v>5.0597695805212363E-4</v>
      </c>
      <c r="J29" s="59">
        <f t="shared" si="1"/>
        <v>5.0597622051012177E-4</v>
      </c>
      <c r="K29" s="57" t="s">
        <v>105</v>
      </c>
      <c r="M29" s="66" t="s">
        <v>101</v>
      </c>
      <c r="N29" s="65"/>
    </row>
    <row r="30" spans="1:14">
      <c r="A30" s="59">
        <v>28</v>
      </c>
      <c r="B30" s="80">
        <v>8</v>
      </c>
      <c r="C30" s="80">
        <v>19</v>
      </c>
      <c r="D30" s="80">
        <v>0.15964520811768551</v>
      </c>
      <c r="E30" s="59">
        <v>0.15964520800000001</v>
      </c>
      <c r="F30" s="80">
        <v>-1.304307E-3</v>
      </c>
      <c r="G30" s="88" t="s">
        <v>109</v>
      </c>
      <c r="H30" s="80">
        <v>51591600</v>
      </c>
      <c r="I30" s="59">
        <f t="shared" si="0"/>
        <v>5.0597695805212363E-4</v>
      </c>
      <c r="J30" s="59">
        <f t="shared" si="1"/>
        <v>5.0597622051012177E-4</v>
      </c>
      <c r="K30" s="57" t="s">
        <v>105</v>
      </c>
      <c r="M30" s="64" t="s">
        <v>35</v>
      </c>
      <c r="N30" s="63">
        <v>95</v>
      </c>
    </row>
    <row r="31" spans="1:14">
      <c r="A31" s="59">
        <v>29</v>
      </c>
      <c r="B31" s="80">
        <v>8</v>
      </c>
      <c r="C31" s="80">
        <v>19</v>
      </c>
      <c r="D31" s="80">
        <v>0.15964520811768551</v>
      </c>
      <c r="E31" s="59">
        <v>0.15964520800000001</v>
      </c>
      <c r="F31" s="80">
        <v>-1.304307E-3</v>
      </c>
      <c r="G31" s="88" t="s">
        <v>109</v>
      </c>
      <c r="H31" s="80">
        <v>50358800</v>
      </c>
      <c r="I31" s="59">
        <f t="shared" si="0"/>
        <v>5.0597695805212363E-4</v>
      </c>
      <c r="J31" s="59">
        <f t="shared" si="1"/>
        <v>5.0597622051012177E-4</v>
      </c>
      <c r="K31" s="57" t="s">
        <v>105</v>
      </c>
      <c r="M31" s="51" t="s">
        <v>34</v>
      </c>
      <c r="N31" s="50" t="s">
        <v>55</v>
      </c>
    </row>
    <row r="32" spans="1:14">
      <c r="A32" s="59">
        <v>30</v>
      </c>
      <c r="B32" s="80">
        <v>8</v>
      </c>
      <c r="C32" s="80">
        <v>19</v>
      </c>
      <c r="D32" s="80">
        <v>0.15964520811768551</v>
      </c>
      <c r="E32" s="59">
        <v>0.15964520800000001</v>
      </c>
      <c r="F32" s="80">
        <v>-1.304307E-3</v>
      </c>
      <c r="G32" s="88" t="s">
        <v>109</v>
      </c>
      <c r="H32" s="80">
        <v>50890800</v>
      </c>
      <c r="I32" s="59">
        <f t="shared" si="0"/>
        <v>5.0597695805212363E-4</v>
      </c>
      <c r="J32" s="59">
        <f t="shared" si="1"/>
        <v>5.0597622051012177E-4</v>
      </c>
      <c r="K32" s="57" t="s">
        <v>105</v>
      </c>
      <c r="M32" s="51"/>
      <c r="N32" s="50"/>
    </row>
    <row r="33" spans="4:14">
      <c r="M33" s="62" t="s">
        <v>33</v>
      </c>
      <c r="N33" s="61">
        <v>2</v>
      </c>
    </row>
    <row r="34" spans="4:14">
      <c r="M34" s="51" t="s">
        <v>32</v>
      </c>
      <c r="N34" s="50">
        <v>3</v>
      </c>
    </row>
    <row r="35" spans="4:14">
      <c r="I35" s="57" t="s">
        <v>97</v>
      </c>
      <c r="J35" s="57" t="s">
        <v>97</v>
      </c>
      <c r="M35" s="51" t="s">
        <v>31</v>
      </c>
      <c r="N35" s="50">
        <v>5</v>
      </c>
    </row>
    <row r="36" spans="4:14">
      <c r="D36" s="65" t="s">
        <v>102</v>
      </c>
      <c r="E36" s="47"/>
      <c r="F36" s="65"/>
      <c r="I36" s="86">
        <f>AVERAGE(I3:I31)</f>
        <v>4.2356131462853051E-3</v>
      </c>
      <c r="J36" s="86">
        <f>AVERAGE(J3:J31)</f>
        <v>5.7214339977504954E-4</v>
      </c>
      <c r="M36" s="51" t="s">
        <v>30</v>
      </c>
      <c r="N36" s="50">
        <v>28</v>
      </c>
    </row>
    <row r="37" spans="4:14">
      <c r="M37" s="51"/>
      <c r="N37" s="50"/>
    </row>
    <row r="38" spans="4:14">
      <c r="I38" s="52" t="s">
        <v>98</v>
      </c>
      <c r="J38" s="52" t="s">
        <v>98</v>
      </c>
      <c r="M38" s="51" t="s">
        <v>29</v>
      </c>
      <c r="N38" s="50">
        <v>0.55000000000000004</v>
      </c>
    </row>
    <row r="39" spans="4:14">
      <c r="I39" s="48">
        <f>_xlfn.STDEV.S(I3:I32)</f>
        <v>8.0936387089977357E-3</v>
      </c>
      <c r="J39" s="48">
        <f>_xlfn.STDEV.S(J3:J32)</f>
        <v>1.9516513987731136E-4</v>
      </c>
      <c r="M39" s="51" t="s">
        <v>28</v>
      </c>
      <c r="N39" s="50">
        <v>24</v>
      </c>
    </row>
    <row r="40" spans="4:14">
      <c r="M40" s="51" t="s">
        <v>27</v>
      </c>
      <c r="N40" s="50">
        <v>3</v>
      </c>
    </row>
    <row r="41" spans="4:14">
      <c r="M41" s="51" t="s">
        <v>26</v>
      </c>
      <c r="N41" s="50">
        <v>2</v>
      </c>
    </row>
    <row r="42" spans="4:14">
      <c r="M42" s="51"/>
      <c r="N42" s="50"/>
    </row>
    <row r="43" spans="4:14">
      <c r="M43" s="51" t="s">
        <v>25</v>
      </c>
      <c r="N43" s="50">
        <v>0.7</v>
      </c>
    </row>
    <row r="44" spans="4:14">
      <c r="M44" s="51" t="s">
        <v>24</v>
      </c>
      <c r="N44" s="50">
        <v>0.98</v>
      </c>
    </row>
    <row r="45" spans="4:14">
      <c r="M45" s="51"/>
      <c r="N45" s="50"/>
    </row>
    <row r="46" spans="4:14">
      <c r="M46" s="55" t="s">
        <v>22</v>
      </c>
      <c r="N46" s="54">
        <v>50</v>
      </c>
    </row>
    <row r="47" spans="4:14">
      <c r="M47" s="51"/>
      <c r="N47" s="50"/>
    </row>
    <row r="48" spans="4:14">
      <c r="M48" s="51" t="s">
        <v>20</v>
      </c>
      <c r="N48" s="50"/>
    </row>
    <row r="49" spans="4:14">
      <c r="D49" s="87">
        <v>0.15956447217144301</v>
      </c>
      <c r="M49" s="46" t="s">
        <v>19</v>
      </c>
      <c r="N49" s="45"/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G19" workbookViewId="0">
      <selection activeCell="N31" sqref="N31"/>
    </sheetView>
  </sheetViews>
  <sheetFormatPr defaultRowHeight="16.5"/>
  <cols>
    <col min="1" max="2" width="9" style="43"/>
    <col min="3" max="3" width="9" style="43" customWidth="1"/>
    <col min="4" max="4" width="15.75" style="43" customWidth="1"/>
    <col min="5" max="5" width="15.25" style="43" customWidth="1"/>
    <col min="6" max="6" width="19.5" style="59" customWidth="1"/>
    <col min="7" max="7" width="9" style="43"/>
    <col min="8" max="8" width="15.75" style="43" customWidth="1"/>
    <col min="9" max="9" width="17.875" style="43" customWidth="1"/>
    <col min="10" max="10" width="18.875" style="43" customWidth="1"/>
    <col min="11" max="11" width="9" style="43"/>
    <col min="12" max="12" width="13" style="43" customWidth="1"/>
    <col min="13" max="13" width="56.875" style="43" customWidth="1"/>
    <col min="14" max="14" width="26.625" style="43" customWidth="1"/>
    <col min="15" max="258" width="9" style="43"/>
    <col min="259" max="259" width="9" style="43" customWidth="1"/>
    <col min="260" max="260" width="15.75" style="43" customWidth="1"/>
    <col min="261" max="261" width="15.25" style="43" customWidth="1"/>
    <col min="262" max="262" width="19.5" style="43" customWidth="1"/>
    <col min="263" max="263" width="9" style="43"/>
    <col min="264" max="264" width="15.75" style="43" customWidth="1"/>
    <col min="265" max="265" width="17.875" style="43" customWidth="1"/>
    <col min="266" max="266" width="18.875" style="43" customWidth="1"/>
    <col min="267" max="267" width="9" style="43"/>
    <col min="268" max="268" width="13" style="43" customWidth="1"/>
    <col min="269" max="269" width="45.75" style="43" customWidth="1"/>
    <col min="270" max="270" width="26.625" style="43" customWidth="1"/>
    <col min="271" max="514" width="9" style="43"/>
    <col min="515" max="515" width="9" style="43" customWidth="1"/>
    <col min="516" max="516" width="15.75" style="43" customWidth="1"/>
    <col min="517" max="517" width="15.25" style="43" customWidth="1"/>
    <col min="518" max="518" width="19.5" style="43" customWidth="1"/>
    <col min="519" max="519" width="9" style="43"/>
    <col min="520" max="520" width="15.75" style="43" customWidth="1"/>
    <col min="521" max="521" width="17.875" style="43" customWidth="1"/>
    <col min="522" max="522" width="18.875" style="43" customWidth="1"/>
    <col min="523" max="523" width="9" style="43"/>
    <col min="524" max="524" width="13" style="43" customWidth="1"/>
    <col min="525" max="525" width="45.75" style="43" customWidth="1"/>
    <col min="526" max="526" width="26.625" style="43" customWidth="1"/>
    <col min="527" max="770" width="9" style="43"/>
    <col min="771" max="771" width="9" style="43" customWidth="1"/>
    <col min="772" max="772" width="15.75" style="43" customWidth="1"/>
    <col min="773" max="773" width="15.25" style="43" customWidth="1"/>
    <col min="774" max="774" width="19.5" style="43" customWidth="1"/>
    <col min="775" max="775" width="9" style="43"/>
    <col min="776" max="776" width="15.75" style="43" customWidth="1"/>
    <col min="777" max="777" width="17.875" style="43" customWidth="1"/>
    <col min="778" max="778" width="18.875" style="43" customWidth="1"/>
    <col min="779" max="779" width="9" style="43"/>
    <col min="780" max="780" width="13" style="43" customWidth="1"/>
    <col min="781" max="781" width="45.75" style="43" customWidth="1"/>
    <col min="782" max="782" width="26.625" style="43" customWidth="1"/>
    <col min="783" max="1026" width="9" style="43"/>
    <col min="1027" max="1027" width="9" style="43" customWidth="1"/>
    <col min="1028" max="1028" width="15.75" style="43" customWidth="1"/>
    <col min="1029" max="1029" width="15.25" style="43" customWidth="1"/>
    <col min="1030" max="1030" width="19.5" style="43" customWidth="1"/>
    <col min="1031" max="1031" width="9" style="43"/>
    <col min="1032" max="1032" width="15.75" style="43" customWidth="1"/>
    <col min="1033" max="1033" width="17.875" style="43" customWidth="1"/>
    <col min="1034" max="1034" width="18.875" style="43" customWidth="1"/>
    <col min="1035" max="1035" width="9" style="43"/>
    <col min="1036" max="1036" width="13" style="43" customWidth="1"/>
    <col min="1037" max="1037" width="45.75" style="43" customWidth="1"/>
    <col min="1038" max="1038" width="26.625" style="43" customWidth="1"/>
    <col min="1039" max="1282" width="9" style="43"/>
    <col min="1283" max="1283" width="9" style="43" customWidth="1"/>
    <col min="1284" max="1284" width="15.75" style="43" customWidth="1"/>
    <col min="1285" max="1285" width="15.25" style="43" customWidth="1"/>
    <col min="1286" max="1286" width="19.5" style="43" customWidth="1"/>
    <col min="1287" max="1287" width="9" style="43"/>
    <col min="1288" max="1288" width="15.75" style="43" customWidth="1"/>
    <col min="1289" max="1289" width="17.875" style="43" customWidth="1"/>
    <col min="1290" max="1290" width="18.875" style="43" customWidth="1"/>
    <col min="1291" max="1291" width="9" style="43"/>
    <col min="1292" max="1292" width="13" style="43" customWidth="1"/>
    <col min="1293" max="1293" width="45.75" style="43" customWidth="1"/>
    <col min="1294" max="1294" width="26.625" style="43" customWidth="1"/>
    <col min="1295" max="1538" width="9" style="43"/>
    <col min="1539" max="1539" width="9" style="43" customWidth="1"/>
    <col min="1540" max="1540" width="15.75" style="43" customWidth="1"/>
    <col min="1541" max="1541" width="15.25" style="43" customWidth="1"/>
    <col min="1542" max="1542" width="19.5" style="43" customWidth="1"/>
    <col min="1543" max="1543" width="9" style="43"/>
    <col min="1544" max="1544" width="15.75" style="43" customWidth="1"/>
    <col min="1545" max="1545" width="17.875" style="43" customWidth="1"/>
    <col min="1546" max="1546" width="18.875" style="43" customWidth="1"/>
    <col min="1547" max="1547" width="9" style="43"/>
    <col min="1548" max="1548" width="13" style="43" customWidth="1"/>
    <col min="1549" max="1549" width="45.75" style="43" customWidth="1"/>
    <col min="1550" max="1550" width="26.625" style="43" customWidth="1"/>
    <col min="1551" max="1794" width="9" style="43"/>
    <col min="1795" max="1795" width="9" style="43" customWidth="1"/>
    <col min="1796" max="1796" width="15.75" style="43" customWidth="1"/>
    <col min="1797" max="1797" width="15.25" style="43" customWidth="1"/>
    <col min="1798" max="1798" width="19.5" style="43" customWidth="1"/>
    <col min="1799" max="1799" width="9" style="43"/>
    <col min="1800" max="1800" width="15.75" style="43" customWidth="1"/>
    <col min="1801" max="1801" width="17.875" style="43" customWidth="1"/>
    <col min="1802" max="1802" width="18.875" style="43" customWidth="1"/>
    <col min="1803" max="1803" width="9" style="43"/>
    <col min="1804" max="1804" width="13" style="43" customWidth="1"/>
    <col min="1805" max="1805" width="45.75" style="43" customWidth="1"/>
    <col min="1806" max="1806" width="26.625" style="43" customWidth="1"/>
    <col min="1807" max="2050" width="9" style="43"/>
    <col min="2051" max="2051" width="9" style="43" customWidth="1"/>
    <col min="2052" max="2052" width="15.75" style="43" customWidth="1"/>
    <col min="2053" max="2053" width="15.25" style="43" customWidth="1"/>
    <col min="2054" max="2054" width="19.5" style="43" customWidth="1"/>
    <col min="2055" max="2055" width="9" style="43"/>
    <col min="2056" max="2056" width="15.75" style="43" customWidth="1"/>
    <col min="2057" max="2057" width="17.875" style="43" customWidth="1"/>
    <col min="2058" max="2058" width="18.875" style="43" customWidth="1"/>
    <col min="2059" max="2059" width="9" style="43"/>
    <col min="2060" max="2060" width="13" style="43" customWidth="1"/>
    <col min="2061" max="2061" width="45.75" style="43" customWidth="1"/>
    <col min="2062" max="2062" width="26.625" style="43" customWidth="1"/>
    <col min="2063" max="2306" width="9" style="43"/>
    <col min="2307" max="2307" width="9" style="43" customWidth="1"/>
    <col min="2308" max="2308" width="15.75" style="43" customWidth="1"/>
    <col min="2309" max="2309" width="15.25" style="43" customWidth="1"/>
    <col min="2310" max="2310" width="19.5" style="43" customWidth="1"/>
    <col min="2311" max="2311" width="9" style="43"/>
    <col min="2312" max="2312" width="15.75" style="43" customWidth="1"/>
    <col min="2313" max="2313" width="17.875" style="43" customWidth="1"/>
    <col min="2314" max="2314" width="18.875" style="43" customWidth="1"/>
    <col min="2315" max="2315" width="9" style="43"/>
    <col min="2316" max="2316" width="13" style="43" customWidth="1"/>
    <col min="2317" max="2317" width="45.75" style="43" customWidth="1"/>
    <col min="2318" max="2318" width="26.625" style="43" customWidth="1"/>
    <col min="2319" max="2562" width="9" style="43"/>
    <col min="2563" max="2563" width="9" style="43" customWidth="1"/>
    <col min="2564" max="2564" width="15.75" style="43" customWidth="1"/>
    <col min="2565" max="2565" width="15.25" style="43" customWidth="1"/>
    <col min="2566" max="2566" width="19.5" style="43" customWidth="1"/>
    <col min="2567" max="2567" width="9" style="43"/>
    <col min="2568" max="2568" width="15.75" style="43" customWidth="1"/>
    <col min="2569" max="2569" width="17.875" style="43" customWidth="1"/>
    <col min="2570" max="2570" width="18.875" style="43" customWidth="1"/>
    <col min="2571" max="2571" width="9" style="43"/>
    <col min="2572" max="2572" width="13" style="43" customWidth="1"/>
    <col min="2573" max="2573" width="45.75" style="43" customWidth="1"/>
    <col min="2574" max="2574" width="26.625" style="43" customWidth="1"/>
    <col min="2575" max="2818" width="9" style="43"/>
    <col min="2819" max="2819" width="9" style="43" customWidth="1"/>
    <col min="2820" max="2820" width="15.75" style="43" customWidth="1"/>
    <col min="2821" max="2821" width="15.25" style="43" customWidth="1"/>
    <col min="2822" max="2822" width="19.5" style="43" customWidth="1"/>
    <col min="2823" max="2823" width="9" style="43"/>
    <col min="2824" max="2824" width="15.75" style="43" customWidth="1"/>
    <col min="2825" max="2825" width="17.875" style="43" customWidth="1"/>
    <col min="2826" max="2826" width="18.875" style="43" customWidth="1"/>
    <col min="2827" max="2827" width="9" style="43"/>
    <col min="2828" max="2828" width="13" style="43" customWidth="1"/>
    <col min="2829" max="2829" width="45.75" style="43" customWidth="1"/>
    <col min="2830" max="2830" width="26.625" style="43" customWidth="1"/>
    <col min="2831" max="3074" width="9" style="43"/>
    <col min="3075" max="3075" width="9" style="43" customWidth="1"/>
    <col min="3076" max="3076" width="15.75" style="43" customWidth="1"/>
    <col min="3077" max="3077" width="15.25" style="43" customWidth="1"/>
    <col min="3078" max="3078" width="19.5" style="43" customWidth="1"/>
    <col min="3079" max="3079" width="9" style="43"/>
    <col min="3080" max="3080" width="15.75" style="43" customWidth="1"/>
    <col min="3081" max="3081" width="17.875" style="43" customWidth="1"/>
    <col min="3082" max="3082" width="18.875" style="43" customWidth="1"/>
    <col min="3083" max="3083" width="9" style="43"/>
    <col min="3084" max="3084" width="13" style="43" customWidth="1"/>
    <col min="3085" max="3085" width="45.75" style="43" customWidth="1"/>
    <col min="3086" max="3086" width="26.625" style="43" customWidth="1"/>
    <col min="3087" max="3330" width="9" style="43"/>
    <col min="3331" max="3331" width="9" style="43" customWidth="1"/>
    <col min="3332" max="3332" width="15.75" style="43" customWidth="1"/>
    <col min="3333" max="3333" width="15.25" style="43" customWidth="1"/>
    <col min="3334" max="3334" width="19.5" style="43" customWidth="1"/>
    <col min="3335" max="3335" width="9" style="43"/>
    <col min="3336" max="3336" width="15.75" style="43" customWidth="1"/>
    <col min="3337" max="3337" width="17.875" style="43" customWidth="1"/>
    <col min="3338" max="3338" width="18.875" style="43" customWidth="1"/>
    <col min="3339" max="3339" width="9" style="43"/>
    <col min="3340" max="3340" width="13" style="43" customWidth="1"/>
    <col min="3341" max="3341" width="45.75" style="43" customWidth="1"/>
    <col min="3342" max="3342" width="26.625" style="43" customWidth="1"/>
    <col min="3343" max="3586" width="9" style="43"/>
    <col min="3587" max="3587" width="9" style="43" customWidth="1"/>
    <col min="3588" max="3588" width="15.75" style="43" customWidth="1"/>
    <col min="3589" max="3589" width="15.25" style="43" customWidth="1"/>
    <col min="3590" max="3590" width="19.5" style="43" customWidth="1"/>
    <col min="3591" max="3591" width="9" style="43"/>
    <col min="3592" max="3592" width="15.75" style="43" customWidth="1"/>
    <col min="3593" max="3593" width="17.875" style="43" customWidth="1"/>
    <col min="3594" max="3594" width="18.875" style="43" customWidth="1"/>
    <col min="3595" max="3595" width="9" style="43"/>
    <col min="3596" max="3596" width="13" style="43" customWidth="1"/>
    <col min="3597" max="3597" width="45.75" style="43" customWidth="1"/>
    <col min="3598" max="3598" width="26.625" style="43" customWidth="1"/>
    <col min="3599" max="3842" width="9" style="43"/>
    <col min="3843" max="3843" width="9" style="43" customWidth="1"/>
    <col min="3844" max="3844" width="15.75" style="43" customWidth="1"/>
    <col min="3845" max="3845" width="15.25" style="43" customWidth="1"/>
    <col min="3846" max="3846" width="19.5" style="43" customWidth="1"/>
    <col min="3847" max="3847" width="9" style="43"/>
    <col min="3848" max="3848" width="15.75" style="43" customWidth="1"/>
    <col min="3849" max="3849" width="17.875" style="43" customWidth="1"/>
    <col min="3850" max="3850" width="18.875" style="43" customWidth="1"/>
    <col min="3851" max="3851" width="9" style="43"/>
    <col min="3852" max="3852" width="13" style="43" customWidth="1"/>
    <col min="3853" max="3853" width="45.75" style="43" customWidth="1"/>
    <col min="3854" max="3854" width="26.625" style="43" customWidth="1"/>
    <col min="3855" max="4098" width="9" style="43"/>
    <col min="4099" max="4099" width="9" style="43" customWidth="1"/>
    <col min="4100" max="4100" width="15.75" style="43" customWidth="1"/>
    <col min="4101" max="4101" width="15.25" style="43" customWidth="1"/>
    <col min="4102" max="4102" width="19.5" style="43" customWidth="1"/>
    <col min="4103" max="4103" width="9" style="43"/>
    <col min="4104" max="4104" width="15.75" style="43" customWidth="1"/>
    <col min="4105" max="4105" width="17.875" style="43" customWidth="1"/>
    <col min="4106" max="4106" width="18.875" style="43" customWidth="1"/>
    <col min="4107" max="4107" width="9" style="43"/>
    <col min="4108" max="4108" width="13" style="43" customWidth="1"/>
    <col min="4109" max="4109" width="45.75" style="43" customWidth="1"/>
    <col min="4110" max="4110" width="26.625" style="43" customWidth="1"/>
    <col min="4111" max="4354" width="9" style="43"/>
    <col min="4355" max="4355" width="9" style="43" customWidth="1"/>
    <col min="4356" max="4356" width="15.75" style="43" customWidth="1"/>
    <col min="4357" max="4357" width="15.25" style="43" customWidth="1"/>
    <col min="4358" max="4358" width="19.5" style="43" customWidth="1"/>
    <col min="4359" max="4359" width="9" style="43"/>
    <col min="4360" max="4360" width="15.75" style="43" customWidth="1"/>
    <col min="4361" max="4361" width="17.875" style="43" customWidth="1"/>
    <col min="4362" max="4362" width="18.875" style="43" customWidth="1"/>
    <col min="4363" max="4363" width="9" style="43"/>
    <col min="4364" max="4364" width="13" style="43" customWidth="1"/>
    <col min="4365" max="4365" width="45.75" style="43" customWidth="1"/>
    <col min="4366" max="4366" width="26.625" style="43" customWidth="1"/>
    <col min="4367" max="4610" width="9" style="43"/>
    <col min="4611" max="4611" width="9" style="43" customWidth="1"/>
    <col min="4612" max="4612" width="15.75" style="43" customWidth="1"/>
    <col min="4613" max="4613" width="15.25" style="43" customWidth="1"/>
    <col min="4614" max="4614" width="19.5" style="43" customWidth="1"/>
    <col min="4615" max="4615" width="9" style="43"/>
    <col min="4616" max="4616" width="15.75" style="43" customWidth="1"/>
    <col min="4617" max="4617" width="17.875" style="43" customWidth="1"/>
    <col min="4618" max="4618" width="18.875" style="43" customWidth="1"/>
    <col min="4619" max="4619" width="9" style="43"/>
    <col min="4620" max="4620" width="13" style="43" customWidth="1"/>
    <col min="4621" max="4621" width="45.75" style="43" customWidth="1"/>
    <col min="4622" max="4622" width="26.625" style="43" customWidth="1"/>
    <col min="4623" max="4866" width="9" style="43"/>
    <col min="4867" max="4867" width="9" style="43" customWidth="1"/>
    <col min="4868" max="4868" width="15.75" style="43" customWidth="1"/>
    <col min="4869" max="4869" width="15.25" style="43" customWidth="1"/>
    <col min="4870" max="4870" width="19.5" style="43" customWidth="1"/>
    <col min="4871" max="4871" width="9" style="43"/>
    <col min="4872" max="4872" width="15.75" style="43" customWidth="1"/>
    <col min="4873" max="4873" width="17.875" style="43" customWidth="1"/>
    <col min="4874" max="4874" width="18.875" style="43" customWidth="1"/>
    <col min="4875" max="4875" width="9" style="43"/>
    <col min="4876" max="4876" width="13" style="43" customWidth="1"/>
    <col min="4877" max="4877" width="45.75" style="43" customWidth="1"/>
    <col min="4878" max="4878" width="26.625" style="43" customWidth="1"/>
    <col min="4879" max="5122" width="9" style="43"/>
    <col min="5123" max="5123" width="9" style="43" customWidth="1"/>
    <col min="5124" max="5124" width="15.75" style="43" customWidth="1"/>
    <col min="5125" max="5125" width="15.25" style="43" customWidth="1"/>
    <col min="5126" max="5126" width="19.5" style="43" customWidth="1"/>
    <col min="5127" max="5127" width="9" style="43"/>
    <col min="5128" max="5128" width="15.75" style="43" customWidth="1"/>
    <col min="5129" max="5129" width="17.875" style="43" customWidth="1"/>
    <col min="5130" max="5130" width="18.875" style="43" customWidth="1"/>
    <col min="5131" max="5131" width="9" style="43"/>
    <col min="5132" max="5132" width="13" style="43" customWidth="1"/>
    <col min="5133" max="5133" width="45.75" style="43" customWidth="1"/>
    <col min="5134" max="5134" width="26.625" style="43" customWidth="1"/>
    <col min="5135" max="5378" width="9" style="43"/>
    <col min="5379" max="5379" width="9" style="43" customWidth="1"/>
    <col min="5380" max="5380" width="15.75" style="43" customWidth="1"/>
    <col min="5381" max="5381" width="15.25" style="43" customWidth="1"/>
    <col min="5382" max="5382" width="19.5" style="43" customWidth="1"/>
    <col min="5383" max="5383" width="9" style="43"/>
    <col min="5384" max="5384" width="15.75" style="43" customWidth="1"/>
    <col min="5385" max="5385" width="17.875" style="43" customWidth="1"/>
    <col min="5386" max="5386" width="18.875" style="43" customWidth="1"/>
    <col min="5387" max="5387" width="9" style="43"/>
    <col min="5388" max="5388" width="13" style="43" customWidth="1"/>
    <col min="5389" max="5389" width="45.75" style="43" customWidth="1"/>
    <col min="5390" max="5390" width="26.625" style="43" customWidth="1"/>
    <col min="5391" max="5634" width="9" style="43"/>
    <col min="5635" max="5635" width="9" style="43" customWidth="1"/>
    <col min="5636" max="5636" width="15.75" style="43" customWidth="1"/>
    <col min="5637" max="5637" width="15.25" style="43" customWidth="1"/>
    <col min="5638" max="5638" width="19.5" style="43" customWidth="1"/>
    <col min="5639" max="5639" width="9" style="43"/>
    <col min="5640" max="5640" width="15.75" style="43" customWidth="1"/>
    <col min="5641" max="5641" width="17.875" style="43" customWidth="1"/>
    <col min="5642" max="5642" width="18.875" style="43" customWidth="1"/>
    <col min="5643" max="5643" width="9" style="43"/>
    <col min="5644" max="5644" width="13" style="43" customWidth="1"/>
    <col min="5645" max="5645" width="45.75" style="43" customWidth="1"/>
    <col min="5646" max="5646" width="26.625" style="43" customWidth="1"/>
    <col min="5647" max="5890" width="9" style="43"/>
    <col min="5891" max="5891" width="9" style="43" customWidth="1"/>
    <col min="5892" max="5892" width="15.75" style="43" customWidth="1"/>
    <col min="5893" max="5893" width="15.25" style="43" customWidth="1"/>
    <col min="5894" max="5894" width="19.5" style="43" customWidth="1"/>
    <col min="5895" max="5895" width="9" style="43"/>
    <col min="5896" max="5896" width="15.75" style="43" customWidth="1"/>
    <col min="5897" max="5897" width="17.875" style="43" customWidth="1"/>
    <col min="5898" max="5898" width="18.875" style="43" customWidth="1"/>
    <col min="5899" max="5899" width="9" style="43"/>
    <col min="5900" max="5900" width="13" style="43" customWidth="1"/>
    <col min="5901" max="5901" width="45.75" style="43" customWidth="1"/>
    <col min="5902" max="5902" width="26.625" style="43" customWidth="1"/>
    <col min="5903" max="6146" width="9" style="43"/>
    <col min="6147" max="6147" width="9" style="43" customWidth="1"/>
    <col min="6148" max="6148" width="15.75" style="43" customWidth="1"/>
    <col min="6149" max="6149" width="15.25" style="43" customWidth="1"/>
    <col min="6150" max="6150" width="19.5" style="43" customWidth="1"/>
    <col min="6151" max="6151" width="9" style="43"/>
    <col min="6152" max="6152" width="15.75" style="43" customWidth="1"/>
    <col min="6153" max="6153" width="17.875" style="43" customWidth="1"/>
    <col min="6154" max="6154" width="18.875" style="43" customWidth="1"/>
    <col min="6155" max="6155" width="9" style="43"/>
    <col min="6156" max="6156" width="13" style="43" customWidth="1"/>
    <col min="6157" max="6157" width="45.75" style="43" customWidth="1"/>
    <col min="6158" max="6158" width="26.625" style="43" customWidth="1"/>
    <col min="6159" max="6402" width="9" style="43"/>
    <col min="6403" max="6403" width="9" style="43" customWidth="1"/>
    <col min="6404" max="6404" width="15.75" style="43" customWidth="1"/>
    <col min="6405" max="6405" width="15.25" style="43" customWidth="1"/>
    <col min="6406" max="6406" width="19.5" style="43" customWidth="1"/>
    <col min="6407" max="6407" width="9" style="43"/>
    <col min="6408" max="6408" width="15.75" style="43" customWidth="1"/>
    <col min="6409" max="6409" width="17.875" style="43" customWidth="1"/>
    <col min="6410" max="6410" width="18.875" style="43" customWidth="1"/>
    <col min="6411" max="6411" width="9" style="43"/>
    <col min="6412" max="6412" width="13" style="43" customWidth="1"/>
    <col min="6413" max="6413" width="45.75" style="43" customWidth="1"/>
    <col min="6414" max="6414" width="26.625" style="43" customWidth="1"/>
    <col min="6415" max="6658" width="9" style="43"/>
    <col min="6659" max="6659" width="9" style="43" customWidth="1"/>
    <col min="6660" max="6660" width="15.75" style="43" customWidth="1"/>
    <col min="6661" max="6661" width="15.25" style="43" customWidth="1"/>
    <col min="6662" max="6662" width="19.5" style="43" customWidth="1"/>
    <col min="6663" max="6663" width="9" style="43"/>
    <col min="6664" max="6664" width="15.75" style="43" customWidth="1"/>
    <col min="6665" max="6665" width="17.875" style="43" customWidth="1"/>
    <col min="6666" max="6666" width="18.875" style="43" customWidth="1"/>
    <col min="6667" max="6667" width="9" style="43"/>
    <col min="6668" max="6668" width="13" style="43" customWidth="1"/>
    <col min="6669" max="6669" width="45.75" style="43" customWidth="1"/>
    <col min="6670" max="6670" width="26.625" style="43" customWidth="1"/>
    <col min="6671" max="6914" width="9" style="43"/>
    <col min="6915" max="6915" width="9" style="43" customWidth="1"/>
    <col min="6916" max="6916" width="15.75" style="43" customWidth="1"/>
    <col min="6917" max="6917" width="15.25" style="43" customWidth="1"/>
    <col min="6918" max="6918" width="19.5" style="43" customWidth="1"/>
    <col min="6919" max="6919" width="9" style="43"/>
    <col min="6920" max="6920" width="15.75" style="43" customWidth="1"/>
    <col min="6921" max="6921" width="17.875" style="43" customWidth="1"/>
    <col min="6922" max="6922" width="18.875" style="43" customWidth="1"/>
    <col min="6923" max="6923" width="9" style="43"/>
    <col min="6924" max="6924" width="13" style="43" customWidth="1"/>
    <col min="6925" max="6925" width="45.75" style="43" customWidth="1"/>
    <col min="6926" max="6926" width="26.625" style="43" customWidth="1"/>
    <col min="6927" max="7170" width="9" style="43"/>
    <col min="7171" max="7171" width="9" style="43" customWidth="1"/>
    <col min="7172" max="7172" width="15.75" style="43" customWidth="1"/>
    <col min="7173" max="7173" width="15.25" style="43" customWidth="1"/>
    <col min="7174" max="7174" width="19.5" style="43" customWidth="1"/>
    <col min="7175" max="7175" width="9" style="43"/>
    <col min="7176" max="7176" width="15.75" style="43" customWidth="1"/>
    <col min="7177" max="7177" width="17.875" style="43" customWidth="1"/>
    <col min="7178" max="7178" width="18.875" style="43" customWidth="1"/>
    <col min="7179" max="7179" width="9" style="43"/>
    <col min="7180" max="7180" width="13" style="43" customWidth="1"/>
    <col min="7181" max="7181" width="45.75" style="43" customWidth="1"/>
    <col min="7182" max="7182" width="26.625" style="43" customWidth="1"/>
    <col min="7183" max="7426" width="9" style="43"/>
    <col min="7427" max="7427" width="9" style="43" customWidth="1"/>
    <col min="7428" max="7428" width="15.75" style="43" customWidth="1"/>
    <col min="7429" max="7429" width="15.25" style="43" customWidth="1"/>
    <col min="7430" max="7430" width="19.5" style="43" customWidth="1"/>
    <col min="7431" max="7431" width="9" style="43"/>
    <col min="7432" max="7432" width="15.75" style="43" customWidth="1"/>
    <col min="7433" max="7433" width="17.875" style="43" customWidth="1"/>
    <col min="7434" max="7434" width="18.875" style="43" customWidth="1"/>
    <col min="7435" max="7435" width="9" style="43"/>
    <col min="7436" max="7436" width="13" style="43" customWidth="1"/>
    <col min="7437" max="7437" width="45.75" style="43" customWidth="1"/>
    <col min="7438" max="7438" width="26.625" style="43" customWidth="1"/>
    <col min="7439" max="7682" width="9" style="43"/>
    <col min="7683" max="7683" width="9" style="43" customWidth="1"/>
    <col min="7684" max="7684" width="15.75" style="43" customWidth="1"/>
    <col min="7685" max="7685" width="15.25" style="43" customWidth="1"/>
    <col min="7686" max="7686" width="19.5" style="43" customWidth="1"/>
    <col min="7687" max="7687" width="9" style="43"/>
    <col min="7688" max="7688" width="15.75" style="43" customWidth="1"/>
    <col min="7689" max="7689" width="17.875" style="43" customWidth="1"/>
    <col min="7690" max="7690" width="18.875" style="43" customWidth="1"/>
    <col min="7691" max="7691" width="9" style="43"/>
    <col min="7692" max="7692" width="13" style="43" customWidth="1"/>
    <col min="7693" max="7693" width="45.75" style="43" customWidth="1"/>
    <col min="7694" max="7694" width="26.625" style="43" customWidth="1"/>
    <col min="7695" max="7938" width="9" style="43"/>
    <col min="7939" max="7939" width="9" style="43" customWidth="1"/>
    <col min="7940" max="7940" width="15.75" style="43" customWidth="1"/>
    <col min="7941" max="7941" width="15.25" style="43" customWidth="1"/>
    <col min="7942" max="7942" width="19.5" style="43" customWidth="1"/>
    <col min="7943" max="7943" width="9" style="43"/>
    <col min="7944" max="7944" width="15.75" style="43" customWidth="1"/>
    <col min="7945" max="7945" width="17.875" style="43" customWidth="1"/>
    <col min="7946" max="7946" width="18.875" style="43" customWidth="1"/>
    <col min="7947" max="7947" width="9" style="43"/>
    <col min="7948" max="7948" width="13" style="43" customWidth="1"/>
    <col min="7949" max="7949" width="45.75" style="43" customWidth="1"/>
    <col min="7950" max="7950" width="26.625" style="43" customWidth="1"/>
    <col min="7951" max="8194" width="9" style="43"/>
    <col min="8195" max="8195" width="9" style="43" customWidth="1"/>
    <col min="8196" max="8196" width="15.75" style="43" customWidth="1"/>
    <col min="8197" max="8197" width="15.25" style="43" customWidth="1"/>
    <col min="8198" max="8198" width="19.5" style="43" customWidth="1"/>
    <col min="8199" max="8199" width="9" style="43"/>
    <col min="8200" max="8200" width="15.75" style="43" customWidth="1"/>
    <col min="8201" max="8201" width="17.875" style="43" customWidth="1"/>
    <col min="8202" max="8202" width="18.875" style="43" customWidth="1"/>
    <col min="8203" max="8203" width="9" style="43"/>
    <col min="8204" max="8204" width="13" style="43" customWidth="1"/>
    <col min="8205" max="8205" width="45.75" style="43" customWidth="1"/>
    <col min="8206" max="8206" width="26.625" style="43" customWidth="1"/>
    <col min="8207" max="8450" width="9" style="43"/>
    <col min="8451" max="8451" width="9" style="43" customWidth="1"/>
    <col min="8452" max="8452" width="15.75" style="43" customWidth="1"/>
    <col min="8453" max="8453" width="15.25" style="43" customWidth="1"/>
    <col min="8454" max="8454" width="19.5" style="43" customWidth="1"/>
    <col min="8455" max="8455" width="9" style="43"/>
    <col min="8456" max="8456" width="15.75" style="43" customWidth="1"/>
    <col min="8457" max="8457" width="17.875" style="43" customWidth="1"/>
    <col min="8458" max="8458" width="18.875" style="43" customWidth="1"/>
    <col min="8459" max="8459" width="9" style="43"/>
    <col min="8460" max="8460" width="13" style="43" customWidth="1"/>
    <col min="8461" max="8461" width="45.75" style="43" customWidth="1"/>
    <col min="8462" max="8462" width="26.625" style="43" customWidth="1"/>
    <col min="8463" max="8706" width="9" style="43"/>
    <col min="8707" max="8707" width="9" style="43" customWidth="1"/>
    <col min="8708" max="8708" width="15.75" style="43" customWidth="1"/>
    <col min="8709" max="8709" width="15.25" style="43" customWidth="1"/>
    <col min="8710" max="8710" width="19.5" style="43" customWidth="1"/>
    <col min="8711" max="8711" width="9" style="43"/>
    <col min="8712" max="8712" width="15.75" style="43" customWidth="1"/>
    <col min="8713" max="8713" width="17.875" style="43" customWidth="1"/>
    <col min="8714" max="8714" width="18.875" style="43" customWidth="1"/>
    <col min="8715" max="8715" width="9" style="43"/>
    <col min="8716" max="8716" width="13" style="43" customWidth="1"/>
    <col min="8717" max="8717" width="45.75" style="43" customWidth="1"/>
    <col min="8718" max="8718" width="26.625" style="43" customWidth="1"/>
    <col min="8719" max="8962" width="9" style="43"/>
    <col min="8963" max="8963" width="9" style="43" customWidth="1"/>
    <col min="8964" max="8964" width="15.75" style="43" customWidth="1"/>
    <col min="8965" max="8965" width="15.25" style="43" customWidth="1"/>
    <col min="8966" max="8966" width="19.5" style="43" customWidth="1"/>
    <col min="8967" max="8967" width="9" style="43"/>
    <col min="8968" max="8968" width="15.75" style="43" customWidth="1"/>
    <col min="8969" max="8969" width="17.875" style="43" customWidth="1"/>
    <col min="8970" max="8970" width="18.875" style="43" customWidth="1"/>
    <col min="8971" max="8971" width="9" style="43"/>
    <col min="8972" max="8972" width="13" style="43" customWidth="1"/>
    <col min="8973" max="8973" width="45.75" style="43" customWidth="1"/>
    <col min="8974" max="8974" width="26.625" style="43" customWidth="1"/>
    <col min="8975" max="9218" width="9" style="43"/>
    <col min="9219" max="9219" width="9" style="43" customWidth="1"/>
    <col min="9220" max="9220" width="15.75" style="43" customWidth="1"/>
    <col min="9221" max="9221" width="15.25" style="43" customWidth="1"/>
    <col min="9222" max="9222" width="19.5" style="43" customWidth="1"/>
    <col min="9223" max="9223" width="9" style="43"/>
    <col min="9224" max="9224" width="15.75" style="43" customWidth="1"/>
    <col min="9225" max="9225" width="17.875" style="43" customWidth="1"/>
    <col min="9226" max="9226" width="18.875" style="43" customWidth="1"/>
    <col min="9227" max="9227" width="9" style="43"/>
    <col min="9228" max="9228" width="13" style="43" customWidth="1"/>
    <col min="9229" max="9229" width="45.75" style="43" customWidth="1"/>
    <col min="9230" max="9230" width="26.625" style="43" customWidth="1"/>
    <col min="9231" max="9474" width="9" style="43"/>
    <col min="9475" max="9475" width="9" style="43" customWidth="1"/>
    <col min="9476" max="9476" width="15.75" style="43" customWidth="1"/>
    <col min="9477" max="9477" width="15.25" style="43" customWidth="1"/>
    <col min="9478" max="9478" width="19.5" style="43" customWidth="1"/>
    <col min="9479" max="9479" width="9" style="43"/>
    <col min="9480" max="9480" width="15.75" style="43" customWidth="1"/>
    <col min="9481" max="9481" width="17.875" style="43" customWidth="1"/>
    <col min="9482" max="9482" width="18.875" style="43" customWidth="1"/>
    <col min="9483" max="9483" width="9" style="43"/>
    <col min="9484" max="9484" width="13" style="43" customWidth="1"/>
    <col min="9485" max="9485" width="45.75" style="43" customWidth="1"/>
    <col min="9486" max="9486" width="26.625" style="43" customWidth="1"/>
    <col min="9487" max="9730" width="9" style="43"/>
    <col min="9731" max="9731" width="9" style="43" customWidth="1"/>
    <col min="9732" max="9732" width="15.75" style="43" customWidth="1"/>
    <col min="9733" max="9733" width="15.25" style="43" customWidth="1"/>
    <col min="9734" max="9734" width="19.5" style="43" customWidth="1"/>
    <col min="9735" max="9735" width="9" style="43"/>
    <col min="9736" max="9736" width="15.75" style="43" customWidth="1"/>
    <col min="9737" max="9737" width="17.875" style="43" customWidth="1"/>
    <col min="9738" max="9738" width="18.875" style="43" customWidth="1"/>
    <col min="9739" max="9739" width="9" style="43"/>
    <col min="9740" max="9740" width="13" style="43" customWidth="1"/>
    <col min="9741" max="9741" width="45.75" style="43" customWidth="1"/>
    <col min="9742" max="9742" width="26.625" style="43" customWidth="1"/>
    <col min="9743" max="9986" width="9" style="43"/>
    <col min="9987" max="9987" width="9" style="43" customWidth="1"/>
    <col min="9988" max="9988" width="15.75" style="43" customWidth="1"/>
    <col min="9989" max="9989" width="15.25" style="43" customWidth="1"/>
    <col min="9990" max="9990" width="19.5" style="43" customWidth="1"/>
    <col min="9991" max="9991" width="9" style="43"/>
    <col min="9992" max="9992" width="15.75" style="43" customWidth="1"/>
    <col min="9993" max="9993" width="17.875" style="43" customWidth="1"/>
    <col min="9994" max="9994" width="18.875" style="43" customWidth="1"/>
    <col min="9995" max="9995" width="9" style="43"/>
    <col min="9996" max="9996" width="13" style="43" customWidth="1"/>
    <col min="9997" max="9997" width="45.75" style="43" customWidth="1"/>
    <col min="9998" max="9998" width="26.625" style="43" customWidth="1"/>
    <col min="9999" max="10242" width="9" style="43"/>
    <col min="10243" max="10243" width="9" style="43" customWidth="1"/>
    <col min="10244" max="10244" width="15.75" style="43" customWidth="1"/>
    <col min="10245" max="10245" width="15.25" style="43" customWidth="1"/>
    <col min="10246" max="10246" width="19.5" style="43" customWidth="1"/>
    <col min="10247" max="10247" width="9" style="43"/>
    <col min="10248" max="10248" width="15.75" style="43" customWidth="1"/>
    <col min="10249" max="10249" width="17.875" style="43" customWidth="1"/>
    <col min="10250" max="10250" width="18.875" style="43" customWidth="1"/>
    <col min="10251" max="10251" width="9" style="43"/>
    <col min="10252" max="10252" width="13" style="43" customWidth="1"/>
    <col min="10253" max="10253" width="45.75" style="43" customWidth="1"/>
    <col min="10254" max="10254" width="26.625" style="43" customWidth="1"/>
    <col min="10255" max="10498" width="9" style="43"/>
    <col min="10499" max="10499" width="9" style="43" customWidth="1"/>
    <col min="10500" max="10500" width="15.75" style="43" customWidth="1"/>
    <col min="10501" max="10501" width="15.25" style="43" customWidth="1"/>
    <col min="10502" max="10502" width="19.5" style="43" customWidth="1"/>
    <col min="10503" max="10503" width="9" style="43"/>
    <col min="10504" max="10504" width="15.75" style="43" customWidth="1"/>
    <col min="10505" max="10505" width="17.875" style="43" customWidth="1"/>
    <col min="10506" max="10506" width="18.875" style="43" customWidth="1"/>
    <col min="10507" max="10507" width="9" style="43"/>
    <col min="10508" max="10508" width="13" style="43" customWidth="1"/>
    <col min="10509" max="10509" width="45.75" style="43" customWidth="1"/>
    <col min="10510" max="10510" width="26.625" style="43" customWidth="1"/>
    <col min="10511" max="10754" width="9" style="43"/>
    <col min="10755" max="10755" width="9" style="43" customWidth="1"/>
    <col min="10756" max="10756" width="15.75" style="43" customWidth="1"/>
    <col min="10757" max="10757" width="15.25" style="43" customWidth="1"/>
    <col min="10758" max="10758" width="19.5" style="43" customWidth="1"/>
    <col min="10759" max="10759" width="9" style="43"/>
    <col min="10760" max="10760" width="15.75" style="43" customWidth="1"/>
    <col min="10761" max="10761" width="17.875" style="43" customWidth="1"/>
    <col min="10762" max="10762" width="18.875" style="43" customWidth="1"/>
    <col min="10763" max="10763" width="9" style="43"/>
    <col min="10764" max="10764" width="13" style="43" customWidth="1"/>
    <col min="10765" max="10765" width="45.75" style="43" customWidth="1"/>
    <col min="10766" max="10766" width="26.625" style="43" customWidth="1"/>
    <col min="10767" max="11010" width="9" style="43"/>
    <col min="11011" max="11011" width="9" style="43" customWidth="1"/>
    <col min="11012" max="11012" width="15.75" style="43" customWidth="1"/>
    <col min="11013" max="11013" width="15.25" style="43" customWidth="1"/>
    <col min="11014" max="11014" width="19.5" style="43" customWidth="1"/>
    <col min="11015" max="11015" width="9" style="43"/>
    <col min="11016" max="11016" width="15.75" style="43" customWidth="1"/>
    <col min="11017" max="11017" width="17.875" style="43" customWidth="1"/>
    <col min="11018" max="11018" width="18.875" style="43" customWidth="1"/>
    <col min="11019" max="11019" width="9" style="43"/>
    <col min="11020" max="11020" width="13" style="43" customWidth="1"/>
    <col min="11021" max="11021" width="45.75" style="43" customWidth="1"/>
    <col min="11022" max="11022" width="26.625" style="43" customWidth="1"/>
    <col min="11023" max="11266" width="9" style="43"/>
    <col min="11267" max="11267" width="9" style="43" customWidth="1"/>
    <col min="11268" max="11268" width="15.75" style="43" customWidth="1"/>
    <col min="11269" max="11269" width="15.25" style="43" customWidth="1"/>
    <col min="11270" max="11270" width="19.5" style="43" customWidth="1"/>
    <col min="11271" max="11271" width="9" style="43"/>
    <col min="11272" max="11272" width="15.75" style="43" customWidth="1"/>
    <col min="11273" max="11273" width="17.875" style="43" customWidth="1"/>
    <col min="11274" max="11274" width="18.875" style="43" customWidth="1"/>
    <col min="11275" max="11275" width="9" style="43"/>
    <col min="11276" max="11276" width="13" style="43" customWidth="1"/>
    <col min="11277" max="11277" width="45.75" style="43" customWidth="1"/>
    <col min="11278" max="11278" width="26.625" style="43" customWidth="1"/>
    <col min="11279" max="11522" width="9" style="43"/>
    <col min="11523" max="11523" width="9" style="43" customWidth="1"/>
    <col min="11524" max="11524" width="15.75" style="43" customWidth="1"/>
    <col min="11525" max="11525" width="15.25" style="43" customWidth="1"/>
    <col min="11526" max="11526" width="19.5" style="43" customWidth="1"/>
    <col min="11527" max="11527" width="9" style="43"/>
    <col min="11528" max="11528" width="15.75" style="43" customWidth="1"/>
    <col min="11529" max="11529" width="17.875" style="43" customWidth="1"/>
    <col min="11530" max="11530" width="18.875" style="43" customWidth="1"/>
    <col min="11531" max="11531" width="9" style="43"/>
    <col min="11532" max="11532" width="13" style="43" customWidth="1"/>
    <col min="11533" max="11533" width="45.75" style="43" customWidth="1"/>
    <col min="11534" max="11534" width="26.625" style="43" customWidth="1"/>
    <col min="11535" max="11778" width="9" style="43"/>
    <col min="11779" max="11779" width="9" style="43" customWidth="1"/>
    <col min="11780" max="11780" width="15.75" style="43" customWidth="1"/>
    <col min="11781" max="11781" width="15.25" style="43" customWidth="1"/>
    <col min="11782" max="11782" width="19.5" style="43" customWidth="1"/>
    <col min="11783" max="11783" width="9" style="43"/>
    <col min="11784" max="11784" width="15.75" style="43" customWidth="1"/>
    <col min="11785" max="11785" width="17.875" style="43" customWidth="1"/>
    <col min="11786" max="11786" width="18.875" style="43" customWidth="1"/>
    <col min="11787" max="11787" width="9" style="43"/>
    <col min="11788" max="11788" width="13" style="43" customWidth="1"/>
    <col min="11789" max="11789" width="45.75" style="43" customWidth="1"/>
    <col min="11790" max="11790" width="26.625" style="43" customWidth="1"/>
    <col min="11791" max="12034" width="9" style="43"/>
    <col min="12035" max="12035" width="9" style="43" customWidth="1"/>
    <col min="12036" max="12036" width="15.75" style="43" customWidth="1"/>
    <col min="12037" max="12037" width="15.25" style="43" customWidth="1"/>
    <col min="12038" max="12038" width="19.5" style="43" customWidth="1"/>
    <col min="12039" max="12039" width="9" style="43"/>
    <col min="12040" max="12040" width="15.75" style="43" customWidth="1"/>
    <col min="12041" max="12041" width="17.875" style="43" customWidth="1"/>
    <col min="12042" max="12042" width="18.875" style="43" customWidth="1"/>
    <col min="12043" max="12043" width="9" style="43"/>
    <col min="12044" max="12044" width="13" style="43" customWidth="1"/>
    <col min="12045" max="12045" width="45.75" style="43" customWidth="1"/>
    <col min="12046" max="12046" width="26.625" style="43" customWidth="1"/>
    <col min="12047" max="12290" width="9" style="43"/>
    <col min="12291" max="12291" width="9" style="43" customWidth="1"/>
    <col min="12292" max="12292" width="15.75" style="43" customWidth="1"/>
    <col min="12293" max="12293" width="15.25" style="43" customWidth="1"/>
    <col min="12294" max="12294" width="19.5" style="43" customWidth="1"/>
    <col min="12295" max="12295" width="9" style="43"/>
    <col min="12296" max="12296" width="15.75" style="43" customWidth="1"/>
    <col min="12297" max="12297" width="17.875" style="43" customWidth="1"/>
    <col min="12298" max="12298" width="18.875" style="43" customWidth="1"/>
    <col min="12299" max="12299" width="9" style="43"/>
    <col min="12300" max="12300" width="13" style="43" customWidth="1"/>
    <col min="12301" max="12301" width="45.75" style="43" customWidth="1"/>
    <col min="12302" max="12302" width="26.625" style="43" customWidth="1"/>
    <col min="12303" max="12546" width="9" style="43"/>
    <col min="12547" max="12547" width="9" style="43" customWidth="1"/>
    <col min="12548" max="12548" width="15.75" style="43" customWidth="1"/>
    <col min="12549" max="12549" width="15.25" style="43" customWidth="1"/>
    <col min="12550" max="12550" width="19.5" style="43" customWidth="1"/>
    <col min="12551" max="12551" width="9" style="43"/>
    <col min="12552" max="12552" width="15.75" style="43" customWidth="1"/>
    <col min="12553" max="12553" width="17.875" style="43" customWidth="1"/>
    <col min="12554" max="12554" width="18.875" style="43" customWidth="1"/>
    <col min="12555" max="12555" width="9" style="43"/>
    <col min="12556" max="12556" width="13" style="43" customWidth="1"/>
    <col min="12557" max="12557" width="45.75" style="43" customWidth="1"/>
    <col min="12558" max="12558" width="26.625" style="43" customWidth="1"/>
    <col min="12559" max="12802" width="9" style="43"/>
    <col min="12803" max="12803" width="9" style="43" customWidth="1"/>
    <col min="12804" max="12804" width="15.75" style="43" customWidth="1"/>
    <col min="12805" max="12805" width="15.25" style="43" customWidth="1"/>
    <col min="12806" max="12806" width="19.5" style="43" customWidth="1"/>
    <col min="12807" max="12807" width="9" style="43"/>
    <col min="12808" max="12808" width="15.75" style="43" customWidth="1"/>
    <col min="12809" max="12809" width="17.875" style="43" customWidth="1"/>
    <col min="12810" max="12810" width="18.875" style="43" customWidth="1"/>
    <col min="12811" max="12811" width="9" style="43"/>
    <col min="12812" max="12812" width="13" style="43" customWidth="1"/>
    <col min="12813" max="12813" width="45.75" style="43" customWidth="1"/>
    <col min="12814" max="12814" width="26.625" style="43" customWidth="1"/>
    <col min="12815" max="13058" width="9" style="43"/>
    <col min="13059" max="13059" width="9" style="43" customWidth="1"/>
    <col min="13060" max="13060" width="15.75" style="43" customWidth="1"/>
    <col min="13061" max="13061" width="15.25" style="43" customWidth="1"/>
    <col min="13062" max="13062" width="19.5" style="43" customWidth="1"/>
    <col min="13063" max="13063" width="9" style="43"/>
    <col min="13064" max="13064" width="15.75" style="43" customWidth="1"/>
    <col min="13065" max="13065" width="17.875" style="43" customWidth="1"/>
    <col min="13066" max="13066" width="18.875" style="43" customWidth="1"/>
    <col min="13067" max="13067" width="9" style="43"/>
    <col min="13068" max="13068" width="13" style="43" customWidth="1"/>
    <col min="13069" max="13069" width="45.75" style="43" customWidth="1"/>
    <col min="13070" max="13070" width="26.625" style="43" customWidth="1"/>
    <col min="13071" max="13314" width="9" style="43"/>
    <col min="13315" max="13315" width="9" style="43" customWidth="1"/>
    <col min="13316" max="13316" width="15.75" style="43" customWidth="1"/>
    <col min="13317" max="13317" width="15.25" style="43" customWidth="1"/>
    <col min="13318" max="13318" width="19.5" style="43" customWidth="1"/>
    <col min="13319" max="13319" width="9" style="43"/>
    <col min="13320" max="13320" width="15.75" style="43" customWidth="1"/>
    <col min="13321" max="13321" width="17.875" style="43" customWidth="1"/>
    <col min="13322" max="13322" width="18.875" style="43" customWidth="1"/>
    <col min="13323" max="13323" width="9" style="43"/>
    <col min="13324" max="13324" width="13" style="43" customWidth="1"/>
    <col min="13325" max="13325" width="45.75" style="43" customWidth="1"/>
    <col min="13326" max="13326" width="26.625" style="43" customWidth="1"/>
    <col min="13327" max="13570" width="9" style="43"/>
    <col min="13571" max="13571" width="9" style="43" customWidth="1"/>
    <col min="13572" max="13572" width="15.75" style="43" customWidth="1"/>
    <col min="13573" max="13573" width="15.25" style="43" customWidth="1"/>
    <col min="13574" max="13574" width="19.5" style="43" customWidth="1"/>
    <col min="13575" max="13575" width="9" style="43"/>
    <col min="13576" max="13576" width="15.75" style="43" customWidth="1"/>
    <col min="13577" max="13577" width="17.875" style="43" customWidth="1"/>
    <col min="13578" max="13578" width="18.875" style="43" customWidth="1"/>
    <col min="13579" max="13579" width="9" style="43"/>
    <col min="13580" max="13580" width="13" style="43" customWidth="1"/>
    <col min="13581" max="13581" width="45.75" style="43" customWidth="1"/>
    <col min="13582" max="13582" width="26.625" style="43" customWidth="1"/>
    <col min="13583" max="13826" width="9" style="43"/>
    <col min="13827" max="13827" width="9" style="43" customWidth="1"/>
    <col min="13828" max="13828" width="15.75" style="43" customWidth="1"/>
    <col min="13829" max="13829" width="15.25" style="43" customWidth="1"/>
    <col min="13830" max="13830" width="19.5" style="43" customWidth="1"/>
    <col min="13831" max="13831" width="9" style="43"/>
    <col min="13832" max="13832" width="15.75" style="43" customWidth="1"/>
    <col min="13833" max="13833" width="17.875" style="43" customWidth="1"/>
    <col min="13834" max="13834" width="18.875" style="43" customWidth="1"/>
    <col min="13835" max="13835" width="9" style="43"/>
    <col min="13836" max="13836" width="13" style="43" customWidth="1"/>
    <col min="13837" max="13837" width="45.75" style="43" customWidth="1"/>
    <col min="13838" max="13838" width="26.625" style="43" customWidth="1"/>
    <col min="13839" max="14082" width="9" style="43"/>
    <col min="14083" max="14083" width="9" style="43" customWidth="1"/>
    <col min="14084" max="14084" width="15.75" style="43" customWidth="1"/>
    <col min="14085" max="14085" width="15.25" style="43" customWidth="1"/>
    <col min="14086" max="14086" width="19.5" style="43" customWidth="1"/>
    <col min="14087" max="14087" width="9" style="43"/>
    <col min="14088" max="14088" width="15.75" style="43" customWidth="1"/>
    <col min="14089" max="14089" width="17.875" style="43" customWidth="1"/>
    <col min="14090" max="14090" width="18.875" style="43" customWidth="1"/>
    <col min="14091" max="14091" width="9" style="43"/>
    <col min="14092" max="14092" width="13" style="43" customWidth="1"/>
    <col min="14093" max="14093" width="45.75" style="43" customWidth="1"/>
    <col min="14094" max="14094" width="26.625" style="43" customWidth="1"/>
    <col min="14095" max="14338" width="9" style="43"/>
    <col min="14339" max="14339" width="9" style="43" customWidth="1"/>
    <col min="14340" max="14340" width="15.75" style="43" customWidth="1"/>
    <col min="14341" max="14341" width="15.25" style="43" customWidth="1"/>
    <col min="14342" max="14342" width="19.5" style="43" customWidth="1"/>
    <col min="14343" max="14343" width="9" style="43"/>
    <col min="14344" max="14344" width="15.75" style="43" customWidth="1"/>
    <col min="14345" max="14345" width="17.875" style="43" customWidth="1"/>
    <col min="14346" max="14346" width="18.875" style="43" customWidth="1"/>
    <col min="14347" max="14347" width="9" style="43"/>
    <col min="14348" max="14348" width="13" style="43" customWidth="1"/>
    <col min="14349" max="14349" width="45.75" style="43" customWidth="1"/>
    <col min="14350" max="14350" width="26.625" style="43" customWidth="1"/>
    <col min="14351" max="14594" width="9" style="43"/>
    <col min="14595" max="14595" width="9" style="43" customWidth="1"/>
    <col min="14596" max="14596" width="15.75" style="43" customWidth="1"/>
    <col min="14597" max="14597" width="15.25" style="43" customWidth="1"/>
    <col min="14598" max="14598" width="19.5" style="43" customWidth="1"/>
    <col min="14599" max="14599" width="9" style="43"/>
    <col min="14600" max="14600" width="15.75" style="43" customWidth="1"/>
    <col min="14601" max="14601" width="17.875" style="43" customWidth="1"/>
    <col min="14602" max="14602" width="18.875" style="43" customWidth="1"/>
    <col min="14603" max="14603" width="9" style="43"/>
    <col min="14604" max="14604" width="13" style="43" customWidth="1"/>
    <col min="14605" max="14605" width="45.75" style="43" customWidth="1"/>
    <col min="14606" max="14606" width="26.625" style="43" customWidth="1"/>
    <col min="14607" max="14850" width="9" style="43"/>
    <col min="14851" max="14851" width="9" style="43" customWidth="1"/>
    <col min="14852" max="14852" width="15.75" style="43" customWidth="1"/>
    <col min="14853" max="14853" width="15.25" style="43" customWidth="1"/>
    <col min="14854" max="14854" width="19.5" style="43" customWidth="1"/>
    <col min="14855" max="14855" width="9" style="43"/>
    <col min="14856" max="14856" width="15.75" style="43" customWidth="1"/>
    <col min="14857" max="14857" width="17.875" style="43" customWidth="1"/>
    <col min="14858" max="14858" width="18.875" style="43" customWidth="1"/>
    <col min="14859" max="14859" width="9" style="43"/>
    <col min="14860" max="14860" width="13" style="43" customWidth="1"/>
    <col min="14861" max="14861" width="45.75" style="43" customWidth="1"/>
    <col min="14862" max="14862" width="26.625" style="43" customWidth="1"/>
    <col min="14863" max="15106" width="9" style="43"/>
    <col min="15107" max="15107" width="9" style="43" customWidth="1"/>
    <col min="15108" max="15108" width="15.75" style="43" customWidth="1"/>
    <col min="15109" max="15109" width="15.25" style="43" customWidth="1"/>
    <col min="15110" max="15110" width="19.5" style="43" customWidth="1"/>
    <col min="15111" max="15111" width="9" style="43"/>
    <col min="15112" max="15112" width="15.75" style="43" customWidth="1"/>
    <col min="15113" max="15113" width="17.875" style="43" customWidth="1"/>
    <col min="15114" max="15114" width="18.875" style="43" customWidth="1"/>
    <col min="15115" max="15115" width="9" style="43"/>
    <col min="15116" max="15116" width="13" style="43" customWidth="1"/>
    <col min="15117" max="15117" width="45.75" style="43" customWidth="1"/>
    <col min="15118" max="15118" width="26.625" style="43" customWidth="1"/>
    <col min="15119" max="15362" width="9" style="43"/>
    <col min="15363" max="15363" width="9" style="43" customWidth="1"/>
    <col min="15364" max="15364" width="15.75" style="43" customWidth="1"/>
    <col min="15365" max="15365" width="15.25" style="43" customWidth="1"/>
    <col min="15366" max="15366" width="19.5" style="43" customWidth="1"/>
    <col min="15367" max="15367" width="9" style="43"/>
    <col min="15368" max="15368" width="15.75" style="43" customWidth="1"/>
    <col min="15369" max="15369" width="17.875" style="43" customWidth="1"/>
    <col min="15370" max="15370" width="18.875" style="43" customWidth="1"/>
    <col min="15371" max="15371" width="9" style="43"/>
    <col min="15372" max="15372" width="13" style="43" customWidth="1"/>
    <col min="15373" max="15373" width="45.75" style="43" customWidth="1"/>
    <col min="15374" max="15374" width="26.625" style="43" customWidth="1"/>
    <col min="15375" max="15618" width="9" style="43"/>
    <col min="15619" max="15619" width="9" style="43" customWidth="1"/>
    <col min="15620" max="15620" width="15.75" style="43" customWidth="1"/>
    <col min="15621" max="15621" width="15.25" style="43" customWidth="1"/>
    <col min="15622" max="15622" width="19.5" style="43" customWidth="1"/>
    <col min="15623" max="15623" width="9" style="43"/>
    <col min="15624" max="15624" width="15.75" style="43" customWidth="1"/>
    <col min="15625" max="15625" width="17.875" style="43" customWidth="1"/>
    <col min="15626" max="15626" width="18.875" style="43" customWidth="1"/>
    <col min="15627" max="15627" width="9" style="43"/>
    <col min="15628" max="15628" width="13" style="43" customWidth="1"/>
    <col min="15629" max="15629" width="45.75" style="43" customWidth="1"/>
    <col min="15630" max="15630" width="26.625" style="43" customWidth="1"/>
    <col min="15631" max="15874" width="9" style="43"/>
    <col min="15875" max="15875" width="9" style="43" customWidth="1"/>
    <col min="15876" max="15876" width="15.75" style="43" customWidth="1"/>
    <col min="15877" max="15877" width="15.25" style="43" customWidth="1"/>
    <col min="15878" max="15878" width="19.5" style="43" customWidth="1"/>
    <col min="15879" max="15879" width="9" style="43"/>
    <col min="15880" max="15880" width="15.75" style="43" customWidth="1"/>
    <col min="15881" max="15881" width="17.875" style="43" customWidth="1"/>
    <col min="15882" max="15882" width="18.875" style="43" customWidth="1"/>
    <col min="15883" max="15883" width="9" style="43"/>
    <col min="15884" max="15884" width="13" style="43" customWidth="1"/>
    <col min="15885" max="15885" width="45.75" style="43" customWidth="1"/>
    <col min="15886" max="15886" width="26.625" style="43" customWidth="1"/>
    <col min="15887" max="16130" width="9" style="43"/>
    <col min="16131" max="16131" width="9" style="43" customWidth="1"/>
    <col min="16132" max="16132" width="15.75" style="43" customWidth="1"/>
    <col min="16133" max="16133" width="15.25" style="43" customWidth="1"/>
    <col min="16134" max="16134" width="19.5" style="43" customWidth="1"/>
    <col min="16135" max="16135" width="9" style="43"/>
    <col min="16136" max="16136" width="15.75" style="43" customWidth="1"/>
    <col min="16137" max="16137" width="17.875" style="43" customWidth="1"/>
    <col min="16138" max="16138" width="18.875" style="43" customWidth="1"/>
    <col min="16139" max="16139" width="9" style="43"/>
    <col min="16140" max="16140" width="13" style="43" customWidth="1"/>
    <col min="16141" max="16141" width="45.75" style="43" customWidth="1"/>
    <col min="16142" max="16142" width="26.625" style="43" customWidth="1"/>
    <col min="16143" max="16384" width="9" style="43"/>
  </cols>
  <sheetData>
    <row r="1" spans="1:14">
      <c r="A1" s="47"/>
      <c r="B1" s="117" t="s">
        <v>67</v>
      </c>
      <c r="C1" s="117"/>
      <c r="D1" s="47"/>
      <c r="E1" s="47"/>
      <c r="F1" s="65"/>
      <c r="G1" s="47"/>
      <c r="H1" s="47"/>
    </row>
    <row r="2" spans="1:14">
      <c r="A2" s="52" t="s">
        <v>68</v>
      </c>
      <c r="B2" s="52" t="s">
        <v>69</v>
      </c>
      <c r="C2" s="52" t="s">
        <v>70</v>
      </c>
      <c r="D2" s="52" t="s">
        <v>71</v>
      </c>
      <c r="E2" s="52" t="s">
        <v>72</v>
      </c>
      <c r="F2" s="52" t="s">
        <v>46</v>
      </c>
      <c r="G2" s="52" t="s">
        <v>73</v>
      </c>
      <c r="H2" s="52" t="s">
        <v>74</v>
      </c>
      <c r="I2" s="52" t="s">
        <v>75</v>
      </c>
      <c r="J2" s="52" t="s">
        <v>76</v>
      </c>
      <c r="K2" s="52" t="s">
        <v>62</v>
      </c>
      <c r="M2" s="47"/>
      <c r="N2" s="47"/>
    </row>
    <row r="3" spans="1:14">
      <c r="A3" s="65">
        <v>1</v>
      </c>
      <c r="B3" s="80">
        <v>8</v>
      </c>
      <c r="C3" s="80">
        <v>19</v>
      </c>
      <c r="D3" s="80">
        <v>0.15964520811768551</v>
      </c>
      <c r="E3" s="59">
        <v>0.15964520800000001</v>
      </c>
      <c r="F3" s="80">
        <v>-1.304307E-3</v>
      </c>
      <c r="G3" s="88" t="s">
        <v>107</v>
      </c>
      <c r="H3" s="80">
        <v>51107200</v>
      </c>
      <c r="I3" s="59">
        <f>(D3-$D$49)/$D$49</f>
        <v>5.0597695805212363E-4</v>
      </c>
      <c r="J3" s="59">
        <f>(E3-$D$49)/$D$49</f>
        <v>5.0597622051012177E-4</v>
      </c>
      <c r="K3" s="57" t="s">
        <v>105</v>
      </c>
      <c r="M3" s="47"/>
      <c r="N3" s="47"/>
    </row>
    <row r="4" spans="1:14">
      <c r="A4" s="65">
        <v>2</v>
      </c>
      <c r="B4" s="80">
        <v>8</v>
      </c>
      <c r="C4" s="80">
        <v>19</v>
      </c>
      <c r="D4" s="80">
        <v>0.16177300999999999</v>
      </c>
      <c r="E4" s="59">
        <v>0.15964520800000001</v>
      </c>
      <c r="F4" s="80">
        <v>-3.5593009000000002E-2</v>
      </c>
      <c r="G4" s="88" t="s">
        <v>107</v>
      </c>
      <c r="H4" s="80">
        <v>50876800</v>
      </c>
      <c r="I4" s="59">
        <f t="shared" ref="I4:J32" si="0">(D4-$D$49)/$D$49</f>
        <v>1.3841037409530828E-2</v>
      </c>
      <c r="J4" s="59">
        <f t="shared" si="0"/>
        <v>5.0597622051012177E-4</v>
      </c>
      <c r="K4" s="57" t="s">
        <v>105</v>
      </c>
      <c r="M4" s="66" t="s">
        <v>77</v>
      </c>
      <c r="N4" s="59"/>
    </row>
    <row r="5" spans="1:14">
      <c r="A5" s="65">
        <v>3</v>
      </c>
      <c r="B5" s="80">
        <v>8</v>
      </c>
      <c r="C5" s="80">
        <v>19</v>
      </c>
      <c r="D5" s="80">
        <v>0.15964520811768551</v>
      </c>
      <c r="E5" s="59">
        <v>0.15964520800000001</v>
      </c>
      <c r="F5" s="80">
        <v>-1.304307E-3</v>
      </c>
      <c r="G5" s="88" t="s">
        <v>107</v>
      </c>
      <c r="H5" s="80">
        <v>51700400</v>
      </c>
      <c r="I5" s="59">
        <f t="shared" si="0"/>
        <v>5.0597695805212363E-4</v>
      </c>
      <c r="J5" s="59">
        <f t="shared" si="0"/>
        <v>5.0597622051012177E-4</v>
      </c>
      <c r="K5" s="57" t="s">
        <v>105</v>
      </c>
      <c r="M5" s="64" t="s">
        <v>78</v>
      </c>
      <c r="N5" s="63">
        <v>100</v>
      </c>
    </row>
    <row r="6" spans="1:14">
      <c r="A6" s="65">
        <v>4</v>
      </c>
      <c r="B6" s="80">
        <v>8</v>
      </c>
      <c r="C6" s="80">
        <v>19</v>
      </c>
      <c r="D6" s="80">
        <v>0.15964520811768551</v>
      </c>
      <c r="E6" s="59">
        <v>0.15964520800000001</v>
      </c>
      <c r="F6" s="80">
        <v>-1.304307E-3</v>
      </c>
      <c r="G6" s="88" t="s">
        <v>107</v>
      </c>
      <c r="H6" s="80">
        <v>50880800</v>
      </c>
      <c r="I6" s="59">
        <f t="shared" si="0"/>
        <v>5.0597695805212363E-4</v>
      </c>
      <c r="J6" s="59">
        <f t="shared" si="0"/>
        <v>5.0597622051012177E-4</v>
      </c>
      <c r="K6" s="57" t="s">
        <v>105</v>
      </c>
      <c r="M6" s="51" t="s">
        <v>79</v>
      </c>
      <c r="N6" s="50">
        <v>50000000</v>
      </c>
    </row>
    <row r="7" spans="1:14">
      <c r="A7" s="65">
        <v>5</v>
      </c>
      <c r="B7" s="84">
        <v>8</v>
      </c>
      <c r="C7" s="84">
        <v>19</v>
      </c>
      <c r="D7" s="80">
        <v>0.15964520811768551</v>
      </c>
      <c r="E7" s="59">
        <v>0.15964520800000001</v>
      </c>
      <c r="F7" s="80">
        <v>-1.304307E-3</v>
      </c>
      <c r="G7" s="88" t="s">
        <v>107</v>
      </c>
      <c r="H7" s="80">
        <v>50573600</v>
      </c>
      <c r="I7" s="59">
        <f t="shared" si="0"/>
        <v>5.0597695805212363E-4</v>
      </c>
      <c r="J7" s="59">
        <f t="shared" si="0"/>
        <v>5.0597622051012177E-4</v>
      </c>
      <c r="K7" s="57" t="s">
        <v>105</v>
      </c>
      <c r="M7" s="51" t="s">
        <v>80</v>
      </c>
      <c r="N7" s="85" t="s">
        <v>81</v>
      </c>
    </row>
    <row r="8" spans="1:14">
      <c r="A8" s="65">
        <v>6</v>
      </c>
      <c r="B8" s="84">
        <v>8</v>
      </c>
      <c r="C8" s="84">
        <v>19</v>
      </c>
      <c r="D8" s="80">
        <v>0.16177300999999999</v>
      </c>
      <c r="E8" s="59">
        <v>0.15964520800000001</v>
      </c>
      <c r="F8" s="80">
        <v>-3.5593009000000002E-2</v>
      </c>
      <c r="G8" s="88" t="s">
        <v>107</v>
      </c>
      <c r="H8" s="80">
        <v>50174800</v>
      </c>
      <c r="I8" s="59">
        <f t="shared" si="0"/>
        <v>1.3841037409530828E-2</v>
      </c>
      <c r="J8" s="59">
        <f t="shared" si="0"/>
        <v>5.0597622051012177E-4</v>
      </c>
      <c r="K8" s="57" t="s">
        <v>105</v>
      </c>
      <c r="M8" s="51" t="s">
        <v>82</v>
      </c>
      <c r="N8" s="50">
        <v>6</v>
      </c>
    </row>
    <row r="9" spans="1:14">
      <c r="A9" s="65">
        <v>7</v>
      </c>
      <c r="B9" s="84">
        <v>8</v>
      </c>
      <c r="C9" s="84">
        <v>19</v>
      </c>
      <c r="D9" s="80">
        <v>0.16177300999999999</v>
      </c>
      <c r="E9" s="59">
        <v>0.15964520800000001</v>
      </c>
      <c r="F9" s="80">
        <v>-3.5593009000000002E-2</v>
      </c>
      <c r="G9" s="88" t="s">
        <v>107</v>
      </c>
      <c r="H9" s="80">
        <v>50034800</v>
      </c>
      <c r="I9" s="59">
        <f t="shared" si="0"/>
        <v>1.3841037409530828E-2</v>
      </c>
      <c r="J9" s="59">
        <f t="shared" si="0"/>
        <v>5.0597622051012177E-4</v>
      </c>
      <c r="K9" s="57" t="s">
        <v>105</v>
      </c>
      <c r="M9" s="51" t="s">
        <v>83</v>
      </c>
      <c r="N9" s="85" t="s">
        <v>84</v>
      </c>
    </row>
    <row r="10" spans="1:14">
      <c r="A10" s="65">
        <v>8</v>
      </c>
      <c r="B10" s="84">
        <v>8</v>
      </c>
      <c r="C10" s="84">
        <v>19</v>
      </c>
      <c r="D10" s="80">
        <v>0.15964520811768551</v>
      </c>
      <c r="E10" s="59">
        <v>0.15964520800000001</v>
      </c>
      <c r="F10" s="80">
        <v>-1.304307E-3</v>
      </c>
      <c r="G10" s="88" t="s">
        <v>107</v>
      </c>
      <c r="H10" s="80">
        <v>53069200</v>
      </c>
      <c r="I10" s="59">
        <f t="shared" si="0"/>
        <v>5.0597695805212363E-4</v>
      </c>
      <c r="J10" s="59">
        <f t="shared" si="0"/>
        <v>5.0597622051012177E-4</v>
      </c>
      <c r="K10" s="57" t="s">
        <v>105</v>
      </c>
      <c r="M10" s="51" t="s">
        <v>85</v>
      </c>
      <c r="N10" s="85" t="s">
        <v>86</v>
      </c>
    </row>
    <row r="11" spans="1:14">
      <c r="A11" s="65">
        <v>9</v>
      </c>
      <c r="B11" s="84">
        <v>8</v>
      </c>
      <c r="C11" s="84">
        <v>19</v>
      </c>
      <c r="D11" s="80">
        <v>0.15964520811768551</v>
      </c>
      <c r="E11" s="59">
        <v>0.15964520800000001</v>
      </c>
      <c r="F11" s="80">
        <v>-1.304307E-3</v>
      </c>
      <c r="G11" s="88" t="s">
        <v>107</v>
      </c>
      <c r="H11" s="80">
        <v>50836000</v>
      </c>
      <c r="I11" s="59">
        <f t="shared" si="0"/>
        <v>5.0597695805212363E-4</v>
      </c>
      <c r="J11" s="59">
        <f t="shared" si="0"/>
        <v>5.0597622051012177E-4</v>
      </c>
      <c r="K11" s="57" t="s">
        <v>105</v>
      </c>
      <c r="M11" s="51" t="s">
        <v>87</v>
      </c>
      <c r="N11" s="85" t="s">
        <v>88</v>
      </c>
    </row>
    <row r="12" spans="1:14">
      <c r="A12" s="65">
        <v>10</v>
      </c>
      <c r="B12" s="84">
        <v>8</v>
      </c>
      <c r="C12" s="84">
        <v>19</v>
      </c>
      <c r="D12" s="80">
        <v>0.15964520811768551</v>
      </c>
      <c r="E12" s="59">
        <v>0.15964520800000001</v>
      </c>
      <c r="F12" s="80">
        <v>-1.304307E-3</v>
      </c>
      <c r="G12" s="88" t="s">
        <v>107</v>
      </c>
      <c r="H12" s="80">
        <v>51074400</v>
      </c>
      <c r="I12" s="59">
        <f t="shared" si="0"/>
        <v>5.0597695805212363E-4</v>
      </c>
      <c r="J12" s="59">
        <f t="shared" si="0"/>
        <v>5.0597622051012177E-4</v>
      </c>
      <c r="K12" s="57" t="s">
        <v>105</v>
      </c>
      <c r="M12" s="51" t="s">
        <v>89</v>
      </c>
      <c r="N12" s="50">
        <v>0.4</v>
      </c>
    </row>
    <row r="13" spans="1:14">
      <c r="A13" s="65">
        <v>11</v>
      </c>
      <c r="B13" s="84">
        <v>8</v>
      </c>
      <c r="C13" s="84">
        <v>19</v>
      </c>
      <c r="D13" s="80">
        <v>0.15964520811768551</v>
      </c>
      <c r="E13" s="59">
        <v>0.15964520800000001</v>
      </c>
      <c r="F13" s="80">
        <v>-1.304307E-3</v>
      </c>
      <c r="G13" s="88" t="s">
        <v>107</v>
      </c>
      <c r="H13" s="80">
        <v>52534400</v>
      </c>
      <c r="I13" s="59">
        <f t="shared" si="0"/>
        <v>5.0597695805212363E-4</v>
      </c>
      <c r="J13" s="59">
        <f t="shared" si="0"/>
        <v>5.0597622051012177E-4</v>
      </c>
      <c r="K13" s="57" t="s">
        <v>105</v>
      </c>
      <c r="M13" s="51"/>
      <c r="N13" s="50"/>
    </row>
    <row r="14" spans="1:14">
      <c r="A14" s="65">
        <v>12</v>
      </c>
      <c r="B14" s="84">
        <v>8</v>
      </c>
      <c r="C14" s="84">
        <v>19</v>
      </c>
      <c r="D14" s="80">
        <v>0.15964520811768551</v>
      </c>
      <c r="E14" s="59">
        <v>0.15964520800000001</v>
      </c>
      <c r="F14" s="80">
        <v>-1.304307E-3</v>
      </c>
      <c r="G14" s="88" t="s">
        <v>107</v>
      </c>
      <c r="H14" s="80">
        <v>50270000</v>
      </c>
      <c r="I14" s="59">
        <f t="shared" si="0"/>
        <v>5.0597695805212363E-4</v>
      </c>
      <c r="J14" s="59">
        <f t="shared" si="0"/>
        <v>5.0597622051012177E-4</v>
      </c>
      <c r="K14" s="57" t="s">
        <v>105</v>
      </c>
      <c r="M14" s="51" t="s">
        <v>99</v>
      </c>
      <c r="N14" s="50">
        <v>50000</v>
      </c>
    </row>
    <row r="15" spans="1:14">
      <c r="A15" s="65">
        <v>13</v>
      </c>
      <c r="B15" s="84">
        <v>8</v>
      </c>
      <c r="C15" s="84">
        <v>19</v>
      </c>
      <c r="D15" s="80">
        <v>0.16177300999999999</v>
      </c>
      <c r="E15" s="59">
        <v>0.15964520800000001</v>
      </c>
      <c r="F15" s="80">
        <v>-3.5593009000000002E-2</v>
      </c>
      <c r="G15" s="88" t="s">
        <v>107</v>
      </c>
      <c r="H15" s="80">
        <v>52388000</v>
      </c>
      <c r="I15" s="59">
        <f t="shared" si="0"/>
        <v>1.3841037409530828E-2</v>
      </c>
      <c r="J15" s="59">
        <f t="shared" si="0"/>
        <v>5.0597622051012177E-4</v>
      </c>
      <c r="K15" s="57" t="s">
        <v>105</v>
      </c>
      <c r="M15" s="51"/>
      <c r="N15" s="50"/>
    </row>
    <row r="16" spans="1:14">
      <c r="A16" s="65">
        <v>14</v>
      </c>
      <c r="B16" s="84">
        <v>8</v>
      </c>
      <c r="C16" s="84">
        <v>19</v>
      </c>
      <c r="D16" s="80">
        <v>0.15964520811768551</v>
      </c>
      <c r="E16" s="59">
        <v>0.15964520800000001</v>
      </c>
      <c r="F16" s="80">
        <v>-1.304307E-3</v>
      </c>
      <c r="G16" s="88" t="s">
        <v>107</v>
      </c>
      <c r="H16" s="80">
        <v>51374000</v>
      </c>
      <c r="I16" s="59">
        <f t="shared" si="0"/>
        <v>5.0597695805212363E-4</v>
      </c>
      <c r="J16" s="59">
        <f t="shared" si="0"/>
        <v>5.0597622051012177E-4</v>
      </c>
      <c r="K16" s="57" t="s">
        <v>105</v>
      </c>
      <c r="M16" s="51" t="s">
        <v>90</v>
      </c>
      <c r="N16" s="50"/>
    </row>
    <row r="17" spans="1:14">
      <c r="A17" s="59">
        <v>15</v>
      </c>
      <c r="B17" s="84">
        <v>8</v>
      </c>
      <c r="C17" s="84">
        <v>19</v>
      </c>
      <c r="D17" s="80">
        <v>0.15964520811768551</v>
      </c>
      <c r="E17" s="59">
        <v>0.15964520800000001</v>
      </c>
      <c r="F17" s="80">
        <v>-1.304307E-3</v>
      </c>
      <c r="G17" s="88" t="s">
        <v>107</v>
      </c>
      <c r="H17" s="80">
        <v>53187200</v>
      </c>
      <c r="I17" s="59">
        <f t="shared" si="0"/>
        <v>5.0597695805212363E-4</v>
      </c>
      <c r="J17" s="59">
        <f t="shared" si="0"/>
        <v>5.0597622051012177E-4</v>
      </c>
      <c r="K17" s="57" t="s">
        <v>105</v>
      </c>
      <c r="M17" s="51" t="s">
        <v>91</v>
      </c>
      <c r="N17" s="50" t="s">
        <v>92</v>
      </c>
    </row>
    <row r="18" spans="1:14">
      <c r="A18" s="59">
        <v>16</v>
      </c>
      <c r="B18" s="84">
        <v>8</v>
      </c>
      <c r="C18" s="84">
        <v>19</v>
      </c>
      <c r="D18" s="80">
        <v>0.15964520811768551</v>
      </c>
      <c r="E18" s="59">
        <v>0.15964520800000001</v>
      </c>
      <c r="F18" s="80">
        <v>-1.304307E-3</v>
      </c>
      <c r="G18" s="88" t="s">
        <v>107</v>
      </c>
      <c r="H18" s="80">
        <v>51283200</v>
      </c>
      <c r="I18" s="59">
        <f t="shared" si="0"/>
        <v>5.0597695805212363E-4</v>
      </c>
      <c r="J18" s="59">
        <f t="shared" si="0"/>
        <v>5.0597622051012177E-4</v>
      </c>
      <c r="K18" s="57" t="s">
        <v>105</v>
      </c>
      <c r="M18" s="51" t="s">
        <v>93</v>
      </c>
      <c r="N18" s="50">
        <v>100</v>
      </c>
    </row>
    <row r="19" spans="1:14">
      <c r="A19" s="59">
        <v>17</v>
      </c>
      <c r="B19" s="84">
        <v>8</v>
      </c>
      <c r="C19" s="84">
        <v>19</v>
      </c>
      <c r="D19" s="80">
        <v>0.15964520811768551</v>
      </c>
      <c r="E19" s="59">
        <v>0.15964520800000001</v>
      </c>
      <c r="F19" s="80">
        <v>-1.304307E-3</v>
      </c>
      <c r="G19" s="88" t="s">
        <v>107</v>
      </c>
      <c r="H19" s="80">
        <v>51549600</v>
      </c>
      <c r="I19" s="59">
        <f t="shared" si="0"/>
        <v>5.0597695805212363E-4</v>
      </c>
      <c r="J19" s="59">
        <f t="shared" si="0"/>
        <v>5.0597622051012177E-4</v>
      </c>
      <c r="K19" s="57" t="s">
        <v>105</v>
      </c>
      <c r="M19" s="76"/>
      <c r="N19" s="70"/>
    </row>
    <row r="20" spans="1:14">
      <c r="A20" s="59">
        <v>18</v>
      </c>
      <c r="B20" s="84">
        <v>8</v>
      </c>
      <c r="C20" s="84">
        <v>19</v>
      </c>
      <c r="D20" s="80">
        <v>0.15964520811768551</v>
      </c>
      <c r="E20" s="59">
        <v>0.15964520800000001</v>
      </c>
      <c r="F20" s="80">
        <v>-1.304307E-3</v>
      </c>
      <c r="G20" s="88" t="s">
        <v>107</v>
      </c>
      <c r="H20" s="80">
        <v>51118400</v>
      </c>
      <c r="I20" s="59">
        <f t="shared" si="0"/>
        <v>5.0597695805212363E-4</v>
      </c>
      <c r="J20" s="59">
        <f t="shared" si="0"/>
        <v>5.0597622051012177E-4</v>
      </c>
      <c r="K20" s="57" t="s">
        <v>105</v>
      </c>
      <c r="M20" s="51"/>
      <c r="N20" s="50"/>
    </row>
    <row r="21" spans="1:14">
      <c r="A21" s="59">
        <v>19</v>
      </c>
      <c r="B21" s="84">
        <v>8</v>
      </c>
      <c r="C21" s="84">
        <v>19</v>
      </c>
      <c r="D21" s="80">
        <v>0.15964520811768551</v>
      </c>
      <c r="E21" s="59">
        <v>0.15964520800000001</v>
      </c>
      <c r="F21" s="80">
        <v>-1.304307E-3</v>
      </c>
      <c r="G21" s="88" t="s">
        <v>107</v>
      </c>
      <c r="H21" s="80">
        <v>50650800</v>
      </c>
      <c r="I21" s="59">
        <f t="shared" si="0"/>
        <v>5.0597695805212363E-4</v>
      </c>
      <c r="J21" s="59">
        <f t="shared" si="0"/>
        <v>5.0597622051012177E-4</v>
      </c>
      <c r="K21" s="57" t="s">
        <v>105</v>
      </c>
      <c r="M21" s="51"/>
      <c r="N21" s="50"/>
    </row>
    <row r="22" spans="1:14">
      <c r="A22" s="59">
        <v>20</v>
      </c>
      <c r="B22" s="84">
        <v>8</v>
      </c>
      <c r="C22" s="84">
        <v>19</v>
      </c>
      <c r="D22" s="80">
        <v>0.15964520811768551</v>
      </c>
      <c r="E22" s="59">
        <v>0.15964520800000001</v>
      </c>
      <c r="F22" s="80">
        <v>-1.304307E-3</v>
      </c>
      <c r="G22" s="88" t="s">
        <v>107</v>
      </c>
      <c r="H22" s="80">
        <v>51068000</v>
      </c>
      <c r="I22" s="59">
        <f t="shared" si="0"/>
        <v>5.0597695805212363E-4</v>
      </c>
      <c r="J22" s="59">
        <f t="shared" si="0"/>
        <v>5.0597622051012177E-4</v>
      </c>
      <c r="K22" s="57" t="s">
        <v>105</v>
      </c>
      <c r="M22" s="51"/>
      <c r="N22" s="50"/>
    </row>
    <row r="23" spans="1:14">
      <c r="A23" s="59">
        <v>21</v>
      </c>
      <c r="B23" s="84">
        <v>8</v>
      </c>
      <c r="C23" s="84">
        <v>19</v>
      </c>
      <c r="D23" s="80">
        <v>0.15964520811768551</v>
      </c>
      <c r="E23" s="59">
        <v>0.15964520800000001</v>
      </c>
      <c r="F23" s="80">
        <v>-1.304307E-3</v>
      </c>
      <c r="G23" s="88" t="s">
        <v>107</v>
      </c>
      <c r="H23" s="80">
        <v>51622400</v>
      </c>
      <c r="I23" s="59">
        <f t="shared" si="0"/>
        <v>5.0597695805212363E-4</v>
      </c>
      <c r="J23" s="59">
        <f t="shared" si="0"/>
        <v>5.0597622051012177E-4</v>
      </c>
      <c r="K23" s="57" t="s">
        <v>105</v>
      </c>
      <c r="M23" s="51" t="s">
        <v>94</v>
      </c>
      <c r="N23" s="50"/>
    </row>
    <row r="24" spans="1:14">
      <c r="A24" s="59">
        <v>22</v>
      </c>
      <c r="B24" s="84">
        <v>8</v>
      </c>
      <c r="C24" s="84">
        <v>19</v>
      </c>
      <c r="D24" s="80">
        <v>0.15964520811768551</v>
      </c>
      <c r="E24" s="59">
        <v>0.15964520800000001</v>
      </c>
      <c r="F24" s="80">
        <v>-1.304307E-3</v>
      </c>
      <c r="G24" s="88" t="s">
        <v>107</v>
      </c>
      <c r="H24" s="80">
        <v>51846000</v>
      </c>
      <c r="I24" s="59">
        <f t="shared" si="0"/>
        <v>5.0597695805212363E-4</v>
      </c>
      <c r="J24" s="59">
        <f t="shared" si="0"/>
        <v>5.0597622051012177E-4</v>
      </c>
      <c r="K24" s="57" t="s">
        <v>105</v>
      </c>
      <c r="M24" s="51" t="s">
        <v>95</v>
      </c>
      <c r="N24" s="50">
        <v>1000</v>
      </c>
    </row>
    <row r="25" spans="1:14">
      <c r="A25" s="59">
        <v>23</v>
      </c>
      <c r="B25" s="84">
        <v>8</v>
      </c>
      <c r="C25" s="84">
        <v>19</v>
      </c>
      <c r="D25" s="80">
        <v>0.16177300999999999</v>
      </c>
      <c r="E25" s="59">
        <v>0.15964520800000001</v>
      </c>
      <c r="F25" s="80">
        <v>-3.5593009000000002E-2</v>
      </c>
      <c r="G25" s="88" t="s">
        <v>107</v>
      </c>
      <c r="H25" s="80">
        <v>51127200</v>
      </c>
      <c r="I25" s="59">
        <f t="shared" si="0"/>
        <v>1.3841037409530828E-2</v>
      </c>
      <c r="J25" s="59">
        <f t="shared" si="0"/>
        <v>5.0597622051012177E-4</v>
      </c>
      <c r="K25" s="57" t="s">
        <v>105</v>
      </c>
      <c r="M25" s="46" t="s">
        <v>96</v>
      </c>
      <c r="N25" s="45">
        <v>3</v>
      </c>
    </row>
    <row r="26" spans="1:14">
      <c r="A26" s="59">
        <v>24</v>
      </c>
      <c r="B26" s="84">
        <v>8</v>
      </c>
      <c r="C26" s="84">
        <v>19</v>
      </c>
      <c r="D26" s="80">
        <v>0.16177300999999999</v>
      </c>
      <c r="E26" s="59">
        <v>0.15964520800000001</v>
      </c>
      <c r="F26" s="80">
        <v>-3.5593009000000002E-2</v>
      </c>
      <c r="G26" s="88" t="s">
        <v>107</v>
      </c>
      <c r="H26" s="80">
        <v>51078400</v>
      </c>
      <c r="I26" s="59">
        <f t="shared" si="0"/>
        <v>1.3841037409530828E-2</v>
      </c>
      <c r="J26" s="59">
        <f t="shared" si="0"/>
        <v>5.0597622051012177E-4</v>
      </c>
      <c r="K26" s="57" t="s">
        <v>105</v>
      </c>
    </row>
    <row r="27" spans="1:14">
      <c r="A27" s="59">
        <v>25</v>
      </c>
      <c r="B27" s="84">
        <v>8</v>
      </c>
      <c r="C27" s="84">
        <v>19</v>
      </c>
      <c r="D27" s="80">
        <v>0.15964520811768551</v>
      </c>
      <c r="E27" s="59">
        <v>0.15964520800000001</v>
      </c>
      <c r="F27" s="80">
        <v>1.8497489999999999E-3</v>
      </c>
      <c r="G27" s="88" t="s">
        <v>107</v>
      </c>
      <c r="H27" s="80">
        <v>51519600</v>
      </c>
      <c r="I27" s="59">
        <f t="shared" si="0"/>
        <v>5.0597695805212363E-4</v>
      </c>
      <c r="J27" s="59">
        <f t="shared" si="0"/>
        <v>5.0597622051012177E-4</v>
      </c>
      <c r="K27" s="57" t="s">
        <v>105</v>
      </c>
    </row>
    <row r="28" spans="1:14">
      <c r="A28" s="59">
        <v>26</v>
      </c>
      <c r="B28" s="84">
        <v>8</v>
      </c>
      <c r="C28" s="84">
        <v>19</v>
      </c>
      <c r="D28" s="80">
        <v>0.15964520811768551</v>
      </c>
      <c r="E28" s="59">
        <v>0.15964520800000001</v>
      </c>
      <c r="F28" s="80">
        <v>-1.304307E-3</v>
      </c>
      <c r="G28" s="88" t="s">
        <v>107</v>
      </c>
      <c r="H28" s="80">
        <v>50321200</v>
      </c>
      <c r="I28" s="59">
        <f t="shared" si="0"/>
        <v>5.0597695805212363E-4</v>
      </c>
      <c r="J28" s="59">
        <f t="shared" si="0"/>
        <v>5.0597622051012177E-4</v>
      </c>
      <c r="K28" s="57" t="s">
        <v>105</v>
      </c>
    </row>
    <row r="29" spans="1:14">
      <c r="A29" s="59">
        <v>27</v>
      </c>
      <c r="B29" s="84">
        <v>8</v>
      </c>
      <c r="C29" s="84">
        <v>19</v>
      </c>
      <c r="D29" s="80">
        <v>0.15964520811768551</v>
      </c>
      <c r="E29" s="59">
        <v>0.15964520800000001</v>
      </c>
      <c r="F29" s="80">
        <v>-1.304307E-3</v>
      </c>
      <c r="G29" s="88" t="s">
        <v>107</v>
      </c>
      <c r="H29" s="80">
        <v>51453200</v>
      </c>
      <c r="I29" s="59">
        <f t="shared" si="0"/>
        <v>5.0597695805212363E-4</v>
      </c>
      <c r="J29" s="59">
        <f t="shared" si="0"/>
        <v>5.0597622051012177E-4</v>
      </c>
      <c r="K29" s="57" t="s">
        <v>105</v>
      </c>
      <c r="M29" s="66" t="s">
        <v>101</v>
      </c>
      <c r="N29" s="65"/>
    </row>
    <row r="30" spans="1:14">
      <c r="A30" s="59">
        <v>28</v>
      </c>
      <c r="B30" s="84">
        <v>8</v>
      </c>
      <c r="C30" s="84">
        <v>19</v>
      </c>
      <c r="D30" s="80">
        <v>0.15964520811768551</v>
      </c>
      <c r="E30" s="59">
        <v>0.15964520800000001</v>
      </c>
      <c r="F30" s="80">
        <v>-1.304307E-3</v>
      </c>
      <c r="G30" s="88" t="s">
        <v>107</v>
      </c>
      <c r="H30" s="80">
        <v>53213200</v>
      </c>
      <c r="I30" s="59">
        <f t="shared" si="0"/>
        <v>5.0597695805212363E-4</v>
      </c>
      <c r="J30" s="59">
        <f t="shared" si="0"/>
        <v>5.0597622051012177E-4</v>
      </c>
      <c r="K30" s="57" t="s">
        <v>105</v>
      </c>
      <c r="M30" s="64" t="s">
        <v>35</v>
      </c>
      <c r="N30" s="63">
        <v>95</v>
      </c>
    </row>
    <row r="31" spans="1:14">
      <c r="A31" s="59">
        <v>29</v>
      </c>
      <c r="B31" s="84">
        <v>8</v>
      </c>
      <c r="C31" s="84">
        <v>19</v>
      </c>
      <c r="D31" s="80">
        <v>0.15964520811768551</v>
      </c>
      <c r="E31" s="59">
        <v>0.15964520800000001</v>
      </c>
      <c r="F31" s="80">
        <v>-1.304307E-3</v>
      </c>
      <c r="G31" s="88" t="s">
        <v>107</v>
      </c>
      <c r="H31" s="80">
        <v>51096400</v>
      </c>
      <c r="I31" s="59">
        <f t="shared" si="0"/>
        <v>5.0597695805212363E-4</v>
      </c>
      <c r="J31" s="59">
        <f t="shared" si="0"/>
        <v>5.0597622051012177E-4</v>
      </c>
      <c r="K31" s="57" t="s">
        <v>105</v>
      </c>
      <c r="M31" s="51" t="s">
        <v>34</v>
      </c>
      <c r="N31" s="50" t="s">
        <v>55</v>
      </c>
    </row>
    <row r="32" spans="1:14">
      <c r="A32" s="59">
        <v>30</v>
      </c>
      <c r="B32" s="84">
        <v>8</v>
      </c>
      <c r="C32" s="84">
        <v>19</v>
      </c>
      <c r="D32" s="80">
        <v>0.16177300999999999</v>
      </c>
      <c r="E32" s="59">
        <v>0.15964520800000001</v>
      </c>
      <c r="F32" s="80">
        <v>-3.5593009000000002E-2</v>
      </c>
      <c r="G32" s="88" t="s">
        <v>107</v>
      </c>
      <c r="H32" s="80">
        <v>50587200</v>
      </c>
      <c r="I32" s="59">
        <f t="shared" si="0"/>
        <v>1.3841037409530828E-2</v>
      </c>
      <c r="J32" s="59">
        <f t="shared" si="0"/>
        <v>5.0597622051012177E-4</v>
      </c>
      <c r="K32" s="57" t="s">
        <v>105</v>
      </c>
      <c r="M32" s="51"/>
      <c r="N32" s="50"/>
    </row>
    <row r="33" spans="4:14">
      <c r="M33" s="62" t="s">
        <v>33</v>
      </c>
      <c r="N33" s="61">
        <v>2</v>
      </c>
    </row>
    <row r="34" spans="4:14">
      <c r="M34" s="51" t="s">
        <v>32</v>
      </c>
      <c r="N34" s="50">
        <v>3</v>
      </c>
    </row>
    <row r="35" spans="4:14">
      <c r="I35" s="57" t="s">
        <v>97</v>
      </c>
      <c r="J35" s="57" t="s">
        <v>97</v>
      </c>
      <c r="M35" s="51" t="s">
        <v>31</v>
      </c>
      <c r="N35" s="50">
        <v>5</v>
      </c>
    </row>
    <row r="36" spans="4:14">
      <c r="D36" s="65" t="s">
        <v>103</v>
      </c>
      <c r="E36" s="47"/>
      <c r="F36" s="65"/>
      <c r="I36" s="86">
        <f>AVERAGE(I3:I31)</f>
        <v>3.2649549824959939E-3</v>
      </c>
      <c r="J36" s="86">
        <f>AVERAGE(J3:J31)</f>
        <v>5.0597622051012198E-4</v>
      </c>
      <c r="M36" s="51" t="s">
        <v>30</v>
      </c>
      <c r="N36" s="50">
        <v>28</v>
      </c>
    </row>
    <row r="37" spans="4:14">
      <c r="M37" s="51"/>
      <c r="N37" s="50"/>
    </row>
    <row r="38" spans="4:14">
      <c r="I38" s="52" t="s">
        <v>98</v>
      </c>
      <c r="J38" s="52" t="s">
        <v>98</v>
      </c>
      <c r="M38" s="51" t="s">
        <v>29</v>
      </c>
      <c r="N38" s="50">
        <v>0.55000000000000004</v>
      </c>
    </row>
    <row r="39" spans="4:14">
      <c r="I39" s="48">
        <f>_xlfn.STDEV.S(I3:I32)</f>
        <v>5.736517205675461E-3</v>
      </c>
      <c r="J39" s="48">
        <f>_xlfn.STDEV.S(J3:J32)</f>
        <v>2.205473771126446E-19</v>
      </c>
      <c r="M39" s="51" t="s">
        <v>28</v>
      </c>
      <c r="N39" s="50">
        <v>24</v>
      </c>
    </row>
    <row r="40" spans="4:14">
      <c r="M40" s="51" t="s">
        <v>27</v>
      </c>
      <c r="N40" s="50">
        <v>3</v>
      </c>
    </row>
    <row r="41" spans="4:14">
      <c r="M41" s="51" t="s">
        <v>26</v>
      </c>
      <c r="N41" s="50">
        <v>2</v>
      </c>
    </row>
    <row r="42" spans="4:14">
      <c r="M42" s="51"/>
      <c r="N42" s="50"/>
    </row>
    <row r="43" spans="4:14">
      <c r="M43" s="51" t="s">
        <v>25</v>
      </c>
      <c r="N43" s="50">
        <v>0.7</v>
      </c>
    </row>
    <row r="44" spans="4:14">
      <c r="M44" s="51" t="s">
        <v>24</v>
      </c>
      <c r="N44" s="50">
        <v>0.98</v>
      </c>
    </row>
    <row r="45" spans="4:14">
      <c r="M45" s="51"/>
      <c r="N45" s="50"/>
    </row>
    <row r="46" spans="4:14">
      <c r="M46" s="55" t="s">
        <v>22</v>
      </c>
      <c r="N46" s="54">
        <v>50</v>
      </c>
    </row>
    <row r="47" spans="4:14">
      <c r="M47" s="51"/>
      <c r="N47" s="50"/>
    </row>
    <row r="48" spans="4:14">
      <c r="M48" s="51" t="s">
        <v>20</v>
      </c>
      <c r="N48" s="50"/>
    </row>
    <row r="49" spans="4:14">
      <c r="D49" s="87">
        <v>0.15956447217144301</v>
      </c>
      <c r="M49" s="46" t="s">
        <v>19</v>
      </c>
      <c r="N49" s="45"/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5" workbookViewId="0">
      <selection activeCell="D36" sqref="D36"/>
    </sheetView>
  </sheetViews>
  <sheetFormatPr defaultRowHeight="16.5"/>
  <cols>
    <col min="1" max="2" width="9" style="43"/>
    <col min="3" max="3" width="9" style="43" customWidth="1"/>
    <col min="4" max="4" width="15.75" style="43" customWidth="1"/>
    <col min="5" max="5" width="15.25" style="43" customWidth="1"/>
    <col min="6" max="6" width="18.5" style="59" customWidth="1"/>
    <col min="7" max="7" width="9" style="43"/>
    <col min="8" max="8" width="15.75" style="43" customWidth="1"/>
    <col min="9" max="9" width="17.875" style="43" customWidth="1"/>
    <col min="10" max="10" width="18.875" style="43" customWidth="1"/>
    <col min="11" max="11" width="9" style="43"/>
    <col min="12" max="12" width="13" style="43" customWidth="1"/>
    <col min="13" max="13" width="45.75" style="43" customWidth="1"/>
    <col min="14" max="14" width="26.625" style="43" customWidth="1"/>
    <col min="15" max="258" width="9" style="43"/>
    <col min="259" max="259" width="9" style="43" customWidth="1"/>
    <col min="260" max="260" width="15.75" style="43" customWidth="1"/>
    <col min="261" max="261" width="15.25" style="43" customWidth="1"/>
    <col min="262" max="262" width="19.5" style="43" customWidth="1"/>
    <col min="263" max="263" width="9" style="43"/>
    <col min="264" max="264" width="15.75" style="43" customWidth="1"/>
    <col min="265" max="265" width="17.875" style="43" customWidth="1"/>
    <col min="266" max="266" width="18.875" style="43" customWidth="1"/>
    <col min="267" max="267" width="9" style="43"/>
    <col min="268" max="268" width="13" style="43" customWidth="1"/>
    <col min="269" max="269" width="45.75" style="43" customWidth="1"/>
    <col min="270" max="270" width="26.625" style="43" customWidth="1"/>
    <col min="271" max="514" width="9" style="43"/>
    <col min="515" max="515" width="9" style="43" customWidth="1"/>
    <col min="516" max="516" width="15.75" style="43" customWidth="1"/>
    <col min="517" max="517" width="15.25" style="43" customWidth="1"/>
    <col min="518" max="518" width="19.5" style="43" customWidth="1"/>
    <col min="519" max="519" width="9" style="43"/>
    <col min="520" max="520" width="15.75" style="43" customWidth="1"/>
    <col min="521" max="521" width="17.875" style="43" customWidth="1"/>
    <col min="522" max="522" width="18.875" style="43" customWidth="1"/>
    <col min="523" max="523" width="9" style="43"/>
    <col min="524" max="524" width="13" style="43" customWidth="1"/>
    <col min="525" max="525" width="45.75" style="43" customWidth="1"/>
    <col min="526" max="526" width="26.625" style="43" customWidth="1"/>
    <col min="527" max="770" width="9" style="43"/>
    <col min="771" max="771" width="9" style="43" customWidth="1"/>
    <col min="772" max="772" width="15.75" style="43" customWidth="1"/>
    <col min="773" max="773" width="15.25" style="43" customWidth="1"/>
    <col min="774" max="774" width="19.5" style="43" customWidth="1"/>
    <col min="775" max="775" width="9" style="43"/>
    <col min="776" max="776" width="15.75" style="43" customWidth="1"/>
    <col min="777" max="777" width="17.875" style="43" customWidth="1"/>
    <col min="778" max="778" width="18.875" style="43" customWidth="1"/>
    <col min="779" max="779" width="9" style="43"/>
    <col min="780" max="780" width="13" style="43" customWidth="1"/>
    <col min="781" max="781" width="45.75" style="43" customWidth="1"/>
    <col min="782" max="782" width="26.625" style="43" customWidth="1"/>
    <col min="783" max="1026" width="9" style="43"/>
    <col min="1027" max="1027" width="9" style="43" customWidth="1"/>
    <col min="1028" max="1028" width="15.75" style="43" customWidth="1"/>
    <col min="1029" max="1029" width="15.25" style="43" customWidth="1"/>
    <col min="1030" max="1030" width="19.5" style="43" customWidth="1"/>
    <col min="1031" max="1031" width="9" style="43"/>
    <col min="1032" max="1032" width="15.75" style="43" customWidth="1"/>
    <col min="1033" max="1033" width="17.875" style="43" customWidth="1"/>
    <col min="1034" max="1034" width="18.875" style="43" customWidth="1"/>
    <col min="1035" max="1035" width="9" style="43"/>
    <col min="1036" max="1036" width="13" style="43" customWidth="1"/>
    <col min="1037" max="1037" width="45.75" style="43" customWidth="1"/>
    <col min="1038" max="1038" width="26.625" style="43" customWidth="1"/>
    <col min="1039" max="1282" width="9" style="43"/>
    <col min="1283" max="1283" width="9" style="43" customWidth="1"/>
    <col min="1284" max="1284" width="15.75" style="43" customWidth="1"/>
    <col min="1285" max="1285" width="15.25" style="43" customWidth="1"/>
    <col min="1286" max="1286" width="19.5" style="43" customWidth="1"/>
    <col min="1287" max="1287" width="9" style="43"/>
    <col min="1288" max="1288" width="15.75" style="43" customWidth="1"/>
    <col min="1289" max="1289" width="17.875" style="43" customWidth="1"/>
    <col min="1290" max="1290" width="18.875" style="43" customWidth="1"/>
    <col min="1291" max="1291" width="9" style="43"/>
    <col min="1292" max="1292" width="13" style="43" customWidth="1"/>
    <col min="1293" max="1293" width="45.75" style="43" customWidth="1"/>
    <col min="1294" max="1294" width="26.625" style="43" customWidth="1"/>
    <col min="1295" max="1538" width="9" style="43"/>
    <col min="1539" max="1539" width="9" style="43" customWidth="1"/>
    <col min="1540" max="1540" width="15.75" style="43" customWidth="1"/>
    <col min="1541" max="1541" width="15.25" style="43" customWidth="1"/>
    <col min="1542" max="1542" width="19.5" style="43" customWidth="1"/>
    <col min="1543" max="1543" width="9" style="43"/>
    <col min="1544" max="1544" width="15.75" style="43" customWidth="1"/>
    <col min="1545" max="1545" width="17.875" style="43" customWidth="1"/>
    <col min="1546" max="1546" width="18.875" style="43" customWidth="1"/>
    <col min="1547" max="1547" width="9" style="43"/>
    <col min="1548" max="1548" width="13" style="43" customWidth="1"/>
    <col min="1549" max="1549" width="45.75" style="43" customWidth="1"/>
    <col min="1550" max="1550" width="26.625" style="43" customWidth="1"/>
    <col min="1551" max="1794" width="9" style="43"/>
    <col min="1795" max="1795" width="9" style="43" customWidth="1"/>
    <col min="1796" max="1796" width="15.75" style="43" customWidth="1"/>
    <col min="1797" max="1797" width="15.25" style="43" customWidth="1"/>
    <col min="1798" max="1798" width="19.5" style="43" customWidth="1"/>
    <col min="1799" max="1799" width="9" style="43"/>
    <col min="1800" max="1800" width="15.75" style="43" customWidth="1"/>
    <col min="1801" max="1801" width="17.875" style="43" customWidth="1"/>
    <col min="1802" max="1802" width="18.875" style="43" customWidth="1"/>
    <col min="1803" max="1803" width="9" style="43"/>
    <col min="1804" max="1804" width="13" style="43" customWidth="1"/>
    <col min="1805" max="1805" width="45.75" style="43" customWidth="1"/>
    <col min="1806" max="1806" width="26.625" style="43" customWidth="1"/>
    <col min="1807" max="2050" width="9" style="43"/>
    <col min="2051" max="2051" width="9" style="43" customWidth="1"/>
    <col min="2052" max="2052" width="15.75" style="43" customWidth="1"/>
    <col min="2053" max="2053" width="15.25" style="43" customWidth="1"/>
    <col min="2054" max="2054" width="19.5" style="43" customWidth="1"/>
    <col min="2055" max="2055" width="9" style="43"/>
    <col min="2056" max="2056" width="15.75" style="43" customWidth="1"/>
    <col min="2057" max="2057" width="17.875" style="43" customWidth="1"/>
    <col min="2058" max="2058" width="18.875" style="43" customWidth="1"/>
    <col min="2059" max="2059" width="9" style="43"/>
    <col min="2060" max="2060" width="13" style="43" customWidth="1"/>
    <col min="2061" max="2061" width="45.75" style="43" customWidth="1"/>
    <col min="2062" max="2062" width="26.625" style="43" customWidth="1"/>
    <col min="2063" max="2306" width="9" style="43"/>
    <col min="2307" max="2307" width="9" style="43" customWidth="1"/>
    <col min="2308" max="2308" width="15.75" style="43" customWidth="1"/>
    <col min="2309" max="2309" width="15.25" style="43" customWidth="1"/>
    <col min="2310" max="2310" width="19.5" style="43" customWidth="1"/>
    <col min="2311" max="2311" width="9" style="43"/>
    <col min="2312" max="2312" width="15.75" style="43" customWidth="1"/>
    <col min="2313" max="2313" width="17.875" style="43" customWidth="1"/>
    <col min="2314" max="2314" width="18.875" style="43" customWidth="1"/>
    <col min="2315" max="2315" width="9" style="43"/>
    <col min="2316" max="2316" width="13" style="43" customWidth="1"/>
    <col min="2317" max="2317" width="45.75" style="43" customWidth="1"/>
    <col min="2318" max="2318" width="26.625" style="43" customWidth="1"/>
    <col min="2319" max="2562" width="9" style="43"/>
    <col min="2563" max="2563" width="9" style="43" customWidth="1"/>
    <col min="2564" max="2564" width="15.75" style="43" customWidth="1"/>
    <col min="2565" max="2565" width="15.25" style="43" customWidth="1"/>
    <col min="2566" max="2566" width="19.5" style="43" customWidth="1"/>
    <col min="2567" max="2567" width="9" style="43"/>
    <col min="2568" max="2568" width="15.75" style="43" customWidth="1"/>
    <col min="2569" max="2569" width="17.875" style="43" customWidth="1"/>
    <col min="2570" max="2570" width="18.875" style="43" customWidth="1"/>
    <col min="2571" max="2571" width="9" style="43"/>
    <col min="2572" max="2572" width="13" style="43" customWidth="1"/>
    <col min="2573" max="2573" width="45.75" style="43" customWidth="1"/>
    <col min="2574" max="2574" width="26.625" style="43" customWidth="1"/>
    <col min="2575" max="2818" width="9" style="43"/>
    <col min="2819" max="2819" width="9" style="43" customWidth="1"/>
    <col min="2820" max="2820" width="15.75" style="43" customWidth="1"/>
    <col min="2821" max="2821" width="15.25" style="43" customWidth="1"/>
    <col min="2822" max="2822" width="19.5" style="43" customWidth="1"/>
    <col min="2823" max="2823" width="9" style="43"/>
    <col min="2824" max="2824" width="15.75" style="43" customWidth="1"/>
    <col min="2825" max="2825" width="17.875" style="43" customWidth="1"/>
    <col min="2826" max="2826" width="18.875" style="43" customWidth="1"/>
    <col min="2827" max="2827" width="9" style="43"/>
    <col min="2828" max="2828" width="13" style="43" customWidth="1"/>
    <col min="2829" max="2829" width="45.75" style="43" customWidth="1"/>
    <col min="2830" max="2830" width="26.625" style="43" customWidth="1"/>
    <col min="2831" max="3074" width="9" style="43"/>
    <col min="3075" max="3075" width="9" style="43" customWidth="1"/>
    <col min="3076" max="3076" width="15.75" style="43" customWidth="1"/>
    <col min="3077" max="3077" width="15.25" style="43" customWidth="1"/>
    <col min="3078" max="3078" width="19.5" style="43" customWidth="1"/>
    <col min="3079" max="3079" width="9" style="43"/>
    <col min="3080" max="3080" width="15.75" style="43" customWidth="1"/>
    <col min="3081" max="3081" width="17.875" style="43" customWidth="1"/>
    <col min="3082" max="3082" width="18.875" style="43" customWidth="1"/>
    <col min="3083" max="3083" width="9" style="43"/>
    <col min="3084" max="3084" width="13" style="43" customWidth="1"/>
    <col min="3085" max="3085" width="45.75" style="43" customWidth="1"/>
    <col min="3086" max="3086" width="26.625" style="43" customWidth="1"/>
    <col min="3087" max="3330" width="9" style="43"/>
    <col min="3331" max="3331" width="9" style="43" customWidth="1"/>
    <col min="3332" max="3332" width="15.75" style="43" customWidth="1"/>
    <col min="3333" max="3333" width="15.25" style="43" customWidth="1"/>
    <col min="3334" max="3334" width="19.5" style="43" customWidth="1"/>
    <col min="3335" max="3335" width="9" style="43"/>
    <col min="3336" max="3336" width="15.75" style="43" customWidth="1"/>
    <col min="3337" max="3337" width="17.875" style="43" customWidth="1"/>
    <col min="3338" max="3338" width="18.875" style="43" customWidth="1"/>
    <col min="3339" max="3339" width="9" style="43"/>
    <col min="3340" max="3340" width="13" style="43" customWidth="1"/>
    <col min="3341" max="3341" width="45.75" style="43" customWidth="1"/>
    <col min="3342" max="3342" width="26.625" style="43" customWidth="1"/>
    <col min="3343" max="3586" width="9" style="43"/>
    <col min="3587" max="3587" width="9" style="43" customWidth="1"/>
    <col min="3588" max="3588" width="15.75" style="43" customWidth="1"/>
    <col min="3589" max="3589" width="15.25" style="43" customWidth="1"/>
    <col min="3590" max="3590" width="19.5" style="43" customWidth="1"/>
    <col min="3591" max="3591" width="9" style="43"/>
    <col min="3592" max="3592" width="15.75" style="43" customWidth="1"/>
    <col min="3593" max="3593" width="17.875" style="43" customWidth="1"/>
    <col min="3594" max="3594" width="18.875" style="43" customWidth="1"/>
    <col min="3595" max="3595" width="9" style="43"/>
    <col min="3596" max="3596" width="13" style="43" customWidth="1"/>
    <col min="3597" max="3597" width="45.75" style="43" customWidth="1"/>
    <col min="3598" max="3598" width="26.625" style="43" customWidth="1"/>
    <col min="3599" max="3842" width="9" style="43"/>
    <col min="3843" max="3843" width="9" style="43" customWidth="1"/>
    <col min="3844" max="3844" width="15.75" style="43" customWidth="1"/>
    <col min="3845" max="3845" width="15.25" style="43" customWidth="1"/>
    <col min="3846" max="3846" width="19.5" style="43" customWidth="1"/>
    <col min="3847" max="3847" width="9" style="43"/>
    <col min="3848" max="3848" width="15.75" style="43" customWidth="1"/>
    <col min="3849" max="3849" width="17.875" style="43" customWidth="1"/>
    <col min="3850" max="3850" width="18.875" style="43" customWidth="1"/>
    <col min="3851" max="3851" width="9" style="43"/>
    <col min="3852" max="3852" width="13" style="43" customWidth="1"/>
    <col min="3853" max="3853" width="45.75" style="43" customWidth="1"/>
    <col min="3854" max="3854" width="26.625" style="43" customWidth="1"/>
    <col min="3855" max="4098" width="9" style="43"/>
    <col min="4099" max="4099" width="9" style="43" customWidth="1"/>
    <col min="4100" max="4100" width="15.75" style="43" customWidth="1"/>
    <col min="4101" max="4101" width="15.25" style="43" customWidth="1"/>
    <col min="4102" max="4102" width="19.5" style="43" customWidth="1"/>
    <col min="4103" max="4103" width="9" style="43"/>
    <col min="4104" max="4104" width="15.75" style="43" customWidth="1"/>
    <col min="4105" max="4105" width="17.875" style="43" customWidth="1"/>
    <col min="4106" max="4106" width="18.875" style="43" customWidth="1"/>
    <col min="4107" max="4107" width="9" style="43"/>
    <col min="4108" max="4108" width="13" style="43" customWidth="1"/>
    <col min="4109" max="4109" width="45.75" style="43" customWidth="1"/>
    <col min="4110" max="4110" width="26.625" style="43" customWidth="1"/>
    <col min="4111" max="4354" width="9" style="43"/>
    <col min="4355" max="4355" width="9" style="43" customWidth="1"/>
    <col min="4356" max="4356" width="15.75" style="43" customWidth="1"/>
    <col min="4357" max="4357" width="15.25" style="43" customWidth="1"/>
    <col min="4358" max="4358" width="19.5" style="43" customWidth="1"/>
    <col min="4359" max="4359" width="9" style="43"/>
    <col min="4360" max="4360" width="15.75" style="43" customWidth="1"/>
    <col min="4361" max="4361" width="17.875" style="43" customWidth="1"/>
    <col min="4362" max="4362" width="18.875" style="43" customWidth="1"/>
    <col min="4363" max="4363" width="9" style="43"/>
    <col min="4364" max="4364" width="13" style="43" customWidth="1"/>
    <col min="4365" max="4365" width="45.75" style="43" customWidth="1"/>
    <col min="4366" max="4366" width="26.625" style="43" customWidth="1"/>
    <col min="4367" max="4610" width="9" style="43"/>
    <col min="4611" max="4611" width="9" style="43" customWidth="1"/>
    <col min="4612" max="4612" width="15.75" style="43" customWidth="1"/>
    <col min="4613" max="4613" width="15.25" style="43" customWidth="1"/>
    <col min="4614" max="4614" width="19.5" style="43" customWidth="1"/>
    <col min="4615" max="4615" width="9" style="43"/>
    <col min="4616" max="4616" width="15.75" style="43" customWidth="1"/>
    <col min="4617" max="4617" width="17.875" style="43" customWidth="1"/>
    <col min="4618" max="4618" width="18.875" style="43" customWidth="1"/>
    <col min="4619" max="4619" width="9" style="43"/>
    <col min="4620" max="4620" width="13" style="43" customWidth="1"/>
    <col min="4621" max="4621" width="45.75" style="43" customWidth="1"/>
    <col min="4622" max="4622" width="26.625" style="43" customWidth="1"/>
    <col min="4623" max="4866" width="9" style="43"/>
    <col min="4867" max="4867" width="9" style="43" customWidth="1"/>
    <col min="4868" max="4868" width="15.75" style="43" customWidth="1"/>
    <col min="4869" max="4869" width="15.25" style="43" customWidth="1"/>
    <col min="4870" max="4870" width="19.5" style="43" customWidth="1"/>
    <col min="4871" max="4871" width="9" style="43"/>
    <col min="4872" max="4872" width="15.75" style="43" customWidth="1"/>
    <col min="4873" max="4873" width="17.875" style="43" customWidth="1"/>
    <col min="4874" max="4874" width="18.875" style="43" customWidth="1"/>
    <col min="4875" max="4875" width="9" style="43"/>
    <col min="4876" max="4876" width="13" style="43" customWidth="1"/>
    <col min="4877" max="4877" width="45.75" style="43" customWidth="1"/>
    <col min="4878" max="4878" width="26.625" style="43" customWidth="1"/>
    <col min="4879" max="5122" width="9" style="43"/>
    <col min="5123" max="5123" width="9" style="43" customWidth="1"/>
    <col min="5124" max="5124" width="15.75" style="43" customWidth="1"/>
    <col min="5125" max="5125" width="15.25" style="43" customWidth="1"/>
    <col min="5126" max="5126" width="19.5" style="43" customWidth="1"/>
    <col min="5127" max="5127" width="9" style="43"/>
    <col min="5128" max="5128" width="15.75" style="43" customWidth="1"/>
    <col min="5129" max="5129" width="17.875" style="43" customWidth="1"/>
    <col min="5130" max="5130" width="18.875" style="43" customWidth="1"/>
    <col min="5131" max="5131" width="9" style="43"/>
    <col min="5132" max="5132" width="13" style="43" customWidth="1"/>
    <col min="5133" max="5133" width="45.75" style="43" customWidth="1"/>
    <col min="5134" max="5134" width="26.625" style="43" customWidth="1"/>
    <col min="5135" max="5378" width="9" style="43"/>
    <col min="5379" max="5379" width="9" style="43" customWidth="1"/>
    <col min="5380" max="5380" width="15.75" style="43" customWidth="1"/>
    <col min="5381" max="5381" width="15.25" style="43" customWidth="1"/>
    <col min="5382" max="5382" width="19.5" style="43" customWidth="1"/>
    <col min="5383" max="5383" width="9" style="43"/>
    <col min="5384" max="5384" width="15.75" style="43" customWidth="1"/>
    <col min="5385" max="5385" width="17.875" style="43" customWidth="1"/>
    <col min="5386" max="5386" width="18.875" style="43" customWidth="1"/>
    <col min="5387" max="5387" width="9" style="43"/>
    <col min="5388" max="5388" width="13" style="43" customWidth="1"/>
    <col min="5389" max="5389" width="45.75" style="43" customWidth="1"/>
    <col min="5390" max="5390" width="26.625" style="43" customWidth="1"/>
    <col min="5391" max="5634" width="9" style="43"/>
    <col min="5635" max="5635" width="9" style="43" customWidth="1"/>
    <col min="5636" max="5636" width="15.75" style="43" customWidth="1"/>
    <col min="5637" max="5637" width="15.25" style="43" customWidth="1"/>
    <col min="5638" max="5638" width="19.5" style="43" customWidth="1"/>
    <col min="5639" max="5639" width="9" style="43"/>
    <col min="5640" max="5640" width="15.75" style="43" customWidth="1"/>
    <col min="5641" max="5641" width="17.875" style="43" customWidth="1"/>
    <col min="5642" max="5642" width="18.875" style="43" customWidth="1"/>
    <col min="5643" max="5643" width="9" style="43"/>
    <col min="5644" max="5644" width="13" style="43" customWidth="1"/>
    <col min="5645" max="5645" width="45.75" style="43" customWidth="1"/>
    <col min="5646" max="5646" width="26.625" style="43" customWidth="1"/>
    <col min="5647" max="5890" width="9" style="43"/>
    <col min="5891" max="5891" width="9" style="43" customWidth="1"/>
    <col min="5892" max="5892" width="15.75" style="43" customWidth="1"/>
    <col min="5893" max="5893" width="15.25" style="43" customWidth="1"/>
    <col min="5894" max="5894" width="19.5" style="43" customWidth="1"/>
    <col min="5895" max="5895" width="9" style="43"/>
    <col min="5896" max="5896" width="15.75" style="43" customWidth="1"/>
    <col min="5897" max="5897" width="17.875" style="43" customWidth="1"/>
    <col min="5898" max="5898" width="18.875" style="43" customWidth="1"/>
    <col min="5899" max="5899" width="9" style="43"/>
    <col min="5900" max="5900" width="13" style="43" customWidth="1"/>
    <col min="5901" max="5901" width="45.75" style="43" customWidth="1"/>
    <col min="5902" max="5902" width="26.625" style="43" customWidth="1"/>
    <col min="5903" max="6146" width="9" style="43"/>
    <col min="6147" max="6147" width="9" style="43" customWidth="1"/>
    <col min="6148" max="6148" width="15.75" style="43" customWidth="1"/>
    <col min="6149" max="6149" width="15.25" style="43" customWidth="1"/>
    <col min="6150" max="6150" width="19.5" style="43" customWidth="1"/>
    <col min="6151" max="6151" width="9" style="43"/>
    <col min="6152" max="6152" width="15.75" style="43" customWidth="1"/>
    <col min="6153" max="6153" width="17.875" style="43" customWidth="1"/>
    <col min="6154" max="6154" width="18.875" style="43" customWidth="1"/>
    <col min="6155" max="6155" width="9" style="43"/>
    <col min="6156" max="6156" width="13" style="43" customWidth="1"/>
    <col min="6157" max="6157" width="45.75" style="43" customWidth="1"/>
    <col min="6158" max="6158" width="26.625" style="43" customWidth="1"/>
    <col min="6159" max="6402" width="9" style="43"/>
    <col min="6403" max="6403" width="9" style="43" customWidth="1"/>
    <col min="6404" max="6404" width="15.75" style="43" customWidth="1"/>
    <col min="6405" max="6405" width="15.25" style="43" customWidth="1"/>
    <col min="6406" max="6406" width="19.5" style="43" customWidth="1"/>
    <col min="6407" max="6407" width="9" style="43"/>
    <col min="6408" max="6408" width="15.75" style="43" customWidth="1"/>
    <col min="6409" max="6409" width="17.875" style="43" customWidth="1"/>
    <col min="6410" max="6410" width="18.875" style="43" customWidth="1"/>
    <col min="6411" max="6411" width="9" style="43"/>
    <col min="6412" max="6412" width="13" style="43" customWidth="1"/>
    <col min="6413" max="6413" width="45.75" style="43" customWidth="1"/>
    <col min="6414" max="6414" width="26.625" style="43" customWidth="1"/>
    <col min="6415" max="6658" width="9" style="43"/>
    <col min="6659" max="6659" width="9" style="43" customWidth="1"/>
    <col min="6660" max="6660" width="15.75" style="43" customWidth="1"/>
    <col min="6661" max="6661" width="15.25" style="43" customWidth="1"/>
    <col min="6662" max="6662" width="19.5" style="43" customWidth="1"/>
    <col min="6663" max="6663" width="9" style="43"/>
    <col min="6664" max="6664" width="15.75" style="43" customWidth="1"/>
    <col min="6665" max="6665" width="17.875" style="43" customWidth="1"/>
    <col min="6666" max="6666" width="18.875" style="43" customWidth="1"/>
    <col min="6667" max="6667" width="9" style="43"/>
    <col min="6668" max="6668" width="13" style="43" customWidth="1"/>
    <col min="6669" max="6669" width="45.75" style="43" customWidth="1"/>
    <col min="6670" max="6670" width="26.625" style="43" customWidth="1"/>
    <col min="6671" max="6914" width="9" style="43"/>
    <col min="6915" max="6915" width="9" style="43" customWidth="1"/>
    <col min="6916" max="6916" width="15.75" style="43" customWidth="1"/>
    <col min="6917" max="6917" width="15.25" style="43" customWidth="1"/>
    <col min="6918" max="6918" width="19.5" style="43" customWidth="1"/>
    <col min="6919" max="6919" width="9" style="43"/>
    <col min="6920" max="6920" width="15.75" style="43" customWidth="1"/>
    <col min="6921" max="6921" width="17.875" style="43" customWidth="1"/>
    <col min="6922" max="6922" width="18.875" style="43" customWidth="1"/>
    <col min="6923" max="6923" width="9" style="43"/>
    <col min="6924" max="6924" width="13" style="43" customWidth="1"/>
    <col min="6925" max="6925" width="45.75" style="43" customWidth="1"/>
    <col min="6926" max="6926" width="26.625" style="43" customWidth="1"/>
    <col min="6927" max="7170" width="9" style="43"/>
    <col min="7171" max="7171" width="9" style="43" customWidth="1"/>
    <col min="7172" max="7172" width="15.75" style="43" customWidth="1"/>
    <col min="7173" max="7173" width="15.25" style="43" customWidth="1"/>
    <col min="7174" max="7174" width="19.5" style="43" customWidth="1"/>
    <col min="7175" max="7175" width="9" style="43"/>
    <col min="7176" max="7176" width="15.75" style="43" customWidth="1"/>
    <col min="7177" max="7177" width="17.875" style="43" customWidth="1"/>
    <col min="7178" max="7178" width="18.875" style="43" customWidth="1"/>
    <col min="7179" max="7179" width="9" style="43"/>
    <col min="7180" max="7180" width="13" style="43" customWidth="1"/>
    <col min="7181" max="7181" width="45.75" style="43" customWidth="1"/>
    <col min="7182" max="7182" width="26.625" style="43" customWidth="1"/>
    <col min="7183" max="7426" width="9" style="43"/>
    <col min="7427" max="7427" width="9" style="43" customWidth="1"/>
    <col min="7428" max="7428" width="15.75" style="43" customWidth="1"/>
    <col min="7429" max="7429" width="15.25" style="43" customWidth="1"/>
    <col min="7430" max="7430" width="19.5" style="43" customWidth="1"/>
    <col min="7431" max="7431" width="9" style="43"/>
    <col min="7432" max="7432" width="15.75" style="43" customWidth="1"/>
    <col min="7433" max="7433" width="17.875" style="43" customWidth="1"/>
    <col min="7434" max="7434" width="18.875" style="43" customWidth="1"/>
    <col min="7435" max="7435" width="9" style="43"/>
    <col min="7436" max="7436" width="13" style="43" customWidth="1"/>
    <col min="7437" max="7437" width="45.75" style="43" customWidth="1"/>
    <col min="7438" max="7438" width="26.625" style="43" customWidth="1"/>
    <col min="7439" max="7682" width="9" style="43"/>
    <col min="7683" max="7683" width="9" style="43" customWidth="1"/>
    <col min="7684" max="7684" width="15.75" style="43" customWidth="1"/>
    <col min="7685" max="7685" width="15.25" style="43" customWidth="1"/>
    <col min="7686" max="7686" width="19.5" style="43" customWidth="1"/>
    <col min="7687" max="7687" width="9" style="43"/>
    <col min="7688" max="7688" width="15.75" style="43" customWidth="1"/>
    <col min="7689" max="7689" width="17.875" style="43" customWidth="1"/>
    <col min="7690" max="7690" width="18.875" style="43" customWidth="1"/>
    <col min="7691" max="7691" width="9" style="43"/>
    <col min="7692" max="7692" width="13" style="43" customWidth="1"/>
    <col min="7693" max="7693" width="45.75" style="43" customWidth="1"/>
    <col min="7694" max="7694" width="26.625" style="43" customWidth="1"/>
    <col min="7695" max="7938" width="9" style="43"/>
    <col min="7939" max="7939" width="9" style="43" customWidth="1"/>
    <col min="7940" max="7940" width="15.75" style="43" customWidth="1"/>
    <col min="7941" max="7941" width="15.25" style="43" customWidth="1"/>
    <col min="7942" max="7942" width="19.5" style="43" customWidth="1"/>
    <col min="7943" max="7943" width="9" style="43"/>
    <col min="7944" max="7944" width="15.75" style="43" customWidth="1"/>
    <col min="7945" max="7945" width="17.875" style="43" customWidth="1"/>
    <col min="7946" max="7946" width="18.875" style="43" customWidth="1"/>
    <col min="7947" max="7947" width="9" style="43"/>
    <col min="7948" max="7948" width="13" style="43" customWidth="1"/>
    <col min="7949" max="7949" width="45.75" style="43" customWidth="1"/>
    <col min="7950" max="7950" width="26.625" style="43" customWidth="1"/>
    <col min="7951" max="8194" width="9" style="43"/>
    <col min="8195" max="8195" width="9" style="43" customWidth="1"/>
    <col min="8196" max="8196" width="15.75" style="43" customWidth="1"/>
    <col min="8197" max="8197" width="15.25" style="43" customWidth="1"/>
    <col min="8198" max="8198" width="19.5" style="43" customWidth="1"/>
    <col min="8199" max="8199" width="9" style="43"/>
    <col min="8200" max="8200" width="15.75" style="43" customWidth="1"/>
    <col min="8201" max="8201" width="17.875" style="43" customWidth="1"/>
    <col min="8202" max="8202" width="18.875" style="43" customWidth="1"/>
    <col min="8203" max="8203" width="9" style="43"/>
    <col min="8204" max="8204" width="13" style="43" customWidth="1"/>
    <col min="8205" max="8205" width="45.75" style="43" customWidth="1"/>
    <col min="8206" max="8206" width="26.625" style="43" customWidth="1"/>
    <col min="8207" max="8450" width="9" style="43"/>
    <col min="8451" max="8451" width="9" style="43" customWidth="1"/>
    <col min="8452" max="8452" width="15.75" style="43" customWidth="1"/>
    <col min="8453" max="8453" width="15.25" style="43" customWidth="1"/>
    <col min="8454" max="8454" width="19.5" style="43" customWidth="1"/>
    <col min="8455" max="8455" width="9" style="43"/>
    <col min="8456" max="8456" width="15.75" style="43" customWidth="1"/>
    <col min="8457" max="8457" width="17.875" style="43" customWidth="1"/>
    <col min="8458" max="8458" width="18.875" style="43" customWidth="1"/>
    <col min="8459" max="8459" width="9" style="43"/>
    <col min="8460" max="8460" width="13" style="43" customWidth="1"/>
    <col min="8461" max="8461" width="45.75" style="43" customWidth="1"/>
    <col min="8462" max="8462" width="26.625" style="43" customWidth="1"/>
    <col min="8463" max="8706" width="9" style="43"/>
    <col min="8707" max="8707" width="9" style="43" customWidth="1"/>
    <col min="8708" max="8708" width="15.75" style="43" customWidth="1"/>
    <col min="8709" max="8709" width="15.25" style="43" customWidth="1"/>
    <col min="8710" max="8710" width="19.5" style="43" customWidth="1"/>
    <col min="8711" max="8711" width="9" style="43"/>
    <col min="8712" max="8712" width="15.75" style="43" customWidth="1"/>
    <col min="8713" max="8713" width="17.875" style="43" customWidth="1"/>
    <col min="8714" max="8714" width="18.875" style="43" customWidth="1"/>
    <col min="8715" max="8715" width="9" style="43"/>
    <col min="8716" max="8716" width="13" style="43" customWidth="1"/>
    <col min="8717" max="8717" width="45.75" style="43" customWidth="1"/>
    <col min="8718" max="8718" width="26.625" style="43" customWidth="1"/>
    <col min="8719" max="8962" width="9" style="43"/>
    <col min="8963" max="8963" width="9" style="43" customWidth="1"/>
    <col min="8964" max="8964" width="15.75" style="43" customWidth="1"/>
    <col min="8965" max="8965" width="15.25" style="43" customWidth="1"/>
    <col min="8966" max="8966" width="19.5" style="43" customWidth="1"/>
    <col min="8967" max="8967" width="9" style="43"/>
    <col min="8968" max="8968" width="15.75" style="43" customWidth="1"/>
    <col min="8969" max="8969" width="17.875" style="43" customWidth="1"/>
    <col min="8970" max="8970" width="18.875" style="43" customWidth="1"/>
    <col min="8971" max="8971" width="9" style="43"/>
    <col min="8972" max="8972" width="13" style="43" customWidth="1"/>
    <col min="8973" max="8973" width="45.75" style="43" customWidth="1"/>
    <col min="8974" max="8974" width="26.625" style="43" customWidth="1"/>
    <col min="8975" max="9218" width="9" style="43"/>
    <col min="9219" max="9219" width="9" style="43" customWidth="1"/>
    <col min="9220" max="9220" width="15.75" style="43" customWidth="1"/>
    <col min="9221" max="9221" width="15.25" style="43" customWidth="1"/>
    <col min="9222" max="9222" width="19.5" style="43" customWidth="1"/>
    <col min="9223" max="9223" width="9" style="43"/>
    <col min="9224" max="9224" width="15.75" style="43" customWidth="1"/>
    <col min="9225" max="9225" width="17.875" style="43" customWidth="1"/>
    <col min="9226" max="9226" width="18.875" style="43" customWidth="1"/>
    <col min="9227" max="9227" width="9" style="43"/>
    <col min="9228" max="9228" width="13" style="43" customWidth="1"/>
    <col min="9229" max="9229" width="45.75" style="43" customWidth="1"/>
    <col min="9230" max="9230" width="26.625" style="43" customWidth="1"/>
    <col min="9231" max="9474" width="9" style="43"/>
    <col min="9475" max="9475" width="9" style="43" customWidth="1"/>
    <col min="9476" max="9476" width="15.75" style="43" customWidth="1"/>
    <col min="9477" max="9477" width="15.25" style="43" customWidth="1"/>
    <col min="9478" max="9478" width="19.5" style="43" customWidth="1"/>
    <col min="9479" max="9479" width="9" style="43"/>
    <col min="9480" max="9480" width="15.75" style="43" customWidth="1"/>
    <col min="9481" max="9481" width="17.875" style="43" customWidth="1"/>
    <col min="9482" max="9482" width="18.875" style="43" customWidth="1"/>
    <col min="9483" max="9483" width="9" style="43"/>
    <col min="9484" max="9484" width="13" style="43" customWidth="1"/>
    <col min="9485" max="9485" width="45.75" style="43" customWidth="1"/>
    <col min="9486" max="9486" width="26.625" style="43" customWidth="1"/>
    <col min="9487" max="9730" width="9" style="43"/>
    <col min="9731" max="9731" width="9" style="43" customWidth="1"/>
    <col min="9732" max="9732" width="15.75" style="43" customWidth="1"/>
    <col min="9733" max="9733" width="15.25" style="43" customWidth="1"/>
    <col min="9734" max="9734" width="19.5" style="43" customWidth="1"/>
    <col min="9735" max="9735" width="9" style="43"/>
    <col min="9736" max="9736" width="15.75" style="43" customWidth="1"/>
    <col min="9737" max="9737" width="17.875" style="43" customWidth="1"/>
    <col min="9738" max="9738" width="18.875" style="43" customWidth="1"/>
    <col min="9739" max="9739" width="9" style="43"/>
    <col min="9740" max="9740" width="13" style="43" customWidth="1"/>
    <col min="9741" max="9741" width="45.75" style="43" customWidth="1"/>
    <col min="9742" max="9742" width="26.625" style="43" customWidth="1"/>
    <col min="9743" max="9986" width="9" style="43"/>
    <col min="9987" max="9987" width="9" style="43" customWidth="1"/>
    <col min="9988" max="9988" width="15.75" style="43" customWidth="1"/>
    <col min="9989" max="9989" width="15.25" style="43" customWidth="1"/>
    <col min="9990" max="9990" width="19.5" style="43" customWidth="1"/>
    <col min="9991" max="9991" width="9" style="43"/>
    <col min="9992" max="9992" width="15.75" style="43" customWidth="1"/>
    <col min="9993" max="9993" width="17.875" style="43" customWidth="1"/>
    <col min="9994" max="9994" width="18.875" style="43" customWidth="1"/>
    <col min="9995" max="9995" width="9" style="43"/>
    <col min="9996" max="9996" width="13" style="43" customWidth="1"/>
    <col min="9997" max="9997" width="45.75" style="43" customWidth="1"/>
    <col min="9998" max="9998" width="26.625" style="43" customWidth="1"/>
    <col min="9999" max="10242" width="9" style="43"/>
    <col min="10243" max="10243" width="9" style="43" customWidth="1"/>
    <col min="10244" max="10244" width="15.75" style="43" customWidth="1"/>
    <col min="10245" max="10245" width="15.25" style="43" customWidth="1"/>
    <col min="10246" max="10246" width="19.5" style="43" customWidth="1"/>
    <col min="10247" max="10247" width="9" style="43"/>
    <col min="10248" max="10248" width="15.75" style="43" customWidth="1"/>
    <col min="10249" max="10249" width="17.875" style="43" customWidth="1"/>
    <col min="10250" max="10250" width="18.875" style="43" customWidth="1"/>
    <col min="10251" max="10251" width="9" style="43"/>
    <col min="10252" max="10252" width="13" style="43" customWidth="1"/>
    <col min="10253" max="10253" width="45.75" style="43" customWidth="1"/>
    <col min="10254" max="10254" width="26.625" style="43" customWidth="1"/>
    <col min="10255" max="10498" width="9" style="43"/>
    <col min="10499" max="10499" width="9" style="43" customWidth="1"/>
    <col min="10500" max="10500" width="15.75" style="43" customWidth="1"/>
    <col min="10501" max="10501" width="15.25" style="43" customWidth="1"/>
    <col min="10502" max="10502" width="19.5" style="43" customWidth="1"/>
    <col min="10503" max="10503" width="9" style="43"/>
    <col min="10504" max="10504" width="15.75" style="43" customWidth="1"/>
    <col min="10505" max="10505" width="17.875" style="43" customWidth="1"/>
    <col min="10506" max="10506" width="18.875" style="43" customWidth="1"/>
    <col min="10507" max="10507" width="9" style="43"/>
    <col min="10508" max="10508" width="13" style="43" customWidth="1"/>
    <col min="10509" max="10509" width="45.75" style="43" customWidth="1"/>
    <col min="10510" max="10510" width="26.625" style="43" customWidth="1"/>
    <col min="10511" max="10754" width="9" style="43"/>
    <col min="10755" max="10755" width="9" style="43" customWidth="1"/>
    <col min="10756" max="10756" width="15.75" style="43" customWidth="1"/>
    <col min="10757" max="10757" width="15.25" style="43" customWidth="1"/>
    <col min="10758" max="10758" width="19.5" style="43" customWidth="1"/>
    <col min="10759" max="10759" width="9" style="43"/>
    <col min="10760" max="10760" width="15.75" style="43" customWidth="1"/>
    <col min="10761" max="10761" width="17.875" style="43" customWidth="1"/>
    <col min="10762" max="10762" width="18.875" style="43" customWidth="1"/>
    <col min="10763" max="10763" width="9" style="43"/>
    <col min="10764" max="10764" width="13" style="43" customWidth="1"/>
    <col min="10765" max="10765" width="45.75" style="43" customWidth="1"/>
    <col min="10766" max="10766" width="26.625" style="43" customWidth="1"/>
    <col min="10767" max="11010" width="9" style="43"/>
    <col min="11011" max="11011" width="9" style="43" customWidth="1"/>
    <col min="11012" max="11012" width="15.75" style="43" customWidth="1"/>
    <col min="11013" max="11013" width="15.25" style="43" customWidth="1"/>
    <col min="11014" max="11014" width="19.5" style="43" customWidth="1"/>
    <col min="11015" max="11015" width="9" style="43"/>
    <col min="11016" max="11016" width="15.75" style="43" customWidth="1"/>
    <col min="11017" max="11017" width="17.875" style="43" customWidth="1"/>
    <col min="11018" max="11018" width="18.875" style="43" customWidth="1"/>
    <col min="11019" max="11019" width="9" style="43"/>
    <col min="11020" max="11020" width="13" style="43" customWidth="1"/>
    <col min="11021" max="11021" width="45.75" style="43" customWidth="1"/>
    <col min="11022" max="11022" width="26.625" style="43" customWidth="1"/>
    <col min="11023" max="11266" width="9" style="43"/>
    <col min="11267" max="11267" width="9" style="43" customWidth="1"/>
    <col min="11268" max="11268" width="15.75" style="43" customWidth="1"/>
    <col min="11269" max="11269" width="15.25" style="43" customWidth="1"/>
    <col min="11270" max="11270" width="19.5" style="43" customWidth="1"/>
    <col min="11271" max="11271" width="9" style="43"/>
    <col min="11272" max="11272" width="15.75" style="43" customWidth="1"/>
    <col min="11273" max="11273" width="17.875" style="43" customWidth="1"/>
    <col min="11274" max="11274" width="18.875" style="43" customWidth="1"/>
    <col min="11275" max="11275" width="9" style="43"/>
    <col min="11276" max="11276" width="13" style="43" customWidth="1"/>
    <col min="11277" max="11277" width="45.75" style="43" customWidth="1"/>
    <col min="11278" max="11278" width="26.625" style="43" customWidth="1"/>
    <col min="11279" max="11522" width="9" style="43"/>
    <col min="11523" max="11523" width="9" style="43" customWidth="1"/>
    <col min="11524" max="11524" width="15.75" style="43" customWidth="1"/>
    <col min="11525" max="11525" width="15.25" style="43" customWidth="1"/>
    <col min="11526" max="11526" width="19.5" style="43" customWidth="1"/>
    <col min="11527" max="11527" width="9" style="43"/>
    <col min="11528" max="11528" width="15.75" style="43" customWidth="1"/>
    <col min="11529" max="11529" width="17.875" style="43" customWidth="1"/>
    <col min="11530" max="11530" width="18.875" style="43" customWidth="1"/>
    <col min="11531" max="11531" width="9" style="43"/>
    <col min="11532" max="11532" width="13" style="43" customWidth="1"/>
    <col min="11533" max="11533" width="45.75" style="43" customWidth="1"/>
    <col min="11534" max="11534" width="26.625" style="43" customWidth="1"/>
    <col min="11535" max="11778" width="9" style="43"/>
    <col min="11779" max="11779" width="9" style="43" customWidth="1"/>
    <col min="11780" max="11780" width="15.75" style="43" customWidth="1"/>
    <col min="11781" max="11781" width="15.25" style="43" customWidth="1"/>
    <col min="11782" max="11782" width="19.5" style="43" customWidth="1"/>
    <col min="11783" max="11783" width="9" style="43"/>
    <col min="11784" max="11784" width="15.75" style="43" customWidth="1"/>
    <col min="11785" max="11785" width="17.875" style="43" customWidth="1"/>
    <col min="11786" max="11786" width="18.875" style="43" customWidth="1"/>
    <col min="11787" max="11787" width="9" style="43"/>
    <col min="11788" max="11788" width="13" style="43" customWidth="1"/>
    <col min="11789" max="11789" width="45.75" style="43" customWidth="1"/>
    <col min="11790" max="11790" width="26.625" style="43" customWidth="1"/>
    <col min="11791" max="12034" width="9" style="43"/>
    <col min="12035" max="12035" width="9" style="43" customWidth="1"/>
    <col min="12036" max="12036" width="15.75" style="43" customWidth="1"/>
    <col min="12037" max="12037" width="15.25" style="43" customWidth="1"/>
    <col min="12038" max="12038" width="19.5" style="43" customWidth="1"/>
    <col min="12039" max="12039" width="9" style="43"/>
    <col min="12040" max="12040" width="15.75" style="43" customWidth="1"/>
    <col min="12041" max="12041" width="17.875" style="43" customWidth="1"/>
    <col min="12042" max="12042" width="18.875" style="43" customWidth="1"/>
    <col min="12043" max="12043" width="9" style="43"/>
    <col min="12044" max="12044" width="13" style="43" customWidth="1"/>
    <col min="12045" max="12045" width="45.75" style="43" customWidth="1"/>
    <col min="12046" max="12046" width="26.625" style="43" customWidth="1"/>
    <col min="12047" max="12290" width="9" style="43"/>
    <col min="12291" max="12291" width="9" style="43" customWidth="1"/>
    <col min="12292" max="12292" width="15.75" style="43" customWidth="1"/>
    <col min="12293" max="12293" width="15.25" style="43" customWidth="1"/>
    <col min="12294" max="12294" width="19.5" style="43" customWidth="1"/>
    <col min="12295" max="12295" width="9" style="43"/>
    <col min="12296" max="12296" width="15.75" style="43" customWidth="1"/>
    <col min="12297" max="12297" width="17.875" style="43" customWidth="1"/>
    <col min="12298" max="12298" width="18.875" style="43" customWidth="1"/>
    <col min="12299" max="12299" width="9" style="43"/>
    <col min="12300" max="12300" width="13" style="43" customWidth="1"/>
    <col min="12301" max="12301" width="45.75" style="43" customWidth="1"/>
    <col min="12302" max="12302" width="26.625" style="43" customWidth="1"/>
    <col min="12303" max="12546" width="9" style="43"/>
    <col min="12547" max="12547" width="9" style="43" customWidth="1"/>
    <col min="12548" max="12548" width="15.75" style="43" customWidth="1"/>
    <col min="12549" max="12549" width="15.25" style="43" customWidth="1"/>
    <col min="12550" max="12550" width="19.5" style="43" customWidth="1"/>
    <col min="12551" max="12551" width="9" style="43"/>
    <col min="12552" max="12552" width="15.75" style="43" customWidth="1"/>
    <col min="12553" max="12553" width="17.875" style="43" customWidth="1"/>
    <col min="12554" max="12554" width="18.875" style="43" customWidth="1"/>
    <col min="12555" max="12555" width="9" style="43"/>
    <col min="12556" max="12556" width="13" style="43" customWidth="1"/>
    <col min="12557" max="12557" width="45.75" style="43" customWidth="1"/>
    <col min="12558" max="12558" width="26.625" style="43" customWidth="1"/>
    <col min="12559" max="12802" width="9" style="43"/>
    <col min="12803" max="12803" width="9" style="43" customWidth="1"/>
    <col min="12804" max="12804" width="15.75" style="43" customWidth="1"/>
    <col min="12805" max="12805" width="15.25" style="43" customWidth="1"/>
    <col min="12806" max="12806" width="19.5" style="43" customWidth="1"/>
    <col min="12807" max="12807" width="9" style="43"/>
    <col min="12808" max="12808" width="15.75" style="43" customWidth="1"/>
    <col min="12809" max="12809" width="17.875" style="43" customWidth="1"/>
    <col min="12810" max="12810" width="18.875" style="43" customWidth="1"/>
    <col min="12811" max="12811" width="9" style="43"/>
    <col min="12812" max="12812" width="13" style="43" customWidth="1"/>
    <col min="12813" max="12813" width="45.75" style="43" customWidth="1"/>
    <col min="12814" max="12814" width="26.625" style="43" customWidth="1"/>
    <col min="12815" max="13058" width="9" style="43"/>
    <col min="13059" max="13059" width="9" style="43" customWidth="1"/>
    <col min="13060" max="13060" width="15.75" style="43" customWidth="1"/>
    <col min="13061" max="13061" width="15.25" style="43" customWidth="1"/>
    <col min="13062" max="13062" width="19.5" style="43" customWidth="1"/>
    <col min="13063" max="13063" width="9" style="43"/>
    <col min="13064" max="13064" width="15.75" style="43" customWidth="1"/>
    <col min="13065" max="13065" width="17.875" style="43" customWidth="1"/>
    <col min="13066" max="13066" width="18.875" style="43" customWidth="1"/>
    <col min="13067" max="13067" width="9" style="43"/>
    <col min="13068" max="13068" width="13" style="43" customWidth="1"/>
    <col min="13069" max="13069" width="45.75" style="43" customWidth="1"/>
    <col min="13070" max="13070" width="26.625" style="43" customWidth="1"/>
    <col min="13071" max="13314" width="9" style="43"/>
    <col min="13315" max="13315" width="9" style="43" customWidth="1"/>
    <col min="13316" max="13316" width="15.75" style="43" customWidth="1"/>
    <col min="13317" max="13317" width="15.25" style="43" customWidth="1"/>
    <col min="13318" max="13318" width="19.5" style="43" customWidth="1"/>
    <col min="13319" max="13319" width="9" style="43"/>
    <col min="13320" max="13320" width="15.75" style="43" customWidth="1"/>
    <col min="13321" max="13321" width="17.875" style="43" customWidth="1"/>
    <col min="13322" max="13322" width="18.875" style="43" customWidth="1"/>
    <col min="13323" max="13323" width="9" style="43"/>
    <col min="13324" max="13324" width="13" style="43" customWidth="1"/>
    <col min="13325" max="13325" width="45.75" style="43" customWidth="1"/>
    <col min="13326" max="13326" width="26.625" style="43" customWidth="1"/>
    <col min="13327" max="13570" width="9" style="43"/>
    <col min="13571" max="13571" width="9" style="43" customWidth="1"/>
    <col min="13572" max="13572" width="15.75" style="43" customWidth="1"/>
    <col min="13573" max="13573" width="15.25" style="43" customWidth="1"/>
    <col min="13574" max="13574" width="19.5" style="43" customWidth="1"/>
    <col min="13575" max="13575" width="9" style="43"/>
    <col min="13576" max="13576" width="15.75" style="43" customWidth="1"/>
    <col min="13577" max="13577" width="17.875" style="43" customWidth="1"/>
    <col min="13578" max="13578" width="18.875" style="43" customWidth="1"/>
    <col min="13579" max="13579" width="9" style="43"/>
    <col min="13580" max="13580" width="13" style="43" customWidth="1"/>
    <col min="13581" max="13581" width="45.75" style="43" customWidth="1"/>
    <col min="13582" max="13582" width="26.625" style="43" customWidth="1"/>
    <col min="13583" max="13826" width="9" style="43"/>
    <col min="13827" max="13827" width="9" style="43" customWidth="1"/>
    <col min="13828" max="13828" width="15.75" style="43" customWidth="1"/>
    <col min="13829" max="13829" width="15.25" style="43" customWidth="1"/>
    <col min="13830" max="13830" width="19.5" style="43" customWidth="1"/>
    <col min="13831" max="13831" width="9" style="43"/>
    <col min="13832" max="13832" width="15.75" style="43" customWidth="1"/>
    <col min="13833" max="13833" width="17.875" style="43" customWidth="1"/>
    <col min="13834" max="13834" width="18.875" style="43" customWidth="1"/>
    <col min="13835" max="13835" width="9" style="43"/>
    <col min="13836" max="13836" width="13" style="43" customWidth="1"/>
    <col min="13837" max="13837" width="45.75" style="43" customWidth="1"/>
    <col min="13838" max="13838" width="26.625" style="43" customWidth="1"/>
    <col min="13839" max="14082" width="9" style="43"/>
    <col min="14083" max="14083" width="9" style="43" customWidth="1"/>
    <col min="14084" max="14084" width="15.75" style="43" customWidth="1"/>
    <col min="14085" max="14085" width="15.25" style="43" customWidth="1"/>
    <col min="14086" max="14086" width="19.5" style="43" customWidth="1"/>
    <col min="14087" max="14087" width="9" style="43"/>
    <col min="14088" max="14088" width="15.75" style="43" customWidth="1"/>
    <col min="14089" max="14089" width="17.875" style="43" customWidth="1"/>
    <col min="14090" max="14090" width="18.875" style="43" customWidth="1"/>
    <col min="14091" max="14091" width="9" style="43"/>
    <col min="14092" max="14092" width="13" style="43" customWidth="1"/>
    <col min="14093" max="14093" width="45.75" style="43" customWidth="1"/>
    <col min="14094" max="14094" width="26.625" style="43" customWidth="1"/>
    <col min="14095" max="14338" width="9" style="43"/>
    <col min="14339" max="14339" width="9" style="43" customWidth="1"/>
    <col min="14340" max="14340" width="15.75" style="43" customWidth="1"/>
    <col min="14341" max="14341" width="15.25" style="43" customWidth="1"/>
    <col min="14342" max="14342" width="19.5" style="43" customWidth="1"/>
    <col min="14343" max="14343" width="9" style="43"/>
    <col min="14344" max="14344" width="15.75" style="43" customWidth="1"/>
    <col min="14345" max="14345" width="17.875" style="43" customWidth="1"/>
    <col min="14346" max="14346" width="18.875" style="43" customWidth="1"/>
    <col min="14347" max="14347" width="9" style="43"/>
    <col min="14348" max="14348" width="13" style="43" customWidth="1"/>
    <col min="14349" max="14349" width="45.75" style="43" customWidth="1"/>
    <col min="14350" max="14350" width="26.625" style="43" customWidth="1"/>
    <col min="14351" max="14594" width="9" style="43"/>
    <col min="14595" max="14595" width="9" style="43" customWidth="1"/>
    <col min="14596" max="14596" width="15.75" style="43" customWidth="1"/>
    <col min="14597" max="14597" width="15.25" style="43" customWidth="1"/>
    <col min="14598" max="14598" width="19.5" style="43" customWidth="1"/>
    <col min="14599" max="14599" width="9" style="43"/>
    <col min="14600" max="14600" width="15.75" style="43" customWidth="1"/>
    <col min="14601" max="14601" width="17.875" style="43" customWidth="1"/>
    <col min="14602" max="14602" width="18.875" style="43" customWidth="1"/>
    <col min="14603" max="14603" width="9" style="43"/>
    <col min="14604" max="14604" width="13" style="43" customWidth="1"/>
    <col min="14605" max="14605" width="45.75" style="43" customWidth="1"/>
    <col min="14606" max="14606" width="26.625" style="43" customWidth="1"/>
    <col min="14607" max="14850" width="9" style="43"/>
    <col min="14851" max="14851" width="9" style="43" customWidth="1"/>
    <col min="14852" max="14852" width="15.75" style="43" customWidth="1"/>
    <col min="14853" max="14853" width="15.25" style="43" customWidth="1"/>
    <col min="14854" max="14854" width="19.5" style="43" customWidth="1"/>
    <col min="14855" max="14855" width="9" style="43"/>
    <col min="14856" max="14856" width="15.75" style="43" customWidth="1"/>
    <col min="14857" max="14857" width="17.875" style="43" customWidth="1"/>
    <col min="14858" max="14858" width="18.875" style="43" customWidth="1"/>
    <col min="14859" max="14859" width="9" style="43"/>
    <col min="14860" max="14860" width="13" style="43" customWidth="1"/>
    <col min="14861" max="14861" width="45.75" style="43" customWidth="1"/>
    <col min="14862" max="14862" width="26.625" style="43" customWidth="1"/>
    <col min="14863" max="15106" width="9" style="43"/>
    <col min="15107" max="15107" width="9" style="43" customWidth="1"/>
    <col min="15108" max="15108" width="15.75" style="43" customWidth="1"/>
    <col min="15109" max="15109" width="15.25" style="43" customWidth="1"/>
    <col min="15110" max="15110" width="19.5" style="43" customWidth="1"/>
    <col min="15111" max="15111" width="9" style="43"/>
    <col min="15112" max="15112" width="15.75" style="43" customWidth="1"/>
    <col min="15113" max="15113" width="17.875" style="43" customWidth="1"/>
    <col min="15114" max="15114" width="18.875" style="43" customWidth="1"/>
    <col min="15115" max="15115" width="9" style="43"/>
    <col min="15116" max="15116" width="13" style="43" customWidth="1"/>
    <col min="15117" max="15117" width="45.75" style="43" customWidth="1"/>
    <col min="15118" max="15118" width="26.625" style="43" customWidth="1"/>
    <col min="15119" max="15362" width="9" style="43"/>
    <col min="15363" max="15363" width="9" style="43" customWidth="1"/>
    <col min="15364" max="15364" width="15.75" style="43" customWidth="1"/>
    <col min="15365" max="15365" width="15.25" style="43" customWidth="1"/>
    <col min="15366" max="15366" width="19.5" style="43" customWidth="1"/>
    <col min="15367" max="15367" width="9" style="43"/>
    <col min="15368" max="15368" width="15.75" style="43" customWidth="1"/>
    <col min="15369" max="15369" width="17.875" style="43" customWidth="1"/>
    <col min="15370" max="15370" width="18.875" style="43" customWidth="1"/>
    <col min="15371" max="15371" width="9" style="43"/>
    <col min="15372" max="15372" width="13" style="43" customWidth="1"/>
    <col min="15373" max="15373" width="45.75" style="43" customWidth="1"/>
    <col min="15374" max="15374" width="26.625" style="43" customWidth="1"/>
    <col min="15375" max="15618" width="9" style="43"/>
    <col min="15619" max="15619" width="9" style="43" customWidth="1"/>
    <col min="15620" max="15620" width="15.75" style="43" customWidth="1"/>
    <col min="15621" max="15621" width="15.25" style="43" customWidth="1"/>
    <col min="15622" max="15622" width="19.5" style="43" customWidth="1"/>
    <col min="15623" max="15623" width="9" style="43"/>
    <col min="15624" max="15624" width="15.75" style="43" customWidth="1"/>
    <col min="15625" max="15625" width="17.875" style="43" customWidth="1"/>
    <col min="15626" max="15626" width="18.875" style="43" customWidth="1"/>
    <col min="15627" max="15627" width="9" style="43"/>
    <col min="15628" max="15628" width="13" style="43" customWidth="1"/>
    <col min="15629" max="15629" width="45.75" style="43" customWidth="1"/>
    <col min="15630" max="15630" width="26.625" style="43" customWidth="1"/>
    <col min="15631" max="15874" width="9" style="43"/>
    <col min="15875" max="15875" width="9" style="43" customWidth="1"/>
    <col min="15876" max="15876" width="15.75" style="43" customWidth="1"/>
    <col min="15877" max="15877" width="15.25" style="43" customWidth="1"/>
    <col min="15878" max="15878" width="19.5" style="43" customWidth="1"/>
    <col min="15879" max="15879" width="9" style="43"/>
    <col min="15880" max="15880" width="15.75" style="43" customWidth="1"/>
    <col min="15881" max="15881" width="17.875" style="43" customWidth="1"/>
    <col min="15882" max="15882" width="18.875" style="43" customWidth="1"/>
    <col min="15883" max="15883" width="9" style="43"/>
    <col min="15884" max="15884" width="13" style="43" customWidth="1"/>
    <col min="15885" max="15885" width="45.75" style="43" customWidth="1"/>
    <col min="15886" max="15886" width="26.625" style="43" customWidth="1"/>
    <col min="15887" max="16130" width="9" style="43"/>
    <col min="16131" max="16131" width="9" style="43" customWidth="1"/>
    <col min="16132" max="16132" width="15.75" style="43" customWidth="1"/>
    <col min="16133" max="16133" width="15.25" style="43" customWidth="1"/>
    <col min="16134" max="16134" width="19.5" style="43" customWidth="1"/>
    <col min="16135" max="16135" width="9" style="43"/>
    <col min="16136" max="16136" width="15.75" style="43" customWidth="1"/>
    <col min="16137" max="16137" width="17.875" style="43" customWidth="1"/>
    <col min="16138" max="16138" width="18.875" style="43" customWidth="1"/>
    <col min="16139" max="16139" width="9" style="43"/>
    <col min="16140" max="16140" width="13" style="43" customWidth="1"/>
    <col min="16141" max="16141" width="45.75" style="43" customWidth="1"/>
    <col min="16142" max="16142" width="26.625" style="43" customWidth="1"/>
    <col min="16143" max="16384" width="9" style="43"/>
  </cols>
  <sheetData>
    <row r="1" spans="1:14">
      <c r="A1" s="47"/>
      <c r="B1" s="117" t="s">
        <v>67</v>
      </c>
      <c r="C1" s="117"/>
      <c r="D1" s="47"/>
      <c r="E1" s="47"/>
      <c r="F1" s="65"/>
      <c r="G1" s="47"/>
      <c r="H1" s="47"/>
    </row>
    <row r="2" spans="1:14">
      <c r="A2" s="52" t="s">
        <v>68</v>
      </c>
      <c r="B2" s="52" t="s">
        <v>69</v>
      </c>
      <c r="C2" s="52" t="s">
        <v>70</v>
      </c>
      <c r="D2" s="52" t="s">
        <v>71</v>
      </c>
      <c r="E2" s="52" t="s">
        <v>72</v>
      </c>
      <c r="F2" s="52" t="s">
        <v>46</v>
      </c>
      <c r="G2" s="52" t="s">
        <v>73</v>
      </c>
      <c r="H2" s="52" t="s">
        <v>74</v>
      </c>
      <c r="I2" s="52" t="s">
        <v>75</v>
      </c>
      <c r="J2" s="52" t="s">
        <v>76</v>
      </c>
      <c r="K2" s="52" t="s">
        <v>62</v>
      </c>
      <c r="M2" s="47"/>
      <c r="N2" s="47"/>
    </row>
    <row r="3" spans="1:14">
      <c r="A3" s="65">
        <v>1</v>
      </c>
      <c r="B3" s="80">
        <v>8</v>
      </c>
      <c r="C3" s="80">
        <v>19</v>
      </c>
      <c r="D3" s="80">
        <v>0.16076767265516545</v>
      </c>
      <c r="E3" s="59">
        <v>0.15964520800000001</v>
      </c>
      <c r="F3" s="80">
        <v>-1.9413054999999999E-2</v>
      </c>
      <c r="G3" s="88" t="s">
        <v>109</v>
      </c>
      <c r="H3" s="80">
        <v>50205200</v>
      </c>
      <c r="I3" s="59">
        <f>(D3-$D$49)/$D$49</f>
        <v>7.5405287113641918E-3</v>
      </c>
      <c r="J3" s="59">
        <f>(E3-$D$49)/$D$49</f>
        <v>5.0597622051012177E-4</v>
      </c>
      <c r="K3" s="57" t="s">
        <v>105</v>
      </c>
      <c r="M3" s="47"/>
      <c r="N3" s="47"/>
    </row>
    <row r="4" spans="1:14">
      <c r="A4" s="65">
        <v>2</v>
      </c>
      <c r="B4" s="81">
        <v>7</v>
      </c>
      <c r="C4" s="81">
        <v>20</v>
      </c>
      <c r="D4" s="80">
        <v>0.16186414588153344</v>
      </c>
      <c r="E4" s="80">
        <v>0.16186414588153344</v>
      </c>
      <c r="F4" s="80">
        <v>-2.46608E-2</v>
      </c>
      <c r="G4" s="88" t="s">
        <v>109</v>
      </c>
      <c r="H4" s="80">
        <v>50242000</v>
      </c>
      <c r="I4" s="59">
        <f t="shared" ref="I4:I32" si="0">(D4-$D$49)/$D$49</f>
        <v>1.4412191378163202E-2</v>
      </c>
      <c r="J4" s="59">
        <f t="shared" ref="J4:J32" si="1">(E4-$D$49)/$D$49</f>
        <v>1.4412191378163202E-2</v>
      </c>
      <c r="K4" s="57"/>
      <c r="M4" s="66" t="s">
        <v>77</v>
      </c>
      <c r="N4" s="59"/>
    </row>
    <row r="5" spans="1:14">
      <c r="A5" s="65">
        <v>3</v>
      </c>
      <c r="B5" s="80">
        <v>8</v>
      </c>
      <c r="C5" s="80">
        <v>19</v>
      </c>
      <c r="D5" s="80">
        <v>0.16076767265516545</v>
      </c>
      <c r="E5" s="59">
        <v>0.15964520800000001</v>
      </c>
      <c r="F5" s="80">
        <v>-1.9413054999999999E-2</v>
      </c>
      <c r="G5" s="88" t="s">
        <v>109</v>
      </c>
      <c r="H5" s="80">
        <v>52433600</v>
      </c>
      <c r="I5" s="59">
        <f t="shared" si="0"/>
        <v>7.5405287113641918E-3</v>
      </c>
      <c r="J5" s="59">
        <f t="shared" si="1"/>
        <v>5.0597622051012177E-4</v>
      </c>
      <c r="K5" s="57" t="s">
        <v>105</v>
      </c>
      <c r="M5" s="64" t="s">
        <v>78</v>
      </c>
      <c r="N5" s="63">
        <v>100</v>
      </c>
    </row>
    <row r="6" spans="1:14">
      <c r="A6" s="65">
        <v>4</v>
      </c>
      <c r="B6" s="81">
        <v>10</v>
      </c>
      <c r="C6" s="81">
        <v>18</v>
      </c>
      <c r="D6" s="80">
        <v>0.16186414588153344</v>
      </c>
      <c r="E6" s="80">
        <v>0.16186414588153344</v>
      </c>
      <c r="F6" s="80">
        <v>-3.7508995000000003E-2</v>
      </c>
      <c r="G6" s="88" t="s">
        <v>109</v>
      </c>
      <c r="H6" s="80">
        <v>52236800</v>
      </c>
      <c r="I6" s="59">
        <f t="shared" si="0"/>
        <v>1.4412191378163202E-2</v>
      </c>
      <c r="J6" s="59">
        <f t="shared" si="1"/>
        <v>1.4412191378163202E-2</v>
      </c>
      <c r="K6" s="57"/>
      <c r="M6" s="51" t="s">
        <v>79</v>
      </c>
      <c r="N6" s="50">
        <v>50000000</v>
      </c>
    </row>
    <row r="7" spans="1:14">
      <c r="A7" s="65">
        <v>5</v>
      </c>
      <c r="B7" s="80">
        <v>8</v>
      </c>
      <c r="C7" s="80">
        <v>19</v>
      </c>
      <c r="D7" s="80">
        <v>0.1604846163804966</v>
      </c>
      <c r="E7" s="59">
        <v>0.15964520800000001</v>
      </c>
      <c r="F7" s="80">
        <v>-1.4850851999999999E-2</v>
      </c>
      <c r="G7" s="88" t="s">
        <v>109</v>
      </c>
      <c r="H7" s="80">
        <v>51055200</v>
      </c>
      <c r="I7" s="59">
        <f t="shared" si="0"/>
        <v>5.7665982692246725E-3</v>
      </c>
      <c r="J7" s="59">
        <f t="shared" si="1"/>
        <v>5.0597622051012177E-4</v>
      </c>
      <c r="K7" s="57" t="s">
        <v>105</v>
      </c>
      <c r="M7" s="51" t="s">
        <v>80</v>
      </c>
      <c r="N7" s="85" t="s">
        <v>81</v>
      </c>
    </row>
    <row r="8" spans="1:14">
      <c r="A8" s="65">
        <v>6</v>
      </c>
      <c r="B8" s="80">
        <v>8</v>
      </c>
      <c r="C8" s="80">
        <v>19</v>
      </c>
      <c r="D8" s="80">
        <v>0.1604846163804966</v>
      </c>
      <c r="E8" s="59">
        <v>0.15964520800000001</v>
      </c>
      <c r="F8" s="80">
        <v>-1.4850851999999999E-2</v>
      </c>
      <c r="G8" s="88" t="s">
        <v>109</v>
      </c>
      <c r="H8" s="80">
        <v>50649200</v>
      </c>
      <c r="I8" s="59">
        <f t="shared" si="0"/>
        <v>5.7665982692246725E-3</v>
      </c>
      <c r="J8" s="59">
        <f t="shared" si="1"/>
        <v>5.0597622051012177E-4</v>
      </c>
      <c r="K8" s="57" t="s">
        <v>105</v>
      </c>
      <c r="M8" s="51" t="s">
        <v>82</v>
      </c>
      <c r="N8" s="50">
        <v>4</v>
      </c>
    </row>
    <row r="9" spans="1:14">
      <c r="A9" s="65">
        <v>7</v>
      </c>
      <c r="B9" s="80">
        <v>8</v>
      </c>
      <c r="C9" s="80">
        <v>19</v>
      </c>
      <c r="D9" s="80">
        <v>0.1604846163804966</v>
      </c>
      <c r="E9" s="59">
        <v>0.15964520800000001</v>
      </c>
      <c r="F9" s="80">
        <v>-1.4850851999999999E-2</v>
      </c>
      <c r="G9" s="88" t="s">
        <v>109</v>
      </c>
      <c r="H9" s="80">
        <v>50169200</v>
      </c>
      <c r="I9" s="59">
        <f t="shared" si="0"/>
        <v>5.7665982692246725E-3</v>
      </c>
      <c r="J9" s="59">
        <f t="shared" si="1"/>
        <v>5.0597622051012177E-4</v>
      </c>
      <c r="K9" s="57" t="s">
        <v>105</v>
      </c>
      <c r="M9" s="51" t="s">
        <v>83</v>
      </c>
      <c r="N9" s="85" t="s">
        <v>106</v>
      </c>
    </row>
    <row r="10" spans="1:14">
      <c r="A10" s="65">
        <v>8</v>
      </c>
      <c r="B10" s="80">
        <v>8</v>
      </c>
      <c r="C10" s="80">
        <v>19</v>
      </c>
      <c r="D10" s="80">
        <v>0.1604846163804966</v>
      </c>
      <c r="E10" s="59">
        <v>0.15964520800000001</v>
      </c>
      <c r="F10" s="80">
        <v>-1.4850851999999999E-2</v>
      </c>
      <c r="G10" s="88" t="s">
        <v>109</v>
      </c>
      <c r="H10" s="80">
        <v>50635200</v>
      </c>
      <c r="I10" s="59">
        <f t="shared" si="0"/>
        <v>5.7665982692246725E-3</v>
      </c>
      <c r="J10" s="59">
        <f t="shared" si="1"/>
        <v>5.0597622051012177E-4</v>
      </c>
      <c r="K10" s="57" t="s">
        <v>105</v>
      </c>
      <c r="M10" s="51" t="s">
        <v>85</v>
      </c>
      <c r="N10" s="85" t="s">
        <v>86</v>
      </c>
    </row>
    <row r="11" spans="1:14">
      <c r="A11" s="65">
        <v>9</v>
      </c>
      <c r="B11" s="80">
        <v>8</v>
      </c>
      <c r="C11" s="80">
        <v>19</v>
      </c>
      <c r="D11" s="80">
        <v>0.1604846163804966</v>
      </c>
      <c r="E11" s="59">
        <v>0.15964520800000001</v>
      </c>
      <c r="F11" s="80">
        <v>-1.4850851999999999E-2</v>
      </c>
      <c r="G11" s="88" t="s">
        <v>109</v>
      </c>
      <c r="H11" s="80">
        <v>52184800</v>
      </c>
      <c r="I11" s="59">
        <f t="shared" si="0"/>
        <v>5.7665982692246725E-3</v>
      </c>
      <c r="J11" s="59">
        <f t="shared" si="1"/>
        <v>5.0597622051012177E-4</v>
      </c>
      <c r="K11" s="57" t="s">
        <v>105</v>
      </c>
      <c r="M11" s="51" t="s">
        <v>87</v>
      </c>
      <c r="N11" s="85" t="s">
        <v>88</v>
      </c>
    </row>
    <row r="12" spans="1:14">
      <c r="A12" s="65">
        <v>10</v>
      </c>
      <c r="B12" s="80">
        <v>8</v>
      </c>
      <c r="C12" s="80">
        <v>19</v>
      </c>
      <c r="D12" s="80">
        <v>0.1604846163804966</v>
      </c>
      <c r="E12" s="59">
        <v>0.15964520800000001</v>
      </c>
      <c r="F12" s="80">
        <v>-1.4850851999999999E-2</v>
      </c>
      <c r="G12" s="88" t="s">
        <v>109</v>
      </c>
      <c r="H12" s="80">
        <v>50806400</v>
      </c>
      <c r="I12" s="59">
        <f t="shared" si="0"/>
        <v>5.7665982692246725E-3</v>
      </c>
      <c r="J12" s="59">
        <f t="shared" si="1"/>
        <v>5.0597622051012177E-4</v>
      </c>
      <c r="K12" s="57" t="s">
        <v>105</v>
      </c>
      <c r="M12" s="51" t="s">
        <v>89</v>
      </c>
      <c r="N12" s="50">
        <v>0.4</v>
      </c>
    </row>
    <row r="13" spans="1:14">
      <c r="A13" s="65">
        <v>11</v>
      </c>
      <c r="B13" s="80">
        <v>8</v>
      </c>
      <c r="C13" s="80">
        <v>19</v>
      </c>
      <c r="D13" s="80">
        <v>0.1604846163804966</v>
      </c>
      <c r="E13" s="59">
        <v>0.15964520800000001</v>
      </c>
      <c r="F13" s="80">
        <v>-1.4850851999999999E-2</v>
      </c>
      <c r="G13" s="88" t="s">
        <v>109</v>
      </c>
      <c r="H13" s="80">
        <v>50730400</v>
      </c>
      <c r="I13" s="59">
        <f t="shared" si="0"/>
        <v>5.7665982692246725E-3</v>
      </c>
      <c r="J13" s="59">
        <f t="shared" si="1"/>
        <v>5.0597622051012177E-4</v>
      </c>
      <c r="K13" s="57" t="s">
        <v>105</v>
      </c>
      <c r="M13" s="51"/>
      <c r="N13" s="50"/>
    </row>
    <row r="14" spans="1:14">
      <c r="A14" s="65">
        <v>12</v>
      </c>
      <c r="B14" s="80">
        <v>8</v>
      </c>
      <c r="C14" s="80">
        <v>19</v>
      </c>
      <c r="D14" s="80">
        <v>0.1604846163804966</v>
      </c>
      <c r="E14" s="59">
        <v>0.15964520800000001</v>
      </c>
      <c r="F14" s="80">
        <v>-1.4850851999999999E-2</v>
      </c>
      <c r="G14" s="88" t="s">
        <v>109</v>
      </c>
      <c r="H14" s="80">
        <v>52172800</v>
      </c>
      <c r="I14" s="59">
        <f t="shared" si="0"/>
        <v>5.7665982692246725E-3</v>
      </c>
      <c r="J14" s="59">
        <f t="shared" si="1"/>
        <v>5.0597622051012177E-4</v>
      </c>
      <c r="K14" s="57" t="s">
        <v>105</v>
      </c>
      <c r="M14" s="51" t="s">
        <v>99</v>
      </c>
      <c r="N14" s="50">
        <v>50000</v>
      </c>
    </row>
    <row r="15" spans="1:14">
      <c r="A15" s="65">
        <v>13</v>
      </c>
      <c r="B15" s="80">
        <v>8</v>
      </c>
      <c r="C15" s="80">
        <v>19</v>
      </c>
      <c r="D15" s="80">
        <v>0.1604846163804966</v>
      </c>
      <c r="E15" s="59">
        <v>0.15964520800000001</v>
      </c>
      <c r="F15" s="80">
        <v>-1.4850851999999999E-2</v>
      </c>
      <c r="G15" s="88" t="s">
        <v>109</v>
      </c>
      <c r="H15" s="80">
        <v>50514000</v>
      </c>
      <c r="I15" s="59">
        <f t="shared" si="0"/>
        <v>5.7665982692246725E-3</v>
      </c>
      <c r="J15" s="59">
        <f t="shared" si="1"/>
        <v>5.0597622051012177E-4</v>
      </c>
      <c r="K15" s="57" t="s">
        <v>105</v>
      </c>
      <c r="M15" s="51"/>
      <c r="N15" s="50"/>
    </row>
    <row r="16" spans="1:14">
      <c r="A16" s="65">
        <v>14</v>
      </c>
      <c r="B16" s="80">
        <v>8</v>
      </c>
      <c r="C16" s="80">
        <v>19</v>
      </c>
      <c r="D16" s="80">
        <v>0.1604846163804966</v>
      </c>
      <c r="E16" s="59">
        <v>0.15964520800000001</v>
      </c>
      <c r="F16" s="80">
        <v>-1.4850851999999999E-2</v>
      </c>
      <c r="G16" s="88" t="s">
        <v>109</v>
      </c>
      <c r="H16" s="80">
        <v>50749200</v>
      </c>
      <c r="I16" s="59">
        <f t="shared" si="0"/>
        <v>5.7665982692246725E-3</v>
      </c>
      <c r="J16" s="59">
        <f t="shared" si="1"/>
        <v>5.0597622051012177E-4</v>
      </c>
      <c r="K16" s="57" t="s">
        <v>105</v>
      </c>
      <c r="M16" s="51" t="s">
        <v>90</v>
      </c>
      <c r="N16" s="50"/>
    </row>
    <row r="17" spans="1:14">
      <c r="A17" s="59">
        <v>15</v>
      </c>
      <c r="B17" s="81">
        <v>10</v>
      </c>
      <c r="C17" s="81">
        <v>18</v>
      </c>
      <c r="D17" s="80">
        <v>0.16186414588153344</v>
      </c>
      <c r="E17" s="80">
        <v>0.16186414588153344</v>
      </c>
      <c r="F17" s="80">
        <v>-3.7508995000000003E-2</v>
      </c>
      <c r="G17" s="88" t="s">
        <v>109</v>
      </c>
      <c r="H17" s="80">
        <v>51733600</v>
      </c>
      <c r="I17" s="59">
        <f t="shared" si="0"/>
        <v>1.4412191378163202E-2</v>
      </c>
      <c r="J17" s="59">
        <f t="shared" si="1"/>
        <v>1.4412191378163202E-2</v>
      </c>
      <c r="K17" s="57"/>
      <c r="M17" s="51" t="s">
        <v>91</v>
      </c>
      <c r="N17" s="50" t="s">
        <v>92</v>
      </c>
    </row>
    <row r="18" spans="1:14">
      <c r="A18" s="59">
        <v>16</v>
      </c>
      <c r="B18" s="80">
        <v>8</v>
      </c>
      <c r="C18" s="80">
        <v>19</v>
      </c>
      <c r="D18" s="80">
        <v>0.1604846163804966</v>
      </c>
      <c r="E18" s="59">
        <v>0.15964520800000001</v>
      </c>
      <c r="F18" s="80">
        <v>-1.4850851999999999E-2</v>
      </c>
      <c r="G18" s="88" t="s">
        <v>109</v>
      </c>
      <c r="H18" s="80">
        <v>52548000</v>
      </c>
      <c r="I18" s="59">
        <f t="shared" si="0"/>
        <v>5.7665982692246725E-3</v>
      </c>
      <c r="J18" s="59">
        <f t="shared" si="1"/>
        <v>5.0597622051012177E-4</v>
      </c>
      <c r="K18" s="57" t="s">
        <v>105</v>
      </c>
      <c r="M18" s="51" t="s">
        <v>93</v>
      </c>
      <c r="N18" s="50">
        <v>100</v>
      </c>
    </row>
    <row r="19" spans="1:14">
      <c r="A19" s="59">
        <v>17</v>
      </c>
      <c r="B19" s="80">
        <v>8</v>
      </c>
      <c r="C19" s="80">
        <v>19</v>
      </c>
      <c r="D19" s="80">
        <v>0.1604846163804966</v>
      </c>
      <c r="E19" s="59">
        <v>0.15964520800000001</v>
      </c>
      <c r="F19" s="80">
        <v>-1.4850851999999999E-2</v>
      </c>
      <c r="G19" s="88" t="s">
        <v>109</v>
      </c>
      <c r="H19" s="80">
        <v>51813200</v>
      </c>
      <c r="I19" s="59">
        <f t="shared" si="0"/>
        <v>5.7665982692246725E-3</v>
      </c>
      <c r="J19" s="59">
        <f t="shared" si="1"/>
        <v>5.0597622051012177E-4</v>
      </c>
      <c r="K19" s="57" t="s">
        <v>105</v>
      </c>
      <c r="M19" s="76"/>
      <c r="N19" s="70"/>
    </row>
    <row r="20" spans="1:14">
      <c r="A20" s="59">
        <v>18</v>
      </c>
      <c r="B20" s="80">
        <v>8</v>
      </c>
      <c r="C20" s="80">
        <v>19</v>
      </c>
      <c r="D20" s="80">
        <v>0.1604846163804966</v>
      </c>
      <c r="E20" s="59">
        <v>0.15964520800000001</v>
      </c>
      <c r="F20" s="80">
        <v>-1.4850851999999999E-2</v>
      </c>
      <c r="G20" s="88" t="s">
        <v>109</v>
      </c>
      <c r="H20" s="80">
        <v>52619200</v>
      </c>
      <c r="I20" s="59">
        <f t="shared" si="0"/>
        <v>5.7665982692246725E-3</v>
      </c>
      <c r="J20" s="59">
        <f t="shared" si="1"/>
        <v>5.0597622051012177E-4</v>
      </c>
      <c r="K20" s="57" t="s">
        <v>105</v>
      </c>
      <c r="M20" s="51"/>
      <c r="N20" s="50"/>
    </row>
    <row r="21" spans="1:14">
      <c r="A21" s="59">
        <v>19</v>
      </c>
      <c r="B21" s="80">
        <v>8</v>
      </c>
      <c r="C21" s="80">
        <v>19</v>
      </c>
      <c r="D21" s="80">
        <v>0.1604846163804966</v>
      </c>
      <c r="E21" s="59">
        <v>0.15964520800000001</v>
      </c>
      <c r="F21" s="80">
        <v>-1.4850851999999999E-2</v>
      </c>
      <c r="G21" s="88" t="s">
        <v>109</v>
      </c>
      <c r="H21" s="80">
        <v>52426400</v>
      </c>
      <c r="I21" s="59">
        <f t="shared" si="0"/>
        <v>5.7665982692246725E-3</v>
      </c>
      <c r="J21" s="59">
        <f t="shared" si="1"/>
        <v>5.0597622051012177E-4</v>
      </c>
      <c r="K21" s="57" t="s">
        <v>105</v>
      </c>
      <c r="M21" s="51"/>
      <c r="N21" s="50"/>
    </row>
    <row r="22" spans="1:14">
      <c r="A22" s="59">
        <v>20</v>
      </c>
      <c r="B22" s="80">
        <v>8</v>
      </c>
      <c r="C22" s="80">
        <v>19</v>
      </c>
      <c r="D22" s="80">
        <v>0.1604846163804966</v>
      </c>
      <c r="E22" s="59">
        <v>0.15964520800000001</v>
      </c>
      <c r="F22" s="80">
        <v>-1.4850851999999999E-2</v>
      </c>
      <c r="G22" s="88" t="s">
        <v>109</v>
      </c>
      <c r="H22" s="80">
        <v>50459600</v>
      </c>
      <c r="I22" s="59">
        <f t="shared" si="0"/>
        <v>5.7665982692246725E-3</v>
      </c>
      <c r="J22" s="59">
        <f t="shared" si="1"/>
        <v>5.0597622051012177E-4</v>
      </c>
      <c r="K22" s="57" t="s">
        <v>105</v>
      </c>
      <c r="M22" s="51"/>
      <c r="N22" s="50"/>
    </row>
    <row r="23" spans="1:14">
      <c r="A23" s="59">
        <v>21</v>
      </c>
      <c r="B23" s="80">
        <v>8</v>
      </c>
      <c r="C23" s="80">
        <v>19</v>
      </c>
      <c r="D23" s="80">
        <v>0.1604846163804966</v>
      </c>
      <c r="E23" s="59">
        <v>0.15964520800000001</v>
      </c>
      <c r="F23" s="80">
        <v>-1.4850851999999999E-2</v>
      </c>
      <c r="G23" s="88" t="s">
        <v>109</v>
      </c>
      <c r="H23" s="80">
        <v>51348000</v>
      </c>
      <c r="I23" s="59">
        <f t="shared" si="0"/>
        <v>5.7665982692246725E-3</v>
      </c>
      <c r="J23" s="59">
        <f t="shared" si="1"/>
        <v>5.0597622051012177E-4</v>
      </c>
      <c r="K23" s="57" t="s">
        <v>105</v>
      </c>
      <c r="M23" s="51" t="s">
        <v>94</v>
      </c>
      <c r="N23" s="50"/>
    </row>
    <row r="24" spans="1:14">
      <c r="A24" s="59">
        <v>22</v>
      </c>
      <c r="B24" s="80">
        <v>8</v>
      </c>
      <c r="C24" s="80">
        <v>19</v>
      </c>
      <c r="D24" s="80">
        <v>0.16329565800479423</v>
      </c>
      <c r="E24" s="59">
        <v>0.15964520800000001</v>
      </c>
      <c r="F24" s="80">
        <v>-6.0028069000000003E-2</v>
      </c>
      <c r="G24" s="88" t="s">
        <v>109</v>
      </c>
      <c r="H24" s="80">
        <v>51462400</v>
      </c>
      <c r="I24" s="59">
        <f t="shared" si="0"/>
        <v>2.3383562660128195E-2</v>
      </c>
      <c r="J24" s="59">
        <f t="shared" si="1"/>
        <v>5.0597622051012177E-4</v>
      </c>
      <c r="K24" s="57" t="s">
        <v>105</v>
      </c>
      <c r="M24" s="51" t="s">
        <v>95</v>
      </c>
      <c r="N24" s="50">
        <v>200</v>
      </c>
    </row>
    <row r="25" spans="1:14">
      <c r="A25" s="59">
        <v>23</v>
      </c>
      <c r="B25" s="80">
        <v>8</v>
      </c>
      <c r="C25" s="80">
        <v>19</v>
      </c>
      <c r="D25" s="80">
        <v>0.1604846163804966</v>
      </c>
      <c r="E25" s="59">
        <v>0.15964520800000001</v>
      </c>
      <c r="F25" s="80">
        <v>-1.4850851999999999E-2</v>
      </c>
      <c r="G25" s="88" t="s">
        <v>109</v>
      </c>
      <c r="H25" s="80">
        <v>52127600</v>
      </c>
      <c r="I25" s="59">
        <f t="shared" si="0"/>
        <v>5.7665982692246725E-3</v>
      </c>
      <c r="J25" s="59">
        <f t="shared" si="1"/>
        <v>5.0597622051012177E-4</v>
      </c>
      <c r="K25" s="57" t="s">
        <v>105</v>
      </c>
      <c r="M25" s="46" t="s">
        <v>96</v>
      </c>
      <c r="N25" s="45">
        <v>3</v>
      </c>
    </row>
    <row r="26" spans="1:14">
      <c r="A26" s="59">
        <v>24</v>
      </c>
      <c r="B26" s="81">
        <v>10</v>
      </c>
      <c r="C26" s="81">
        <v>18</v>
      </c>
      <c r="D26" s="80">
        <v>0.16186414588153344</v>
      </c>
      <c r="E26" s="80">
        <v>0.16186414588153344</v>
      </c>
      <c r="F26" s="80">
        <v>-3.7508995000000003E-2</v>
      </c>
      <c r="G26" s="88" t="s">
        <v>109</v>
      </c>
      <c r="H26" s="80">
        <v>50199200</v>
      </c>
      <c r="I26" s="59">
        <f t="shared" si="0"/>
        <v>1.4412191378163202E-2</v>
      </c>
      <c r="J26" s="59">
        <f t="shared" si="1"/>
        <v>1.4412191378163202E-2</v>
      </c>
      <c r="K26" s="57"/>
    </row>
    <row r="27" spans="1:14">
      <c r="A27" s="59">
        <v>25</v>
      </c>
      <c r="B27" s="80">
        <v>8</v>
      </c>
      <c r="C27" s="80">
        <v>19</v>
      </c>
      <c r="D27" s="80">
        <v>0.1604846163804966</v>
      </c>
      <c r="E27" s="59">
        <v>0.15964520800000001</v>
      </c>
      <c r="F27" s="80">
        <v>-1.4850851999999999E-2</v>
      </c>
      <c r="G27" s="88" t="s">
        <v>109</v>
      </c>
      <c r="H27" s="80">
        <v>50222400</v>
      </c>
      <c r="I27" s="59">
        <f t="shared" si="0"/>
        <v>5.7665982692246725E-3</v>
      </c>
      <c r="J27" s="59">
        <f t="shared" si="1"/>
        <v>5.0597622051012177E-4</v>
      </c>
      <c r="K27" s="57" t="s">
        <v>105</v>
      </c>
    </row>
    <row r="28" spans="1:14">
      <c r="A28" s="59">
        <v>26</v>
      </c>
      <c r="B28" s="80">
        <v>8</v>
      </c>
      <c r="C28" s="80">
        <v>19</v>
      </c>
      <c r="D28" s="80">
        <v>0.1604846163804966</v>
      </c>
      <c r="E28" s="59">
        <v>0.15964520800000001</v>
      </c>
      <c r="F28" s="80">
        <v>-1.4850851999999999E-2</v>
      </c>
      <c r="G28" s="88" t="s">
        <v>109</v>
      </c>
      <c r="H28" s="80">
        <v>53063600</v>
      </c>
      <c r="I28" s="59">
        <f t="shared" si="0"/>
        <v>5.7665982692246725E-3</v>
      </c>
      <c r="J28" s="59">
        <f t="shared" si="1"/>
        <v>5.0597622051012177E-4</v>
      </c>
      <c r="K28" s="57" t="s">
        <v>105</v>
      </c>
    </row>
    <row r="29" spans="1:14">
      <c r="A29" s="59">
        <v>27</v>
      </c>
      <c r="B29" s="80">
        <v>8</v>
      </c>
      <c r="C29" s="80">
        <v>19</v>
      </c>
      <c r="D29" s="80">
        <v>0.1604846163804966</v>
      </c>
      <c r="E29" s="59">
        <v>0.15964520800000001</v>
      </c>
      <c r="F29" s="80">
        <v>-1.4850851999999999E-2</v>
      </c>
      <c r="G29" s="88" t="s">
        <v>109</v>
      </c>
      <c r="H29" s="80">
        <v>52766000</v>
      </c>
      <c r="I29" s="59">
        <f t="shared" si="0"/>
        <v>5.7665982692246725E-3</v>
      </c>
      <c r="J29" s="59">
        <f t="shared" si="1"/>
        <v>5.0597622051012177E-4</v>
      </c>
      <c r="K29" s="57" t="s">
        <v>105</v>
      </c>
      <c r="M29" s="66" t="s">
        <v>101</v>
      </c>
      <c r="N29" s="65"/>
    </row>
    <row r="30" spans="1:14">
      <c r="A30" s="59">
        <v>28</v>
      </c>
      <c r="B30" s="80">
        <v>8</v>
      </c>
      <c r="C30" s="80">
        <v>19</v>
      </c>
      <c r="D30" s="80">
        <v>0.1604846163804966</v>
      </c>
      <c r="E30" s="59">
        <v>0.15964520800000001</v>
      </c>
      <c r="F30" s="80">
        <v>-1.4850851999999999E-2</v>
      </c>
      <c r="G30" s="88" t="s">
        <v>109</v>
      </c>
      <c r="H30" s="80">
        <v>51120800</v>
      </c>
      <c r="I30" s="59">
        <f t="shared" si="0"/>
        <v>5.7665982692246725E-3</v>
      </c>
      <c r="J30" s="59">
        <f t="shared" si="1"/>
        <v>5.0597622051012177E-4</v>
      </c>
      <c r="K30" s="57" t="s">
        <v>105</v>
      </c>
      <c r="M30" s="64" t="s">
        <v>35</v>
      </c>
      <c r="N30" s="63">
        <v>95</v>
      </c>
    </row>
    <row r="31" spans="1:14">
      <c r="A31" s="59">
        <v>29</v>
      </c>
      <c r="B31" s="80">
        <v>8</v>
      </c>
      <c r="C31" s="80">
        <v>19</v>
      </c>
      <c r="D31" s="80">
        <v>0.1604846163804966</v>
      </c>
      <c r="E31" s="59">
        <v>0.15964520800000001</v>
      </c>
      <c r="F31" s="80">
        <v>-1.4850851999999999E-2</v>
      </c>
      <c r="G31" s="88" t="s">
        <v>109</v>
      </c>
      <c r="H31" s="80">
        <v>50009600</v>
      </c>
      <c r="I31" s="59">
        <f t="shared" si="0"/>
        <v>5.7665982692246725E-3</v>
      </c>
      <c r="J31" s="59">
        <f t="shared" si="1"/>
        <v>5.0597622051012177E-4</v>
      </c>
      <c r="K31" s="57" t="s">
        <v>105</v>
      </c>
      <c r="M31" s="51" t="s">
        <v>34</v>
      </c>
      <c r="N31" s="50" t="s">
        <v>55</v>
      </c>
    </row>
    <row r="32" spans="1:14">
      <c r="A32" s="59">
        <v>30</v>
      </c>
      <c r="B32" s="80">
        <v>8</v>
      </c>
      <c r="C32" s="80">
        <v>19</v>
      </c>
      <c r="D32" s="80">
        <v>0.1604846163804966</v>
      </c>
      <c r="E32" s="59">
        <v>0.15964520800000001</v>
      </c>
      <c r="F32" s="80">
        <v>-1.4850851999999999E-2</v>
      </c>
      <c r="G32" s="88" t="s">
        <v>109</v>
      </c>
      <c r="H32" s="80">
        <v>50314800</v>
      </c>
      <c r="I32" s="59">
        <f t="shared" si="0"/>
        <v>5.7665982692246725E-3</v>
      </c>
      <c r="J32" s="59">
        <f t="shared" si="1"/>
        <v>5.0597622051012177E-4</v>
      </c>
      <c r="K32" s="57" t="s">
        <v>105</v>
      </c>
      <c r="M32" s="51"/>
      <c r="N32" s="50"/>
    </row>
    <row r="33" spans="4:14">
      <c r="M33" s="62" t="s">
        <v>33</v>
      </c>
      <c r="N33" s="61">
        <v>2</v>
      </c>
    </row>
    <row r="34" spans="4:14">
      <c r="M34" s="51" t="s">
        <v>32</v>
      </c>
      <c r="N34" s="50">
        <v>3</v>
      </c>
    </row>
    <row r="35" spans="4:14">
      <c r="I35" s="57" t="s">
        <v>97</v>
      </c>
      <c r="J35" s="57" t="s">
        <v>97</v>
      </c>
      <c r="M35" s="51" t="s">
        <v>31</v>
      </c>
      <c r="N35" s="50">
        <v>5</v>
      </c>
    </row>
    <row r="36" spans="4:14">
      <c r="D36" s="65" t="s">
        <v>110</v>
      </c>
      <c r="E36" s="47"/>
      <c r="F36" s="65"/>
      <c r="I36" s="86">
        <f>AVERAGE(I3:I31)</f>
        <v>7.6889154316707679E-3</v>
      </c>
      <c r="J36" s="86">
        <f>AVERAGE(J3:J31)</f>
        <v>2.4240748629450284E-3</v>
      </c>
      <c r="M36" s="51" t="s">
        <v>30</v>
      </c>
      <c r="N36" s="50">
        <v>28</v>
      </c>
    </row>
    <row r="37" spans="4:14">
      <c r="M37" s="51"/>
      <c r="N37" s="50"/>
    </row>
    <row r="38" spans="4:14">
      <c r="I38" s="52" t="s">
        <v>98</v>
      </c>
      <c r="J38" s="52" t="s">
        <v>98</v>
      </c>
      <c r="M38" s="51" t="s">
        <v>29</v>
      </c>
      <c r="N38" s="50">
        <v>0.55000000000000004</v>
      </c>
    </row>
    <row r="39" spans="4:14">
      <c r="I39" s="48">
        <f>_xlfn.STDEV.S(I3:I32)</f>
        <v>4.2019886309239817E-3</v>
      </c>
      <c r="J39" s="48">
        <f>_xlfn.STDEV.S(J3:J32)</f>
        <v>4.8080169259195112E-3</v>
      </c>
      <c r="M39" s="51" t="s">
        <v>28</v>
      </c>
      <c r="N39" s="50">
        <v>24</v>
      </c>
    </row>
    <row r="40" spans="4:14">
      <c r="M40" s="51" t="s">
        <v>27</v>
      </c>
      <c r="N40" s="50">
        <v>3</v>
      </c>
    </row>
    <row r="41" spans="4:14">
      <c r="M41" s="51" t="s">
        <v>26</v>
      </c>
      <c r="N41" s="50">
        <v>2</v>
      </c>
    </row>
    <row r="42" spans="4:14">
      <c r="M42" s="51"/>
      <c r="N42" s="50"/>
    </row>
    <row r="43" spans="4:14">
      <c r="M43" s="51" t="s">
        <v>25</v>
      </c>
      <c r="N43" s="50">
        <v>0.7</v>
      </c>
    </row>
    <row r="44" spans="4:14">
      <c r="M44" s="51" t="s">
        <v>24</v>
      </c>
      <c r="N44" s="50">
        <v>0.98</v>
      </c>
    </row>
    <row r="45" spans="4:14">
      <c r="M45" s="51"/>
      <c r="N45" s="50"/>
    </row>
    <row r="46" spans="4:14">
      <c r="M46" s="55" t="s">
        <v>22</v>
      </c>
      <c r="N46" s="54">
        <v>50</v>
      </c>
    </row>
    <row r="47" spans="4:14">
      <c r="M47" s="51"/>
      <c r="N47" s="50"/>
    </row>
    <row r="48" spans="4:14">
      <c r="M48" s="51" t="s">
        <v>20</v>
      </c>
      <c r="N48" s="50"/>
    </row>
    <row r="49" spans="4:14">
      <c r="D49" s="87">
        <v>0.15956447217144301</v>
      </c>
      <c r="M49" s="46" t="s">
        <v>19</v>
      </c>
      <c r="N49" s="45"/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3" workbookViewId="0">
      <selection activeCell="D36" sqref="D36"/>
    </sheetView>
  </sheetViews>
  <sheetFormatPr defaultRowHeight="16.5"/>
  <cols>
    <col min="1" max="2" width="9" style="43"/>
    <col min="3" max="3" width="9" style="43" customWidth="1"/>
    <col min="4" max="4" width="15.75" style="43" customWidth="1"/>
    <col min="5" max="5" width="15.25" style="43" customWidth="1"/>
    <col min="6" max="6" width="19.5" style="59" customWidth="1"/>
    <col min="7" max="7" width="9" style="43"/>
    <col min="8" max="8" width="15.75" style="43" customWidth="1"/>
    <col min="9" max="9" width="17.875" style="43" customWidth="1"/>
    <col min="10" max="10" width="18.875" style="43" customWidth="1"/>
    <col min="11" max="11" width="9" style="43"/>
    <col min="12" max="12" width="13" style="43" customWidth="1"/>
    <col min="13" max="13" width="45.75" style="43" customWidth="1"/>
    <col min="14" max="14" width="26.625" style="43" customWidth="1"/>
    <col min="15" max="258" width="9" style="43"/>
    <col min="259" max="259" width="9" style="43" customWidth="1"/>
    <col min="260" max="260" width="15.75" style="43" customWidth="1"/>
    <col min="261" max="261" width="15.25" style="43" customWidth="1"/>
    <col min="262" max="262" width="19.5" style="43" customWidth="1"/>
    <col min="263" max="263" width="9" style="43"/>
    <col min="264" max="264" width="15.75" style="43" customWidth="1"/>
    <col min="265" max="265" width="17.875" style="43" customWidth="1"/>
    <col min="266" max="266" width="18.875" style="43" customWidth="1"/>
    <col min="267" max="267" width="9" style="43"/>
    <col min="268" max="268" width="13" style="43" customWidth="1"/>
    <col min="269" max="269" width="45.75" style="43" customWidth="1"/>
    <col min="270" max="270" width="26.625" style="43" customWidth="1"/>
    <col min="271" max="514" width="9" style="43"/>
    <col min="515" max="515" width="9" style="43" customWidth="1"/>
    <col min="516" max="516" width="15.75" style="43" customWidth="1"/>
    <col min="517" max="517" width="15.25" style="43" customWidth="1"/>
    <col min="518" max="518" width="19.5" style="43" customWidth="1"/>
    <col min="519" max="519" width="9" style="43"/>
    <col min="520" max="520" width="15.75" style="43" customWidth="1"/>
    <col min="521" max="521" width="17.875" style="43" customWidth="1"/>
    <col min="522" max="522" width="18.875" style="43" customWidth="1"/>
    <col min="523" max="523" width="9" style="43"/>
    <col min="524" max="524" width="13" style="43" customWidth="1"/>
    <col min="525" max="525" width="45.75" style="43" customWidth="1"/>
    <col min="526" max="526" width="26.625" style="43" customWidth="1"/>
    <col min="527" max="770" width="9" style="43"/>
    <col min="771" max="771" width="9" style="43" customWidth="1"/>
    <col min="772" max="772" width="15.75" style="43" customWidth="1"/>
    <col min="773" max="773" width="15.25" style="43" customWidth="1"/>
    <col min="774" max="774" width="19.5" style="43" customWidth="1"/>
    <col min="775" max="775" width="9" style="43"/>
    <col min="776" max="776" width="15.75" style="43" customWidth="1"/>
    <col min="777" max="777" width="17.875" style="43" customWidth="1"/>
    <col min="778" max="778" width="18.875" style="43" customWidth="1"/>
    <col min="779" max="779" width="9" style="43"/>
    <col min="780" max="780" width="13" style="43" customWidth="1"/>
    <col min="781" max="781" width="45.75" style="43" customWidth="1"/>
    <col min="782" max="782" width="26.625" style="43" customWidth="1"/>
    <col min="783" max="1026" width="9" style="43"/>
    <col min="1027" max="1027" width="9" style="43" customWidth="1"/>
    <col min="1028" max="1028" width="15.75" style="43" customWidth="1"/>
    <col min="1029" max="1029" width="15.25" style="43" customWidth="1"/>
    <col min="1030" max="1030" width="19.5" style="43" customWidth="1"/>
    <col min="1031" max="1031" width="9" style="43"/>
    <col min="1032" max="1032" width="15.75" style="43" customWidth="1"/>
    <col min="1033" max="1033" width="17.875" style="43" customWidth="1"/>
    <col min="1034" max="1034" width="18.875" style="43" customWidth="1"/>
    <col min="1035" max="1035" width="9" style="43"/>
    <col min="1036" max="1036" width="13" style="43" customWidth="1"/>
    <col min="1037" max="1037" width="45.75" style="43" customWidth="1"/>
    <col min="1038" max="1038" width="26.625" style="43" customWidth="1"/>
    <col min="1039" max="1282" width="9" style="43"/>
    <col min="1283" max="1283" width="9" style="43" customWidth="1"/>
    <col min="1284" max="1284" width="15.75" style="43" customWidth="1"/>
    <col min="1285" max="1285" width="15.25" style="43" customWidth="1"/>
    <col min="1286" max="1286" width="19.5" style="43" customWidth="1"/>
    <col min="1287" max="1287" width="9" style="43"/>
    <col min="1288" max="1288" width="15.75" style="43" customWidth="1"/>
    <col min="1289" max="1289" width="17.875" style="43" customWidth="1"/>
    <col min="1290" max="1290" width="18.875" style="43" customWidth="1"/>
    <col min="1291" max="1291" width="9" style="43"/>
    <col min="1292" max="1292" width="13" style="43" customWidth="1"/>
    <col min="1293" max="1293" width="45.75" style="43" customWidth="1"/>
    <col min="1294" max="1294" width="26.625" style="43" customWidth="1"/>
    <col min="1295" max="1538" width="9" style="43"/>
    <col min="1539" max="1539" width="9" style="43" customWidth="1"/>
    <col min="1540" max="1540" width="15.75" style="43" customWidth="1"/>
    <col min="1541" max="1541" width="15.25" style="43" customWidth="1"/>
    <col min="1542" max="1542" width="19.5" style="43" customWidth="1"/>
    <col min="1543" max="1543" width="9" style="43"/>
    <col min="1544" max="1544" width="15.75" style="43" customWidth="1"/>
    <col min="1545" max="1545" width="17.875" style="43" customWidth="1"/>
    <col min="1546" max="1546" width="18.875" style="43" customWidth="1"/>
    <col min="1547" max="1547" width="9" style="43"/>
    <col min="1548" max="1548" width="13" style="43" customWidth="1"/>
    <col min="1549" max="1549" width="45.75" style="43" customWidth="1"/>
    <col min="1550" max="1550" width="26.625" style="43" customWidth="1"/>
    <col min="1551" max="1794" width="9" style="43"/>
    <col min="1795" max="1795" width="9" style="43" customWidth="1"/>
    <col min="1796" max="1796" width="15.75" style="43" customWidth="1"/>
    <col min="1797" max="1797" width="15.25" style="43" customWidth="1"/>
    <col min="1798" max="1798" width="19.5" style="43" customWidth="1"/>
    <col min="1799" max="1799" width="9" style="43"/>
    <col min="1800" max="1800" width="15.75" style="43" customWidth="1"/>
    <col min="1801" max="1801" width="17.875" style="43" customWidth="1"/>
    <col min="1802" max="1802" width="18.875" style="43" customWidth="1"/>
    <col min="1803" max="1803" width="9" style="43"/>
    <col min="1804" max="1804" width="13" style="43" customWidth="1"/>
    <col min="1805" max="1805" width="45.75" style="43" customWidth="1"/>
    <col min="1806" max="1806" width="26.625" style="43" customWidth="1"/>
    <col min="1807" max="2050" width="9" style="43"/>
    <col min="2051" max="2051" width="9" style="43" customWidth="1"/>
    <col min="2052" max="2052" width="15.75" style="43" customWidth="1"/>
    <col min="2053" max="2053" width="15.25" style="43" customWidth="1"/>
    <col min="2054" max="2054" width="19.5" style="43" customWidth="1"/>
    <col min="2055" max="2055" width="9" style="43"/>
    <col min="2056" max="2056" width="15.75" style="43" customWidth="1"/>
    <col min="2057" max="2057" width="17.875" style="43" customWidth="1"/>
    <col min="2058" max="2058" width="18.875" style="43" customWidth="1"/>
    <col min="2059" max="2059" width="9" style="43"/>
    <col min="2060" max="2060" width="13" style="43" customWidth="1"/>
    <col min="2061" max="2061" width="45.75" style="43" customWidth="1"/>
    <col min="2062" max="2062" width="26.625" style="43" customWidth="1"/>
    <col min="2063" max="2306" width="9" style="43"/>
    <col min="2307" max="2307" width="9" style="43" customWidth="1"/>
    <col min="2308" max="2308" width="15.75" style="43" customWidth="1"/>
    <col min="2309" max="2309" width="15.25" style="43" customWidth="1"/>
    <col min="2310" max="2310" width="19.5" style="43" customWidth="1"/>
    <col min="2311" max="2311" width="9" style="43"/>
    <col min="2312" max="2312" width="15.75" style="43" customWidth="1"/>
    <col min="2313" max="2313" width="17.875" style="43" customWidth="1"/>
    <col min="2314" max="2314" width="18.875" style="43" customWidth="1"/>
    <col min="2315" max="2315" width="9" style="43"/>
    <col min="2316" max="2316" width="13" style="43" customWidth="1"/>
    <col min="2317" max="2317" width="45.75" style="43" customWidth="1"/>
    <col min="2318" max="2318" width="26.625" style="43" customWidth="1"/>
    <col min="2319" max="2562" width="9" style="43"/>
    <col min="2563" max="2563" width="9" style="43" customWidth="1"/>
    <col min="2564" max="2564" width="15.75" style="43" customWidth="1"/>
    <col min="2565" max="2565" width="15.25" style="43" customWidth="1"/>
    <col min="2566" max="2566" width="19.5" style="43" customWidth="1"/>
    <col min="2567" max="2567" width="9" style="43"/>
    <col min="2568" max="2568" width="15.75" style="43" customWidth="1"/>
    <col min="2569" max="2569" width="17.875" style="43" customWidth="1"/>
    <col min="2570" max="2570" width="18.875" style="43" customWidth="1"/>
    <col min="2571" max="2571" width="9" style="43"/>
    <col min="2572" max="2572" width="13" style="43" customWidth="1"/>
    <col min="2573" max="2573" width="45.75" style="43" customWidth="1"/>
    <col min="2574" max="2574" width="26.625" style="43" customWidth="1"/>
    <col min="2575" max="2818" width="9" style="43"/>
    <col min="2819" max="2819" width="9" style="43" customWidth="1"/>
    <col min="2820" max="2820" width="15.75" style="43" customWidth="1"/>
    <col min="2821" max="2821" width="15.25" style="43" customWidth="1"/>
    <col min="2822" max="2822" width="19.5" style="43" customWidth="1"/>
    <col min="2823" max="2823" width="9" style="43"/>
    <col min="2824" max="2824" width="15.75" style="43" customWidth="1"/>
    <col min="2825" max="2825" width="17.875" style="43" customWidth="1"/>
    <col min="2826" max="2826" width="18.875" style="43" customWidth="1"/>
    <col min="2827" max="2827" width="9" style="43"/>
    <col min="2828" max="2828" width="13" style="43" customWidth="1"/>
    <col min="2829" max="2829" width="45.75" style="43" customWidth="1"/>
    <col min="2830" max="2830" width="26.625" style="43" customWidth="1"/>
    <col min="2831" max="3074" width="9" style="43"/>
    <col min="3075" max="3075" width="9" style="43" customWidth="1"/>
    <col min="3076" max="3076" width="15.75" style="43" customWidth="1"/>
    <col min="3077" max="3077" width="15.25" style="43" customWidth="1"/>
    <col min="3078" max="3078" width="19.5" style="43" customWidth="1"/>
    <col min="3079" max="3079" width="9" style="43"/>
    <col min="3080" max="3080" width="15.75" style="43" customWidth="1"/>
    <col min="3081" max="3081" width="17.875" style="43" customWidth="1"/>
    <col min="3082" max="3082" width="18.875" style="43" customWidth="1"/>
    <col min="3083" max="3083" width="9" style="43"/>
    <col min="3084" max="3084" width="13" style="43" customWidth="1"/>
    <col min="3085" max="3085" width="45.75" style="43" customWidth="1"/>
    <col min="3086" max="3086" width="26.625" style="43" customWidth="1"/>
    <col min="3087" max="3330" width="9" style="43"/>
    <col min="3331" max="3331" width="9" style="43" customWidth="1"/>
    <col min="3332" max="3332" width="15.75" style="43" customWidth="1"/>
    <col min="3333" max="3333" width="15.25" style="43" customWidth="1"/>
    <col min="3334" max="3334" width="19.5" style="43" customWidth="1"/>
    <col min="3335" max="3335" width="9" style="43"/>
    <col min="3336" max="3336" width="15.75" style="43" customWidth="1"/>
    <col min="3337" max="3337" width="17.875" style="43" customWidth="1"/>
    <col min="3338" max="3338" width="18.875" style="43" customWidth="1"/>
    <col min="3339" max="3339" width="9" style="43"/>
    <col min="3340" max="3340" width="13" style="43" customWidth="1"/>
    <col min="3341" max="3341" width="45.75" style="43" customWidth="1"/>
    <col min="3342" max="3342" width="26.625" style="43" customWidth="1"/>
    <col min="3343" max="3586" width="9" style="43"/>
    <col min="3587" max="3587" width="9" style="43" customWidth="1"/>
    <col min="3588" max="3588" width="15.75" style="43" customWidth="1"/>
    <col min="3589" max="3589" width="15.25" style="43" customWidth="1"/>
    <col min="3590" max="3590" width="19.5" style="43" customWidth="1"/>
    <col min="3591" max="3591" width="9" style="43"/>
    <col min="3592" max="3592" width="15.75" style="43" customWidth="1"/>
    <col min="3593" max="3593" width="17.875" style="43" customWidth="1"/>
    <col min="3594" max="3594" width="18.875" style="43" customWidth="1"/>
    <col min="3595" max="3595" width="9" style="43"/>
    <col min="3596" max="3596" width="13" style="43" customWidth="1"/>
    <col min="3597" max="3597" width="45.75" style="43" customWidth="1"/>
    <col min="3598" max="3598" width="26.625" style="43" customWidth="1"/>
    <col min="3599" max="3842" width="9" style="43"/>
    <col min="3843" max="3843" width="9" style="43" customWidth="1"/>
    <col min="3844" max="3844" width="15.75" style="43" customWidth="1"/>
    <col min="3845" max="3845" width="15.25" style="43" customWidth="1"/>
    <col min="3846" max="3846" width="19.5" style="43" customWidth="1"/>
    <col min="3847" max="3847" width="9" style="43"/>
    <col min="3848" max="3848" width="15.75" style="43" customWidth="1"/>
    <col min="3849" max="3849" width="17.875" style="43" customWidth="1"/>
    <col min="3850" max="3850" width="18.875" style="43" customWidth="1"/>
    <col min="3851" max="3851" width="9" style="43"/>
    <col min="3852" max="3852" width="13" style="43" customWidth="1"/>
    <col min="3853" max="3853" width="45.75" style="43" customWidth="1"/>
    <col min="3854" max="3854" width="26.625" style="43" customWidth="1"/>
    <col min="3855" max="4098" width="9" style="43"/>
    <col min="4099" max="4099" width="9" style="43" customWidth="1"/>
    <col min="4100" max="4100" width="15.75" style="43" customWidth="1"/>
    <col min="4101" max="4101" width="15.25" style="43" customWidth="1"/>
    <col min="4102" max="4102" width="19.5" style="43" customWidth="1"/>
    <col min="4103" max="4103" width="9" style="43"/>
    <col min="4104" max="4104" width="15.75" style="43" customWidth="1"/>
    <col min="4105" max="4105" width="17.875" style="43" customWidth="1"/>
    <col min="4106" max="4106" width="18.875" style="43" customWidth="1"/>
    <col min="4107" max="4107" width="9" style="43"/>
    <col min="4108" max="4108" width="13" style="43" customWidth="1"/>
    <col min="4109" max="4109" width="45.75" style="43" customWidth="1"/>
    <col min="4110" max="4110" width="26.625" style="43" customWidth="1"/>
    <col min="4111" max="4354" width="9" style="43"/>
    <col min="4355" max="4355" width="9" style="43" customWidth="1"/>
    <col min="4356" max="4356" width="15.75" style="43" customWidth="1"/>
    <col min="4357" max="4357" width="15.25" style="43" customWidth="1"/>
    <col min="4358" max="4358" width="19.5" style="43" customWidth="1"/>
    <col min="4359" max="4359" width="9" style="43"/>
    <col min="4360" max="4360" width="15.75" style="43" customWidth="1"/>
    <col min="4361" max="4361" width="17.875" style="43" customWidth="1"/>
    <col min="4362" max="4362" width="18.875" style="43" customWidth="1"/>
    <col min="4363" max="4363" width="9" style="43"/>
    <col min="4364" max="4364" width="13" style="43" customWidth="1"/>
    <col min="4365" max="4365" width="45.75" style="43" customWidth="1"/>
    <col min="4366" max="4366" width="26.625" style="43" customWidth="1"/>
    <col min="4367" max="4610" width="9" style="43"/>
    <col min="4611" max="4611" width="9" style="43" customWidth="1"/>
    <col min="4612" max="4612" width="15.75" style="43" customWidth="1"/>
    <col min="4613" max="4613" width="15.25" style="43" customWidth="1"/>
    <col min="4614" max="4614" width="19.5" style="43" customWidth="1"/>
    <col min="4615" max="4615" width="9" style="43"/>
    <col min="4616" max="4616" width="15.75" style="43" customWidth="1"/>
    <col min="4617" max="4617" width="17.875" style="43" customWidth="1"/>
    <col min="4618" max="4618" width="18.875" style="43" customWidth="1"/>
    <col min="4619" max="4619" width="9" style="43"/>
    <col min="4620" max="4620" width="13" style="43" customWidth="1"/>
    <col min="4621" max="4621" width="45.75" style="43" customWidth="1"/>
    <col min="4622" max="4622" width="26.625" style="43" customWidth="1"/>
    <col min="4623" max="4866" width="9" style="43"/>
    <col min="4867" max="4867" width="9" style="43" customWidth="1"/>
    <col min="4868" max="4868" width="15.75" style="43" customWidth="1"/>
    <col min="4869" max="4869" width="15.25" style="43" customWidth="1"/>
    <col min="4870" max="4870" width="19.5" style="43" customWidth="1"/>
    <col min="4871" max="4871" width="9" style="43"/>
    <col min="4872" max="4872" width="15.75" style="43" customWidth="1"/>
    <col min="4873" max="4873" width="17.875" style="43" customWidth="1"/>
    <col min="4874" max="4874" width="18.875" style="43" customWidth="1"/>
    <col min="4875" max="4875" width="9" style="43"/>
    <col min="4876" max="4876" width="13" style="43" customWidth="1"/>
    <col min="4877" max="4877" width="45.75" style="43" customWidth="1"/>
    <col min="4878" max="4878" width="26.625" style="43" customWidth="1"/>
    <col min="4879" max="5122" width="9" style="43"/>
    <col min="5123" max="5123" width="9" style="43" customWidth="1"/>
    <col min="5124" max="5124" width="15.75" style="43" customWidth="1"/>
    <col min="5125" max="5125" width="15.25" style="43" customWidth="1"/>
    <col min="5126" max="5126" width="19.5" style="43" customWidth="1"/>
    <col min="5127" max="5127" width="9" style="43"/>
    <col min="5128" max="5128" width="15.75" style="43" customWidth="1"/>
    <col min="5129" max="5129" width="17.875" style="43" customWidth="1"/>
    <col min="5130" max="5130" width="18.875" style="43" customWidth="1"/>
    <col min="5131" max="5131" width="9" style="43"/>
    <col min="5132" max="5132" width="13" style="43" customWidth="1"/>
    <col min="5133" max="5133" width="45.75" style="43" customWidth="1"/>
    <col min="5134" max="5134" width="26.625" style="43" customWidth="1"/>
    <col min="5135" max="5378" width="9" style="43"/>
    <col min="5379" max="5379" width="9" style="43" customWidth="1"/>
    <col min="5380" max="5380" width="15.75" style="43" customWidth="1"/>
    <col min="5381" max="5381" width="15.25" style="43" customWidth="1"/>
    <col min="5382" max="5382" width="19.5" style="43" customWidth="1"/>
    <col min="5383" max="5383" width="9" style="43"/>
    <col min="5384" max="5384" width="15.75" style="43" customWidth="1"/>
    <col min="5385" max="5385" width="17.875" style="43" customWidth="1"/>
    <col min="5386" max="5386" width="18.875" style="43" customWidth="1"/>
    <col min="5387" max="5387" width="9" style="43"/>
    <col min="5388" max="5388" width="13" style="43" customWidth="1"/>
    <col min="5389" max="5389" width="45.75" style="43" customWidth="1"/>
    <col min="5390" max="5390" width="26.625" style="43" customWidth="1"/>
    <col min="5391" max="5634" width="9" style="43"/>
    <col min="5635" max="5635" width="9" style="43" customWidth="1"/>
    <col min="5636" max="5636" width="15.75" style="43" customWidth="1"/>
    <col min="5637" max="5637" width="15.25" style="43" customWidth="1"/>
    <col min="5638" max="5638" width="19.5" style="43" customWidth="1"/>
    <col min="5639" max="5639" width="9" style="43"/>
    <col min="5640" max="5640" width="15.75" style="43" customWidth="1"/>
    <col min="5641" max="5641" width="17.875" style="43" customWidth="1"/>
    <col min="5642" max="5642" width="18.875" style="43" customWidth="1"/>
    <col min="5643" max="5643" width="9" style="43"/>
    <col min="5644" max="5644" width="13" style="43" customWidth="1"/>
    <col min="5645" max="5645" width="45.75" style="43" customWidth="1"/>
    <col min="5646" max="5646" width="26.625" style="43" customWidth="1"/>
    <col min="5647" max="5890" width="9" style="43"/>
    <col min="5891" max="5891" width="9" style="43" customWidth="1"/>
    <col min="5892" max="5892" width="15.75" style="43" customWidth="1"/>
    <col min="5893" max="5893" width="15.25" style="43" customWidth="1"/>
    <col min="5894" max="5894" width="19.5" style="43" customWidth="1"/>
    <col min="5895" max="5895" width="9" style="43"/>
    <col min="5896" max="5896" width="15.75" style="43" customWidth="1"/>
    <col min="5897" max="5897" width="17.875" style="43" customWidth="1"/>
    <col min="5898" max="5898" width="18.875" style="43" customWidth="1"/>
    <col min="5899" max="5899" width="9" style="43"/>
    <col min="5900" max="5900" width="13" style="43" customWidth="1"/>
    <col min="5901" max="5901" width="45.75" style="43" customWidth="1"/>
    <col min="5902" max="5902" width="26.625" style="43" customWidth="1"/>
    <col min="5903" max="6146" width="9" style="43"/>
    <col min="6147" max="6147" width="9" style="43" customWidth="1"/>
    <col min="6148" max="6148" width="15.75" style="43" customWidth="1"/>
    <col min="6149" max="6149" width="15.25" style="43" customWidth="1"/>
    <col min="6150" max="6150" width="19.5" style="43" customWidth="1"/>
    <col min="6151" max="6151" width="9" style="43"/>
    <col min="6152" max="6152" width="15.75" style="43" customWidth="1"/>
    <col min="6153" max="6153" width="17.875" style="43" customWidth="1"/>
    <col min="6154" max="6154" width="18.875" style="43" customWidth="1"/>
    <col min="6155" max="6155" width="9" style="43"/>
    <col min="6156" max="6156" width="13" style="43" customWidth="1"/>
    <col min="6157" max="6157" width="45.75" style="43" customWidth="1"/>
    <col min="6158" max="6158" width="26.625" style="43" customWidth="1"/>
    <col min="6159" max="6402" width="9" style="43"/>
    <col min="6403" max="6403" width="9" style="43" customWidth="1"/>
    <col min="6404" max="6404" width="15.75" style="43" customWidth="1"/>
    <col min="6405" max="6405" width="15.25" style="43" customWidth="1"/>
    <col min="6406" max="6406" width="19.5" style="43" customWidth="1"/>
    <col min="6407" max="6407" width="9" style="43"/>
    <col min="6408" max="6408" width="15.75" style="43" customWidth="1"/>
    <col min="6409" max="6409" width="17.875" style="43" customWidth="1"/>
    <col min="6410" max="6410" width="18.875" style="43" customWidth="1"/>
    <col min="6411" max="6411" width="9" style="43"/>
    <col min="6412" max="6412" width="13" style="43" customWidth="1"/>
    <col min="6413" max="6413" width="45.75" style="43" customWidth="1"/>
    <col min="6414" max="6414" width="26.625" style="43" customWidth="1"/>
    <col min="6415" max="6658" width="9" style="43"/>
    <col min="6659" max="6659" width="9" style="43" customWidth="1"/>
    <col min="6660" max="6660" width="15.75" style="43" customWidth="1"/>
    <col min="6661" max="6661" width="15.25" style="43" customWidth="1"/>
    <col min="6662" max="6662" width="19.5" style="43" customWidth="1"/>
    <col min="6663" max="6663" width="9" style="43"/>
    <col min="6664" max="6664" width="15.75" style="43" customWidth="1"/>
    <col min="6665" max="6665" width="17.875" style="43" customWidth="1"/>
    <col min="6666" max="6666" width="18.875" style="43" customWidth="1"/>
    <col min="6667" max="6667" width="9" style="43"/>
    <col min="6668" max="6668" width="13" style="43" customWidth="1"/>
    <col min="6669" max="6669" width="45.75" style="43" customWidth="1"/>
    <col min="6670" max="6670" width="26.625" style="43" customWidth="1"/>
    <col min="6671" max="6914" width="9" style="43"/>
    <col min="6915" max="6915" width="9" style="43" customWidth="1"/>
    <col min="6916" max="6916" width="15.75" style="43" customWidth="1"/>
    <col min="6917" max="6917" width="15.25" style="43" customWidth="1"/>
    <col min="6918" max="6918" width="19.5" style="43" customWidth="1"/>
    <col min="6919" max="6919" width="9" style="43"/>
    <col min="6920" max="6920" width="15.75" style="43" customWidth="1"/>
    <col min="6921" max="6921" width="17.875" style="43" customWidth="1"/>
    <col min="6922" max="6922" width="18.875" style="43" customWidth="1"/>
    <col min="6923" max="6923" width="9" style="43"/>
    <col min="6924" max="6924" width="13" style="43" customWidth="1"/>
    <col min="6925" max="6925" width="45.75" style="43" customWidth="1"/>
    <col min="6926" max="6926" width="26.625" style="43" customWidth="1"/>
    <col min="6927" max="7170" width="9" style="43"/>
    <col min="7171" max="7171" width="9" style="43" customWidth="1"/>
    <col min="7172" max="7172" width="15.75" style="43" customWidth="1"/>
    <col min="7173" max="7173" width="15.25" style="43" customWidth="1"/>
    <col min="7174" max="7174" width="19.5" style="43" customWidth="1"/>
    <col min="7175" max="7175" width="9" style="43"/>
    <col min="7176" max="7176" width="15.75" style="43" customWidth="1"/>
    <col min="7177" max="7177" width="17.875" style="43" customWidth="1"/>
    <col min="7178" max="7178" width="18.875" style="43" customWidth="1"/>
    <col min="7179" max="7179" width="9" style="43"/>
    <col min="7180" max="7180" width="13" style="43" customWidth="1"/>
    <col min="7181" max="7181" width="45.75" style="43" customWidth="1"/>
    <col min="7182" max="7182" width="26.625" style="43" customWidth="1"/>
    <col min="7183" max="7426" width="9" style="43"/>
    <col min="7427" max="7427" width="9" style="43" customWidth="1"/>
    <col min="7428" max="7428" width="15.75" style="43" customWidth="1"/>
    <col min="7429" max="7429" width="15.25" style="43" customWidth="1"/>
    <col min="7430" max="7430" width="19.5" style="43" customWidth="1"/>
    <col min="7431" max="7431" width="9" style="43"/>
    <col min="7432" max="7432" width="15.75" style="43" customWidth="1"/>
    <col min="7433" max="7433" width="17.875" style="43" customWidth="1"/>
    <col min="7434" max="7434" width="18.875" style="43" customWidth="1"/>
    <col min="7435" max="7435" width="9" style="43"/>
    <col min="7436" max="7436" width="13" style="43" customWidth="1"/>
    <col min="7437" max="7437" width="45.75" style="43" customWidth="1"/>
    <col min="7438" max="7438" width="26.625" style="43" customWidth="1"/>
    <col min="7439" max="7682" width="9" style="43"/>
    <col min="7683" max="7683" width="9" style="43" customWidth="1"/>
    <col min="7684" max="7684" width="15.75" style="43" customWidth="1"/>
    <col min="7685" max="7685" width="15.25" style="43" customWidth="1"/>
    <col min="7686" max="7686" width="19.5" style="43" customWidth="1"/>
    <col min="7687" max="7687" width="9" style="43"/>
    <col min="7688" max="7688" width="15.75" style="43" customWidth="1"/>
    <col min="7689" max="7689" width="17.875" style="43" customWidth="1"/>
    <col min="7690" max="7690" width="18.875" style="43" customWidth="1"/>
    <col min="7691" max="7691" width="9" style="43"/>
    <col min="7692" max="7692" width="13" style="43" customWidth="1"/>
    <col min="7693" max="7693" width="45.75" style="43" customWidth="1"/>
    <col min="7694" max="7694" width="26.625" style="43" customWidth="1"/>
    <col min="7695" max="7938" width="9" style="43"/>
    <col min="7939" max="7939" width="9" style="43" customWidth="1"/>
    <col min="7940" max="7940" width="15.75" style="43" customWidth="1"/>
    <col min="7941" max="7941" width="15.25" style="43" customWidth="1"/>
    <col min="7942" max="7942" width="19.5" style="43" customWidth="1"/>
    <col min="7943" max="7943" width="9" style="43"/>
    <col min="7944" max="7944" width="15.75" style="43" customWidth="1"/>
    <col min="7945" max="7945" width="17.875" style="43" customWidth="1"/>
    <col min="7946" max="7946" width="18.875" style="43" customWidth="1"/>
    <col min="7947" max="7947" width="9" style="43"/>
    <col min="7948" max="7948" width="13" style="43" customWidth="1"/>
    <col min="7949" max="7949" width="45.75" style="43" customWidth="1"/>
    <col min="7950" max="7950" width="26.625" style="43" customWidth="1"/>
    <col min="7951" max="8194" width="9" style="43"/>
    <col min="8195" max="8195" width="9" style="43" customWidth="1"/>
    <col min="8196" max="8196" width="15.75" style="43" customWidth="1"/>
    <col min="8197" max="8197" width="15.25" style="43" customWidth="1"/>
    <col min="8198" max="8198" width="19.5" style="43" customWidth="1"/>
    <col min="8199" max="8199" width="9" style="43"/>
    <col min="8200" max="8200" width="15.75" style="43" customWidth="1"/>
    <col min="8201" max="8201" width="17.875" style="43" customWidth="1"/>
    <col min="8202" max="8202" width="18.875" style="43" customWidth="1"/>
    <col min="8203" max="8203" width="9" style="43"/>
    <col min="8204" max="8204" width="13" style="43" customWidth="1"/>
    <col min="8205" max="8205" width="45.75" style="43" customWidth="1"/>
    <col min="8206" max="8206" width="26.625" style="43" customWidth="1"/>
    <col min="8207" max="8450" width="9" style="43"/>
    <col min="8451" max="8451" width="9" style="43" customWidth="1"/>
    <col min="8452" max="8452" width="15.75" style="43" customWidth="1"/>
    <col min="8453" max="8453" width="15.25" style="43" customWidth="1"/>
    <col min="8454" max="8454" width="19.5" style="43" customWidth="1"/>
    <col min="8455" max="8455" width="9" style="43"/>
    <col min="8456" max="8456" width="15.75" style="43" customWidth="1"/>
    <col min="8457" max="8457" width="17.875" style="43" customWidth="1"/>
    <col min="8458" max="8458" width="18.875" style="43" customWidth="1"/>
    <col min="8459" max="8459" width="9" style="43"/>
    <col min="8460" max="8460" width="13" style="43" customWidth="1"/>
    <col min="8461" max="8461" width="45.75" style="43" customWidth="1"/>
    <col min="8462" max="8462" width="26.625" style="43" customWidth="1"/>
    <col min="8463" max="8706" width="9" style="43"/>
    <col min="8707" max="8707" width="9" style="43" customWidth="1"/>
    <col min="8708" max="8708" width="15.75" style="43" customWidth="1"/>
    <col min="8709" max="8709" width="15.25" style="43" customWidth="1"/>
    <col min="8710" max="8710" width="19.5" style="43" customWidth="1"/>
    <col min="8711" max="8711" width="9" style="43"/>
    <col min="8712" max="8712" width="15.75" style="43" customWidth="1"/>
    <col min="8713" max="8713" width="17.875" style="43" customWidth="1"/>
    <col min="8714" max="8714" width="18.875" style="43" customWidth="1"/>
    <col min="8715" max="8715" width="9" style="43"/>
    <col min="8716" max="8716" width="13" style="43" customWidth="1"/>
    <col min="8717" max="8717" width="45.75" style="43" customWidth="1"/>
    <col min="8718" max="8718" width="26.625" style="43" customWidth="1"/>
    <col min="8719" max="8962" width="9" style="43"/>
    <col min="8963" max="8963" width="9" style="43" customWidth="1"/>
    <col min="8964" max="8964" width="15.75" style="43" customWidth="1"/>
    <col min="8965" max="8965" width="15.25" style="43" customWidth="1"/>
    <col min="8966" max="8966" width="19.5" style="43" customWidth="1"/>
    <col min="8967" max="8967" width="9" style="43"/>
    <col min="8968" max="8968" width="15.75" style="43" customWidth="1"/>
    <col min="8969" max="8969" width="17.875" style="43" customWidth="1"/>
    <col min="8970" max="8970" width="18.875" style="43" customWidth="1"/>
    <col min="8971" max="8971" width="9" style="43"/>
    <col min="8972" max="8972" width="13" style="43" customWidth="1"/>
    <col min="8973" max="8973" width="45.75" style="43" customWidth="1"/>
    <col min="8974" max="8974" width="26.625" style="43" customWidth="1"/>
    <col min="8975" max="9218" width="9" style="43"/>
    <col min="9219" max="9219" width="9" style="43" customWidth="1"/>
    <col min="9220" max="9220" width="15.75" style="43" customWidth="1"/>
    <col min="9221" max="9221" width="15.25" style="43" customWidth="1"/>
    <col min="9222" max="9222" width="19.5" style="43" customWidth="1"/>
    <col min="9223" max="9223" width="9" style="43"/>
    <col min="9224" max="9224" width="15.75" style="43" customWidth="1"/>
    <col min="9225" max="9225" width="17.875" style="43" customWidth="1"/>
    <col min="9226" max="9226" width="18.875" style="43" customWidth="1"/>
    <col min="9227" max="9227" width="9" style="43"/>
    <col min="9228" max="9228" width="13" style="43" customWidth="1"/>
    <col min="9229" max="9229" width="45.75" style="43" customWidth="1"/>
    <col min="9230" max="9230" width="26.625" style="43" customWidth="1"/>
    <col min="9231" max="9474" width="9" style="43"/>
    <col min="9475" max="9475" width="9" style="43" customWidth="1"/>
    <col min="9476" max="9476" width="15.75" style="43" customWidth="1"/>
    <col min="9477" max="9477" width="15.25" style="43" customWidth="1"/>
    <col min="9478" max="9478" width="19.5" style="43" customWidth="1"/>
    <col min="9479" max="9479" width="9" style="43"/>
    <col min="9480" max="9480" width="15.75" style="43" customWidth="1"/>
    <col min="9481" max="9481" width="17.875" style="43" customWidth="1"/>
    <col min="9482" max="9482" width="18.875" style="43" customWidth="1"/>
    <col min="9483" max="9483" width="9" style="43"/>
    <col min="9484" max="9484" width="13" style="43" customWidth="1"/>
    <col min="9485" max="9485" width="45.75" style="43" customWidth="1"/>
    <col min="9486" max="9486" width="26.625" style="43" customWidth="1"/>
    <col min="9487" max="9730" width="9" style="43"/>
    <col min="9731" max="9731" width="9" style="43" customWidth="1"/>
    <col min="9732" max="9732" width="15.75" style="43" customWidth="1"/>
    <col min="9733" max="9733" width="15.25" style="43" customWidth="1"/>
    <col min="9734" max="9734" width="19.5" style="43" customWidth="1"/>
    <col min="9735" max="9735" width="9" style="43"/>
    <col min="9736" max="9736" width="15.75" style="43" customWidth="1"/>
    <col min="9737" max="9737" width="17.875" style="43" customWidth="1"/>
    <col min="9738" max="9738" width="18.875" style="43" customWidth="1"/>
    <col min="9739" max="9739" width="9" style="43"/>
    <col min="9740" max="9740" width="13" style="43" customWidth="1"/>
    <col min="9741" max="9741" width="45.75" style="43" customWidth="1"/>
    <col min="9742" max="9742" width="26.625" style="43" customWidth="1"/>
    <col min="9743" max="9986" width="9" style="43"/>
    <col min="9987" max="9987" width="9" style="43" customWidth="1"/>
    <col min="9988" max="9988" width="15.75" style="43" customWidth="1"/>
    <col min="9989" max="9989" width="15.25" style="43" customWidth="1"/>
    <col min="9990" max="9990" width="19.5" style="43" customWidth="1"/>
    <col min="9991" max="9991" width="9" style="43"/>
    <col min="9992" max="9992" width="15.75" style="43" customWidth="1"/>
    <col min="9993" max="9993" width="17.875" style="43" customWidth="1"/>
    <col min="9994" max="9994" width="18.875" style="43" customWidth="1"/>
    <col min="9995" max="9995" width="9" style="43"/>
    <col min="9996" max="9996" width="13" style="43" customWidth="1"/>
    <col min="9997" max="9997" width="45.75" style="43" customWidth="1"/>
    <col min="9998" max="9998" width="26.625" style="43" customWidth="1"/>
    <col min="9999" max="10242" width="9" style="43"/>
    <col min="10243" max="10243" width="9" style="43" customWidth="1"/>
    <col min="10244" max="10244" width="15.75" style="43" customWidth="1"/>
    <col min="10245" max="10245" width="15.25" style="43" customWidth="1"/>
    <col min="10246" max="10246" width="19.5" style="43" customWidth="1"/>
    <col min="10247" max="10247" width="9" style="43"/>
    <col min="10248" max="10248" width="15.75" style="43" customWidth="1"/>
    <col min="10249" max="10249" width="17.875" style="43" customWidth="1"/>
    <col min="10250" max="10250" width="18.875" style="43" customWidth="1"/>
    <col min="10251" max="10251" width="9" style="43"/>
    <col min="10252" max="10252" width="13" style="43" customWidth="1"/>
    <col min="10253" max="10253" width="45.75" style="43" customWidth="1"/>
    <col min="10254" max="10254" width="26.625" style="43" customWidth="1"/>
    <col min="10255" max="10498" width="9" style="43"/>
    <col min="10499" max="10499" width="9" style="43" customWidth="1"/>
    <col min="10500" max="10500" width="15.75" style="43" customWidth="1"/>
    <col min="10501" max="10501" width="15.25" style="43" customWidth="1"/>
    <col min="10502" max="10502" width="19.5" style="43" customWidth="1"/>
    <col min="10503" max="10503" width="9" style="43"/>
    <col min="10504" max="10504" width="15.75" style="43" customWidth="1"/>
    <col min="10505" max="10505" width="17.875" style="43" customWidth="1"/>
    <col min="10506" max="10506" width="18.875" style="43" customWidth="1"/>
    <col min="10507" max="10507" width="9" style="43"/>
    <col min="10508" max="10508" width="13" style="43" customWidth="1"/>
    <col min="10509" max="10509" width="45.75" style="43" customWidth="1"/>
    <col min="10510" max="10510" width="26.625" style="43" customWidth="1"/>
    <col min="10511" max="10754" width="9" style="43"/>
    <col min="10755" max="10755" width="9" style="43" customWidth="1"/>
    <col min="10756" max="10756" width="15.75" style="43" customWidth="1"/>
    <col min="10757" max="10757" width="15.25" style="43" customWidth="1"/>
    <col min="10758" max="10758" width="19.5" style="43" customWidth="1"/>
    <col min="10759" max="10759" width="9" style="43"/>
    <col min="10760" max="10760" width="15.75" style="43" customWidth="1"/>
    <col min="10761" max="10761" width="17.875" style="43" customWidth="1"/>
    <col min="10762" max="10762" width="18.875" style="43" customWidth="1"/>
    <col min="10763" max="10763" width="9" style="43"/>
    <col min="10764" max="10764" width="13" style="43" customWidth="1"/>
    <col min="10765" max="10765" width="45.75" style="43" customWidth="1"/>
    <col min="10766" max="10766" width="26.625" style="43" customWidth="1"/>
    <col min="10767" max="11010" width="9" style="43"/>
    <col min="11011" max="11011" width="9" style="43" customWidth="1"/>
    <col min="11012" max="11012" width="15.75" style="43" customWidth="1"/>
    <col min="11013" max="11013" width="15.25" style="43" customWidth="1"/>
    <col min="11014" max="11014" width="19.5" style="43" customWidth="1"/>
    <col min="11015" max="11015" width="9" style="43"/>
    <col min="11016" max="11016" width="15.75" style="43" customWidth="1"/>
    <col min="11017" max="11017" width="17.875" style="43" customWidth="1"/>
    <col min="11018" max="11018" width="18.875" style="43" customWidth="1"/>
    <col min="11019" max="11019" width="9" style="43"/>
    <col min="11020" max="11020" width="13" style="43" customWidth="1"/>
    <col min="11021" max="11021" width="45.75" style="43" customWidth="1"/>
    <col min="11022" max="11022" width="26.625" style="43" customWidth="1"/>
    <col min="11023" max="11266" width="9" style="43"/>
    <col min="11267" max="11267" width="9" style="43" customWidth="1"/>
    <col min="11268" max="11268" width="15.75" style="43" customWidth="1"/>
    <col min="11269" max="11269" width="15.25" style="43" customWidth="1"/>
    <col min="11270" max="11270" width="19.5" style="43" customWidth="1"/>
    <col min="11271" max="11271" width="9" style="43"/>
    <col min="11272" max="11272" width="15.75" style="43" customWidth="1"/>
    <col min="11273" max="11273" width="17.875" style="43" customWidth="1"/>
    <col min="11274" max="11274" width="18.875" style="43" customWidth="1"/>
    <col min="11275" max="11275" width="9" style="43"/>
    <col min="11276" max="11276" width="13" style="43" customWidth="1"/>
    <col min="11277" max="11277" width="45.75" style="43" customWidth="1"/>
    <col min="11278" max="11278" width="26.625" style="43" customWidth="1"/>
    <col min="11279" max="11522" width="9" style="43"/>
    <col min="11523" max="11523" width="9" style="43" customWidth="1"/>
    <col min="11524" max="11524" width="15.75" style="43" customWidth="1"/>
    <col min="11525" max="11525" width="15.25" style="43" customWidth="1"/>
    <col min="11526" max="11526" width="19.5" style="43" customWidth="1"/>
    <col min="11527" max="11527" width="9" style="43"/>
    <col min="11528" max="11528" width="15.75" style="43" customWidth="1"/>
    <col min="11529" max="11529" width="17.875" style="43" customWidth="1"/>
    <col min="11530" max="11530" width="18.875" style="43" customWidth="1"/>
    <col min="11531" max="11531" width="9" style="43"/>
    <col min="11532" max="11532" width="13" style="43" customWidth="1"/>
    <col min="11533" max="11533" width="45.75" style="43" customWidth="1"/>
    <col min="11534" max="11534" width="26.625" style="43" customWidth="1"/>
    <col min="11535" max="11778" width="9" style="43"/>
    <col min="11779" max="11779" width="9" style="43" customWidth="1"/>
    <col min="11780" max="11780" width="15.75" style="43" customWidth="1"/>
    <col min="11781" max="11781" width="15.25" style="43" customWidth="1"/>
    <col min="11782" max="11782" width="19.5" style="43" customWidth="1"/>
    <col min="11783" max="11783" width="9" style="43"/>
    <col min="11784" max="11784" width="15.75" style="43" customWidth="1"/>
    <col min="11785" max="11785" width="17.875" style="43" customWidth="1"/>
    <col min="11786" max="11786" width="18.875" style="43" customWidth="1"/>
    <col min="11787" max="11787" width="9" style="43"/>
    <col min="11788" max="11788" width="13" style="43" customWidth="1"/>
    <col min="11789" max="11789" width="45.75" style="43" customWidth="1"/>
    <col min="11790" max="11790" width="26.625" style="43" customWidth="1"/>
    <col min="11791" max="12034" width="9" style="43"/>
    <col min="12035" max="12035" width="9" style="43" customWidth="1"/>
    <col min="12036" max="12036" width="15.75" style="43" customWidth="1"/>
    <col min="12037" max="12037" width="15.25" style="43" customWidth="1"/>
    <col min="12038" max="12038" width="19.5" style="43" customWidth="1"/>
    <col min="12039" max="12039" width="9" style="43"/>
    <col min="12040" max="12040" width="15.75" style="43" customWidth="1"/>
    <col min="12041" max="12041" width="17.875" style="43" customWidth="1"/>
    <col min="12042" max="12042" width="18.875" style="43" customWidth="1"/>
    <col min="12043" max="12043" width="9" style="43"/>
    <col min="12044" max="12044" width="13" style="43" customWidth="1"/>
    <col min="12045" max="12045" width="45.75" style="43" customWidth="1"/>
    <col min="12046" max="12046" width="26.625" style="43" customWidth="1"/>
    <col min="12047" max="12290" width="9" style="43"/>
    <col min="12291" max="12291" width="9" style="43" customWidth="1"/>
    <col min="12292" max="12292" width="15.75" style="43" customWidth="1"/>
    <col min="12293" max="12293" width="15.25" style="43" customWidth="1"/>
    <col min="12294" max="12294" width="19.5" style="43" customWidth="1"/>
    <col min="12295" max="12295" width="9" style="43"/>
    <col min="12296" max="12296" width="15.75" style="43" customWidth="1"/>
    <col min="12297" max="12297" width="17.875" style="43" customWidth="1"/>
    <col min="12298" max="12298" width="18.875" style="43" customWidth="1"/>
    <col min="12299" max="12299" width="9" style="43"/>
    <col min="12300" max="12300" width="13" style="43" customWidth="1"/>
    <col min="12301" max="12301" width="45.75" style="43" customWidth="1"/>
    <col min="12302" max="12302" width="26.625" style="43" customWidth="1"/>
    <col min="12303" max="12546" width="9" style="43"/>
    <col min="12547" max="12547" width="9" style="43" customWidth="1"/>
    <col min="12548" max="12548" width="15.75" style="43" customWidth="1"/>
    <col min="12549" max="12549" width="15.25" style="43" customWidth="1"/>
    <col min="12550" max="12550" width="19.5" style="43" customWidth="1"/>
    <col min="12551" max="12551" width="9" style="43"/>
    <col min="12552" max="12552" width="15.75" style="43" customWidth="1"/>
    <col min="12553" max="12553" width="17.875" style="43" customWidth="1"/>
    <col min="12554" max="12554" width="18.875" style="43" customWidth="1"/>
    <col min="12555" max="12555" width="9" style="43"/>
    <col min="12556" max="12556" width="13" style="43" customWidth="1"/>
    <col min="12557" max="12557" width="45.75" style="43" customWidth="1"/>
    <col min="12558" max="12558" width="26.625" style="43" customWidth="1"/>
    <col min="12559" max="12802" width="9" style="43"/>
    <col min="12803" max="12803" width="9" style="43" customWidth="1"/>
    <col min="12804" max="12804" width="15.75" style="43" customWidth="1"/>
    <col min="12805" max="12805" width="15.25" style="43" customWidth="1"/>
    <col min="12806" max="12806" width="19.5" style="43" customWidth="1"/>
    <col min="12807" max="12807" width="9" style="43"/>
    <col min="12808" max="12808" width="15.75" style="43" customWidth="1"/>
    <col min="12809" max="12809" width="17.875" style="43" customWidth="1"/>
    <col min="12810" max="12810" width="18.875" style="43" customWidth="1"/>
    <col min="12811" max="12811" width="9" style="43"/>
    <col min="12812" max="12812" width="13" style="43" customWidth="1"/>
    <col min="12813" max="12813" width="45.75" style="43" customWidth="1"/>
    <col min="12814" max="12814" width="26.625" style="43" customWidth="1"/>
    <col min="12815" max="13058" width="9" style="43"/>
    <col min="13059" max="13059" width="9" style="43" customWidth="1"/>
    <col min="13060" max="13060" width="15.75" style="43" customWidth="1"/>
    <col min="13061" max="13061" width="15.25" style="43" customWidth="1"/>
    <col min="13062" max="13062" width="19.5" style="43" customWidth="1"/>
    <col min="13063" max="13063" width="9" style="43"/>
    <col min="13064" max="13064" width="15.75" style="43" customWidth="1"/>
    <col min="13065" max="13065" width="17.875" style="43" customWidth="1"/>
    <col min="13066" max="13066" width="18.875" style="43" customWidth="1"/>
    <col min="13067" max="13067" width="9" style="43"/>
    <col min="13068" max="13068" width="13" style="43" customWidth="1"/>
    <col min="13069" max="13069" width="45.75" style="43" customWidth="1"/>
    <col min="13070" max="13070" width="26.625" style="43" customWidth="1"/>
    <col min="13071" max="13314" width="9" style="43"/>
    <col min="13315" max="13315" width="9" style="43" customWidth="1"/>
    <col min="13316" max="13316" width="15.75" style="43" customWidth="1"/>
    <col min="13317" max="13317" width="15.25" style="43" customWidth="1"/>
    <col min="13318" max="13318" width="19.5" style="43" customWidth="1"/>
    <col min="13319" max="13319" width="9" style="43"/>
    <col min="13320" max="13320" width="15.75" style="43" customWidth="1"/>
    <col min="13321" max="13321" width="17.875" style="43" customWidth="1"/>
    <col min="13322" max="13322" width="18.875" style="43" customWidth="1"/>
    <col min="13323" max="13323" width="9" style="43"/>
    <col min="13324" max="13324" width="13" style="43" customWidth="1"/>
    <col min="13325" max="13325" width="45.75" style="43" customWidth="1"/>
    <col min="13326" max="13326" width="26.625" style="43" customWidth="1"/>
    <col min="13327" max="13570" width="9" style="43"/>
    <col min="13571" max="13571" width="9" style="43" customWidth="1"/>
    <col min="13572" max="13572" width="15.75" style="43" customWidth="1"/>
    <col min="13573" max="13573" width="15.25" style="43" customWidth="1"/>
    <col min="13574" max="13574" width="19.5" style="43" customWidth="1"/>
    <col min="13575" max="13575" width="9" style="43"/>
    <col min="13576" max="13576" width="15.75" style="43" customWidth="1"/>
    <col min="13577" max="13577" width="17.875" style="43" customWidth="1"/>
    <col min="13578" max="13578" width="18.875" style="43" customWidth="1"/>
    <col min="13579" max="13579" width="9" style="43"/>
    <col min="13580" max="13580" width="13" style="43" customWidth="1"/>
    <col min="13581" max="13581" width="45.75" style="43" customWidth="1"/>
    <col min="13582" max="13582" width="26.625" style="43" customWidth="1"/>
    <col min="13583" max="13826" width="9" style="43"/>
    <col min="13827" max="13827" width="9" style="43" customWidth="1"/>
    <col min="13828" max="13828" width="15.75" style="43" customWidth="1"/>
    <col min="13829" max="13829" width="15.25" style="43" customWidth="1"/>
    <col min="13830" max="13830" width="19.5" style="43" customWidth="1"/>
    <col min="13831" max="13831" width="9" style="43"/>
    <col min="13832" max="13832" width="15.75" style="43" customWidth="1"/>
    <col min="13833" max="13833" width="17.875" style="43" customWidth="1"/>
    <col min="13834" max="13834" width="18.875" style="43" customWidth="1"/>
    <col min="13835" max="13835" width="9" style="43"/>
    <col min="13836" max="13836" width="13" style="43" customWidth="1"/>
    <col min="13837" max="13837" width="45.75" style="43" customWidth="1"/>
    <col min="13838" max="13838" width="26.625" style="43" customWidth="1"/>
    <col min="13839" max="14082" width="9" style="43"/>
    <col min="14083" max="14083" width="9" style="43" customWidth="1"/>
    <col min="14084" max="14084" width="15.75" style="43" customWidth="1"/>
    <col min="14085" max="14085" width="15.25" style="43" customWidth="1"/>
    <col min="14086" max="14086" width="19.5" style="43" customWidth="1"/>
    <col min="14087" max="14087" width="9" style="43"/>
    <col min="14088" max="14088" width="15.75" style="43" customWidth="1"/>
    <col min="14089" max="14089" width="17.875" style="43" customWidth="1"/>
    <col min="14090" max="14090" width="18.875" style="43" customWidth="1"/>
    <col min="14091" max="14091" width="9" style="43"/>
    <col min="14092" max="14092" width="13" style="43" customWidth="1"/>
    <col min="14093" max="14093" width="45.75" style="43" customWidth="1"/>
    <col min="14094" max="14094" width="26.625" style="43" customWidth="1"/>
    <col min="14095" max="14338" width="9" style="43"/>
    <col min="14339" max="14339" width="9" style="43" customWidth="1"/>
    <col min="14340" max="14340" width="15.75" style="43" customWidth="1"/>
    <col min="14341" max="14341" width="15.25" style="43" customWidth="1"/>
    <col min="14342" max="14342" width="19.5" style="43" customWidth="1"/>
    <col min="14343" max="14343" width="9" style="43"/>
    <col min="14344" max="14344" width="15.75" style="43" customWidth="1"/>
    <col min="14345" max="14345" width="17.875" style="43" customWidth="1"/>
    <col min="14346" max="14346" width="18.875" style="43" customWidth="1"/>
    <col min="14347" max="14347" width="9" style="43"/>
    <col min="14348" max="14348" width="13" style="43" customWidth="1"/>
    <col min="14349" max="14349" width="45.75" style="43" customWidth="1"/>
    <col min="14350" max="14350" width="26.625" style="43" customWidth="1"/>
    <col min="14351" max="14594" width="9" style="43"/>
    <col min="14595" max="14595" width="9" style="43" customWidth="1"/>
    <col min="14596" max="14596" width="15.75" style="43" customWidth="1"/>
    <col min="14597" max="14597" width="15.25" style="43" customWidth="1"/>
    <col min="14598" max="14598" width="19.5" style="43" customWidth="1"/>
    <col min="14599" max="14599" width="9" style="43"/>
    <col min="14600" max="14600" width="15.75" style="43" customWidth="1"/>
    <col min="14601" max="14601" width="17.875" style="43" customWidth="1"/>
    <col min="14602" max="14602" width="18.875" style="43" customWidth="1"/>
    <col min="14603" max="14603" width="9" style="43"/>
    <col min="14604" max="14604" width="13" style="43" customWidth="1"/>
    <col min="14605" max="14605" width="45.75" style="43" customWidth="1"/>
    <col min="14606" max="14606" width="26.625" style="43" customWidth="1"/>
    <col min="14607" max="14850" width="9" style="43"/>
    <col min="14851" max="14851" width="9" style="43" customWidth="1"/>
    <col min="14852" max="14852" width="15.75" style="43" customWidth="1"/>
    <col min="14853" max="14853" width="15.25" style="43" customWidth="1"/>
    <col min="14854" max="14854" width="19.5" style="43" customWidth="1"/>
    <col min="14855" max="14855" width="9" style="43"/>
    <col min="14856" max="14856" width="15.75" style="43" customWidth="1"/>
    <col min="14857" max="14857" width="17.875" style="43" customWidth="1"/>
    <col min="14858" max="14858" width="18.875" style="43" customWidth="1"/>
    <col min="14859" max="14859" width="9" style="43"/>
    <col min="14860" max="14860" width="13" style="43" customWidth="1"/>
    <col min="14861" max="14861" width="45.75" style="43" customWidth="1"/>
    <col min="14862" max="14862" width="26.625" style="43" customWidth="1"/>
    <col min="14863" max="15106" width="9" style="43"/>
    <col min="15107" max="15107" width="9" style="43" customWidth="1"/>
    <col min="15108" max="15108" width="15.75" style="43" customWidth="1"/>
    <col min="15109" max="15109" width="15.25" style="43" customWidth="1"/>
    <col min="15110" max="15110" width="19.5" style="43" customWidth="1"/>
    <col min="15111" max="15111" width="9" style="43"/>
    <col min="15112" max="15112" width="15.75" style="43" customWidth="1"/>
    <col min="15113" max="15113" width="17.875" style="43" customWidth="1"/>
    <col min="15114" max="15114" width="18.875" style="43" customWidth="1"/>
    <col min="15115" max="15115" width="9" style="43"/>
    <col min="15116" max="15116" width="13" style="43" customWidth="1"/>
    <col min="15117" max="15117" width="45.75" style="43" customWidth="1"/>
    <col min="15118" max="15118" width="26.625" style="43" customWidth="1"/>
    <col min="15119" max="15362" width="9" style="43"/>
    <col min="15363" max="15363" width="9" style="43" customWidth="1"/>
    <col min="15364" max="15364" width="15.75" style="43" customWidth="1"/>
    <col min="15365" max="15365" width="15.25" style="43" customWidth="1"/>
    <col min="15366" max="15366" width="19.5" style="43" customWidth="1"/>
    <col min="15367" max="15367" width="9" style="43"/>
    <col min="15368" max="15368" width="15.75" style="43" customWidth="1"/>
    <col min="15369" max="15369" width="17.875" style="43" customWidth="1"/>
    <col min="15370" max="15370" width="18.875" style="43" customWidth="1"/>
    <col min="15371" max="15371" width="9" style="43"/>
    <col min="15372" max="15372" width="13" style="43" customWidth="1"/>
    <col min="15373" max="15373" width="45.75" style="43" customWidth="1"/>
    <col min="15374" max="15374" width="26.625" style="43" customWidth="1"/>
    <col min="15375" max="15618" width="9" style="43"/>
    <col min="15619" max="15619" width="9" style="43" customWidth="1"/>
    <col min="15620" max="15620" width="15.75" style="43" customWidth="1"/>
    <col min="15621" max="15621" width="15.25" style="43" customWidth="1"/>
    <col min="15622" max="15622" width="19.5" style="43" customWidth="1"/>
    <col min="15623" max="15623" width="9" style="43"/>
    <col min="15624" max="15624" width="15.75" style="43" customWidth="1"/>
    <col min="15625" max="15625" width="17.875" style="43" customWidth="1"/>
    <col min="15626" max="15626" width="18.875" style="43" customWidth="1"/>
    <col min="15627" max="15627" width="9" style="43"/>
    <col min="15628" max="15628" width="13" style="43" customWidth="1"/>
    <col min="15629" max="15629" width="45.75" style="43" customWidth="1"/>
    <col min="15630" max="15630" width="26.625" style="43" customWidth="1"/>
    <col min="15631" max="15874" width="9" style="43"/>
    <col min="15875" max="15875" width="9" style="43" customWidth="1"/>
    <col min="15876" max="15876" width="15.75" style="43" customWidth="1"/>
    <col min="15877" max="15877" width="15.25" style="43" customWidth="1"/>
    <col min="15878" max="15878" width="19.5" style="43" customWidth="1"/>
    <col min="15879" max="15879" width="9" style="43"/>
    <col min="15880" max="15880" width="15.75" style="43" customWidth="1"/>
    <col min="15881" max="15881" width="17.875" style="43" customWidth="1"/>
    <col min="15882" max="15882" width="18.875" style="43" customWidth="1"/>
    <col min="15883" max="15883" width="9" style="43"/>
    <col min="15884" max="15884" width="13" style="43" customWidth="1"/>
    <col min="15885" max="15885" width="45.75" style="43" customWidth="1"/>
    <col min="15886" max="15886" width="26.625" style="43" customWidth="1"/>
    <col min="15887" max="16130" width="9" style="43"/>
    <col min="16131" max="16131" width="9" style="43" customWidth="1"/>
    <col min="16132" max="16132" width="15.75" style="43" customWidth="1"/>
    <col min="16133" max="16133" width="15.25" style="43" customWidth="1"/>
    <col min="16134" max="16134" width="19.5" style="43" customWidth="1"/>
    <col min="16135" max="16135" width="9" style="43"/>
    <col min="16136" max="16136" width="15.75" style="43" customWidth="1"/>
    <col min="16137" max="16137" width="17.875" style="43" customWidth="1"/>
    <col min="16138" max="16138" width="18.875" style="43" customWidth="1"/>
    <col min="16139" max="16139" width="9" style="43"/>
    <col min="16140" max="16140" width="13" style="43" customWidth="1"/>
    <col min="16141" max="16141" width="45.75" style="43" customWidth="1"/>
    <col min="16142" max="16142" width="26.625" style="43" customWidth="1"/>
    <col min="16143" max="16384" width="9" style="43"/>
  </cols>
  <sheetData>
    <row r="1" spans="1:14">
      <c r="A1" s="47"/>
      <c r="B1" s="117" t="s">
        <v>67</v>
      </c>
      <c r="C1" s="117"/>
      <c r="D1" s="47"/>
      <c r="E1" s="47"/>
      <c r="F1" s="65"/>
      <c r="G1" s="47"/>
      <c r="H1" s="47"/>
    </row>
    <row r="2" spans="1:14">
      <c r="A2" s="52" t="s">
        <v>68</v>
      </c>
      <c r="B2" s="52" t="s">
        <v>69</v>
      </c>
      <c r="C2" s="52" t="s">
        <v>70</v>
      </c>
      <c r="D2" s="52" t="s">
        <v>71</v>
      </c>
      <c r="E2" s="52" t="s">
        <v>72</v>
      </c>
      <c r="F2" s="52" t="s">
        <v>46</v>
      </c>
      <c r="G2" s="52" t="s">
        <v>73</v>
      </c>
      <c r="H2" s="52" t="s">
        <v>74</v>
      </c>
      <c r="I2" s="52" t="s">
        <v>75</v>
      </c>
      <c r="J2" s="52" t="s">
        <v>76</v>
      </c>
      <c r="K2" s="52" t="s">
        <v>62</v>
      </c>
      <c r="M2" s="47"/>
      <c r="N2" s="47"/>
    </row>
    <row r="3" spans="1:14">
      <c r="A3" s="65">
        <v>1</v>
      </c>
      <c r="B3" s="80">
        <v>8</v>
      </c>
      <c r="C3" s="80">
        <v>19</v>
      </c>
      <c r="D3" s="80">
        <v>0.16032844700000001</v>
      </c>
      <c r="E3" s="59">
        <v>0.15964520800000001</v>
      </c>
      <c r="F3" s="80">
        <v>-1.2332512E-2</v>
      </c>
      <c r="G3" s="88" t="s">
        <v>109</v>
      </c>
      <c r="H3" s="80">
        <v>50900000</v>
      </c>
      <c r="I3" s="59">
        <f>(D3-$D$49)/$D$49</f>
        <v>4.7878755098826357E-3</v>
      </c>
      <c r="J3" s="59">
        <f>(E3-$D$49)/$D$49</f>
        <v>5.0597622051012177E-4</v>
      </c>
      <c r="K3" s="57" t="s">
        <v>64</v>
      </c>
      <c r="M3" s="47"/>
      <c r="N3" s="47"/>
    </row>
    <row r="4" spans="1:14">
      <c r="A4" s="65">
        <v>2</v>
      </c>
      <c r="B4" s="80">
        <v>8</v>
      </c>
      <c r="C4" s="80">
        <v>19</v>
      </c>
      <c r="D4" s="80">
        <v>0.16052365900000001</v>
      </c>
      <c r="E4" s="59">
        <v>0.15964520800000001</v>
      </c>
      <c r="F4" s="80">
        <v>-1.5480302E-2</v>
      </c>
      <c r="G4" s="88" t="s">
        <v>109</v>
      </c>
      <c r="H4" s="80">
        <v>50900000</v>
      </c>
      <c r="I4" s="59">
        <f t="shared" ref="I4:J32" si="0">(D4-$D$49)/$D$49</f>
        <v>6.011280678611273E-3</v>
      </c>
      <c r="J4" s="59">
        <f t="shared" si="0"/>
        <v>5.0597622051012177E-4</v>
      </c>
      <c r="K4" s="57" t="s">
        <v>64</v>
      </c>
      <c r="M4" s="66" t="s">
        <v>77</v>
      </c>
      <c r="N4" s="59"/>
    </row>
    <row r="5" spans="1:14">
      <c r="A5" s="65">
        <v>3</v>
      </c>
      <c r="B5" s="81">
        <v>9</v>
      </c>
      <c r="C5" s="81">
        <v>18</v>
      </c>
      <c r="D5" s="80">
        <v>0.16036904799999999</v>
      </c>
      <c r="E5" s="59">
        <v>0.159747268</v>
      </c>
      <c r="F5" s="80">
        <v>-1.2368923E-2</v>
      </c>
      <c r="G5" s="88" t="s">
        <v>109</v>
      </c>
      <c r="H5" s="80">
        <v>50636000</v>
      </c>
      <c r="I5" s="59">
        <f t="shared" si="0"/>
        <v>5.0423243821626131E-3</v>
      </c>
      <c r="J5" s="59">
        <f t="shared" si="0"/>
        <v>1.1455922867377557E-3</v>
      </c>
      <c r="K5" s="57" t="s">
        <v>61</v>
      </c>
      <c r="M5" s="64" t="s">
        <v>78</v>
      </c>
      <c r="N5" s="63">
        <v>100</v>
      </c>
    </row>
    <row r="6" spans="1:14">
      <c r="A6" s="65">
        <v>4</v>
      </c>
      <c r="B6" s="80">
        <v>8</v>
      </c>
      <c r="C6" s="80">
        <v>19</v>
      </c>
      <c r="D6" s="80">
        <v>0.16032844700000001</v>
      </c>
      <c r="E6" s="59">
        <v>0.15964520800000001</v>
      </c>
      <c r="F6" s="80">
        <v>-1.2332512E-2</v>
      </c>
      <c r="G6" s="88" t="s">
        <v>109</v>
      </c>
      <c r="H6" s="80">
        <v>51042000</v>
      </c>
      <c r="I6" s="59">
        <f t="shared" si="0"/>
        <v>4.7878755098826357E-3</v>
      </c>
      <c r="J6" s="59">
        <f t="shared" si="0"/>
        <v>5.0597622051012177E-4</v>
      </c>
      <c r="K6" s="57" t="s">
        <v>64</v>
      </c>
      <c r="M6" s="51" t="s">
        <v>79</v>
      </c>
      <c r="N6" s="50">
        <v>50000000</v>
      </c>
    </row>
    <row r="7" spans="1:14">
      <c r="A7" s="65">
        <v>5</v>
      </c>
      <c r="B7" s="81">
        <v>9</v>
      </c>
      <c r="C7" s="81">
        <v>18</v>
      </c>
      <c r="D7" s="80">
        <v>0.16036904799999999</v>
      </c>
      <c r="E7" s="59">
        <v>0.159747268</v>
      </c>
      <c r="F7" s="80">
        <v>-1.2368923E-2</v>
      </c>
      <c r="G7" s="88" t="s">
        <v>109</v>
      </c>
      <c r="H7" s="80">
        <v>50038000</v>
      </c>
      <c r="I7" s="59">
        <f t="shared" si="0"/>
        <v>5.0423243821626131E-3</v>
      </c>
      <c r="J7" s="59">
        <f t="shared" si="0"/>
        <v>1.1455922867377557E-3</v>
      </c>
      <c r="K7" s="57" t="s">
        <v>61</v>
      </c>
      <c r="M7" s="51" t="s">
        <v>80</v>
      </c>
      <c r="N7" s="85" t="s">
        <v>81</v>
      </c>
    </row>
    <row r="8" spans="1:14">
      <c r="A8" s="65">
        <v>6</v>
      </c>
      <c r="B8" s="84">
        <v>8</v>
      </c>
      <c r="C8" s="84">
        <v>19</v>
      </c>
      <c r="D8" s="80">
        <v>0.16052365900000001</v>
      </c>
      <c r="E8" s="59">
        <v>0.15964520800000001</v>
      </c>
      <c r="F8" s="80">
        <v>-1.5480302E-2</v>
      </c>
      <c r="G8" s="88" t="s">
        <v>109</v>
      </c>
      <c r="H8" s="80">
        <v>50862000</v>
      </c>
      <c r="I8" s="59">
        <f t="shared" si="0"/>
        <v>6.011280678611273E-3</v>
      </c>
      <c r="J8" s="59">
        <f t="shared" si="0"/>
        <v>5.0597622051012177E-4</v>
      </c>
      <c r="K8" s="57" t="s">
        <v>64</v>
      </c>
      <c r="M8" s="51" t="s">
        <v>82</v>
      </c>
      <c r="N8" s="50">
        <v>4</v>
      </c>
    </row>
    <row r="9" spans="1:14">
      <c r="A9" s="65">
        <v>7</v>
      </c>
      <c r="B9" s="84">
        <v>8</v>
      </c>
      <c r="C9" s="84">
        <v>19</v>
      </c>
      <c r="D9" s="80">
        <v>0.16052365900000001</v>
      </c>
      <c r="E9" s="59">
        <v>0.15964520800000001</v>
      </c>
      <c r="F9" s="80">
        <v>-1.5480302E-2</v>
      </c>
      <c r="G9" s="88" t="s">
        <v>109</v>
      </c>
      <c r="H9" s="80">
        <v>51346000</v>
      </c>
      <c r="I9" s="59">
        <f t="shared" si="0"/>
        <v>6.011280678611273E-3</v>
      </c>
      <c r="J9" s="59">
        <f t="shared" si="0"/>
        <v>5.0597622051012177E-4</v>
      </c>
      <c r="K9" s="57" t="s">
        <v>64</v>
      </c>
      <c r="M9" s="51" t="s">
        <v>83</v>
      </c>
      <c r="N9" s="85" t="s">
        <v>106</v>
      </c>
    </row>
    <row r="10" spans="1:14">
      <c r="A10" s="65">
        <v>8</v>
      </c>
      <c r="B10" s="84">
        <v>8</v>
      </c>
      <c r="C10" s="84">
        <v>19</v>
      </c>
      <c r="D10" s="80">
        <v>0.16032844700000001</v>
      </c>
      <c r="E10" s="59">
        <v>0.15964520800000001</v>
      </c>
      <c r="F10" s="80">
        <v>-1.2332512E-2</v>
      </c>
      <c r="G10" s="88" t="s">
        <v>109</v>
      </c>
      <c r="H10" s="80">
        <v>51044000</v>
      </c>
      <c r="I10" s="59">
        <f t="shared" si="0"/>
        <v>4.7878755098826357E-3</v>
      </c>
      <c r="J10" s="59">
        <f t="shared" si="0"/>
        <v>5.0597622051012177E-4</v>
      </c>
      <c r="K10" s="57" t="s">
        <v>64</v>
      </c>
      <c r="M10" s="51" t="s">
        <v>85</v>
      </c>
      <c r="N10" s="85" t="s">
        <v>86</v>
      </c>
    </row>
    <row r="11" spans="1:14">
      <c r="A11" s="65">
        <v>9</v>
      </c>
      <c r="B11" s="84">
        <v>8</v>
      </c>
      <c r="C11" s="84">
        <v>19</v>
      </c>
      <c r="D11" s="80">
        <v>0.16032844700000001</v>
      </c>
      <c r="E11" s="59">
        <v>0.15964520800000001</v>
      </c>
      <c r="F11" s="80">
        <v>-1.2332512E-2</v>
      </c>
      <c r="G11" s="88" t="s">
        <v>109</v>
      </c>
      <c r="H11" s="80">
        <v>50314000</v>
      </c>
      <c r="I11" s="59">
        <f t="shared" si="0"/>
        <v>4.7878755098826357E-3</v>
      </c>
      <c r="J11" s="59">
        <f t="shared" si="0"/>
        <v>5.0597622051012177E-4</v>
      </c>
      <c r="K11" s="57" t="s">
        <v>64</v>
      </c>
      <c r="M11" s="51" t="s">
        <v>87</v>
      </c>
      <c r="N11" s="85" t="s">
        <v>88</v>
      </c>
    </row>
    <row r="12" spans="1:14">
      <c r="A12" s="65">
        <v>10</v>
      </c>
      <c r="B12" s="84">
        <v>8</v>
      </c>
      <c r="C12" s="84">
        <v>19</v>
      </c>
      <c r="D12" s="80">
        <v>0.16032844700000001</v>
      </c>
      <c r="E12" s="59">
        <v>0.15964520800000001</v>
      </c>
      <c r="F12" s="80">
        <v>-1.2332512E-2</v>
      </c>
      <c r="G12" s="88" t="s">
        <v>109</v>
      </c>
      <c r="H12" s="80">
        <v>50968000</v>
      </c>
      <c r="I12" s="59">
        <f t="shared" si="0"/>
        <v>4.7878755098826357E-3</v>
      </c>
      <c r="J12" s="59">
        <f t="shared" si="0"/>
        <v>5.0597622051012177E-4</v>
      </c>
      <c r="K12" s="57" t="s">
        <v>64</v>
      </c>
      <c r="M12" s="51" t="s">
        <v>89</v>
      </c>
      <c r="N12" s="50">
        <v>0.4</v>
      </c>
    </row>
    <row r="13" spans="1:14">
      <c r="A13" s="65">
        <v>11</v>
      </c>
      <c r="B13" s="84">
        <v>8</v>
      </c>
      <c r="C13" s="84">
        <v>19</v>
      </c>
      <c r="D13" s="80">
        <v>0.16032844700000001</v>
      </c>
      <c r="E13" s="59">
        <v>0.15964520800000001</v>
      </c>
      <c r="F13" s="80">
        <v>-1.2332512E-2</v>
      </c>
      <c r="G13" s="88" t="s">
        <v>109</v>
      </c>
      <c r="H13" s="80">
        <v>50382000</v>
      </c>
      <c r="I13" s="59">
        <f t="shared" si="0"/>
        <v>4.7878755098826357E-3</v>
      </c>
      <c r="J13" s="59">
        <f t="shared" si="0"/>
        <v>5.0597622051012177E-4</v>
      </c>
      <c r="K13" s="57" t="s">
        <v>64</v>
      </c>
      <c r="M13" s="51"/>
      <c r="N13" s="50"/>
    </row>
    <row r="14" spans="1:14">
      <c r="A14" s="65">
        <v>12</v>
      </c>
      <c r="B14" s="84">
        <v>8</v>
      </c>
      <c r="C14" s="84">
        <v>19</v>
      </c>
      <c r="D14" s="80">
        <v>0.16032844700000001</v>
      </c>
      <c r="E14" s="59">
        <v>0.15964520800000001</v>
      </c>
      <c r="F14" s="80">
        <v>-1.2332512E-2</v>
      </c>
      <c r="G14" s="88" t="s">
        <v>109</v>
      </c>
      <c r="H14" s="80">
        <v>50476000</v>
      </c>
      <c r="I14" s="59">
        <f t="shared" si="0"/>
        <v>4.7878755098826357E-3</v>
      </c>
      <c r="J14" s="59">
        <f t="shared" si="0"/>
        <v>5.0597622051012177E-4</v>
      </c>
      <c r="K14" s="57" t="s">
        <v>64</v>
      </c>
      <c r="M14" s="51" t="s">
        <v>99</v>
      </c>
      <c r="N14" s="50">
        <v>50000</v>
      </c>
    </row>
    <row r="15" spans="1:14">
      <c r="A15" s="65">
        <v>13</v>
      </c>
      <c r="B15" s="84">
        <v>8</v>
      </c>
      <c r="C15" s="84">
        <v>19</v>
      </c>
      <c r="D15" s="80">
        <v>0.16032844700000001</v>
      </c>
      <c r="E15" s="59">
        <v>0.15964520800000001</v>
      </c>
      <c r="F15" s="80">
        <v>-1.2332512E-2</v>
      </c>
      <c r="G15" s="88" t="s">
        <v>109</v>
      </c>
      <c r="H15" s="80">
        <v>51060000</v>
      </c>
      <c r="I15" s="59">
        <f t="shared" si="0"/>
        <v>4.7878755098826357E-3</v>
      </c>
      <c r="J15" s="59">
        <f t="shared" si="0"/>
        <v>5.0597622051012177E-4</v>
      </c>
      <c r="K15" s="57" t="s">
        <v>64</v>
      </c>
      <c r="M15" s="51"/>
      <c r="N15" s="50"/>
    </row>
    <row r="16" spans="1:14">
      <c r="A16" s="65">
        <v>14</v>
      </c>
      <c r="B16" s="84">
        <v>8</v>
      </c>
      <c r="C16" s="84">
        <v>19</v>
      </c>
      <c r="D16" s="80">
        <v>0.16032844700000001</v>
      </c>
      <c r="E16" s="59">
        <v>0.15964520800000001</v>
      </c>
      <c r="F16" s="80">
        <v>-1.2332512E-2</v>
      </c>
      <c r="G16" s="88" t="s">
        <v>109</v>
      </c>
      <c r="H16" s="80">
        <v>51328000</v>
      </c>
      <c r="I16" s="59">
        <f t="shared" si="0"/>
        <v>4.7878755098826357E-3</v>
      </c>
      <c r="J16" s="59">
        <f t="shared" si="0"/>
        <v>5.0597622051012177E-4</v>
      </c>
      <c r="K16" s="57" t="s">
        <v>64</v>
      </c>
      <c r="M16" s="51" t="s">
        <v>90</v>
      </c>
      <c r="N16" s="50"/>
    </row>
    <row r="17" spans="1:14">
      <c r="A17" s="59">
        <v>15</v>
      </c>
      <c r="B17" s="81">
        <v>9</v>
      </c>
      <c r="C17" s="81">
        <v>18</v>
      </c>
      <c r="D17" s="80">
        <v>0.16036904799999999</v>
      </c>
      <c r="E17" s="59">
        <v>0.159747268</v>
      </c>
      <c r="F17" s="80">
        <v>-1.2368923E-2</v>
      </c>
      <c r="G17" s="88" t="s">
        <v>109</v>
      </c>
      <c r="H17" s="80">
        <v>50582000</v>
      </c>
      <c r="I17" s="59">
        <f t="shared" si="0"/>
        <v>5.0423243821626131E-3</v>
      </c>
      <c r="J17" s="59">
        <f t="shared" si="0"/>
        <v>1.1455922867377557E-3</v>
      </c>
      <c r="K17" s="57" t="s">
        <v>61</v>
      </c>
      <c r="M17" s="51" t="s">
        <v>91</v>
      </c>
      <c r="N17" s="50" t="s">
        <v>92</v>
      </c>
    </row>
    <row r="18" spans="1:14">
      <c r="A18" s="59">
        <v>16</v>
      </c>
      <c r="B18" s="84">
        <v>8</v>
      </c>
      <c r="C18" s="84">
        <v>19</v>
      </c>
      <c r="D18" s="80">
        <v>0.16032844700000001</v>
      </c>
      <c r="E18" s="59">
        <v>0.15964520800000001</v>
      </c>
      <c r="F18" s="80">
        <v>-1.2332512E-2</v>
      </c>
      <c r="G18" s="88" t="s">
        <v>109</v>
      </c>
      <c r="H18" s="80">
        <v>51338000</v>
      </c>
      <c r="I18" s="59">
        <f t="shared" si="0"/>
        <v>4.7878755098826357E-3</v>
      </c>
      <c r="J18" s="59">
        <f t="shared" si="0"/>
        <v>5.0597622051012177E-4</v>
      </c>
      <c r="K18" s="57" t="s">
        <v>64</v>
      </c>
      <c r="M18" s="51" t="s">
        <v>93</v>
      </c>
      <c r="N18" s="50">
        <v>100</v>
      </c>
    </row>
    <row r="19" spans="1:14">
      <c r="A19" s="59">
        <v>17</v>
      </c>
      <c r="B19" s="84">
        <v>8</v>
      </c>
      <c r="C19" s="84">
        <v>19</v>
      </c>
      <c r="D19" s="80">
        <v>0.16032844700000001</v>
      </c>
      <c r="E19" s="59">
        <v>0.15964520800000001</v>
      </c>
      <c r="F19" s="80">
        <v>-1.2332512E-2</v>
      </c>
      <c r="G19" s="88" t="s">
        <v>109</v>
      </c>
      <c r="H19" s="80">
        <v>50366000</v>
      </c>
      <c r="I19" s="59">
        <f t="shared" si="0"/>
        <v>4.7878755098826357E-3</v>
      </c>
      <c r="J19" s="59">
        <f t="shared" si="0"/>
        <v>5.0597622051012177E-4</v>
      </c>
      <c r="K19" s="57" t="s">
        <v>64</v>
      </c>
      <c r="M19" s="76"/>
      <c r="N19" s="70"/>
    </row>
    <row r="20" spans="1:14">
      <c r="A20" s="59">
        <v>18</v>
      </c>
      <c r="B20" s="84">
        <v>8</v>
      </c>
      <c r="C20" s="84">
        <v>19</v>
      </c>
      <c r="D20" s="80">
        <v>0.16032844700000001</v>
      </c>
      <c r="E20" s="59">
        <v>0.15964520800000001</v>
      </c>
      <c r="F20" s="80">
        <v>-1.2332512E-2</v>
      </c>
      <c r="G20" s="88" t="s">
        <v>109</v>
      </c>
      <c r="H20" s="80">
        <v>51376000</v>
      </c>
      <c r="I20" s="59">
        <f t="shared" si="0"/>
        <v>4.7878755098826357E-3</v>
      </c>
      <c r="J20" s="59">
        <f t="shared" si="0"/>
        <v>5.0597622051012177E-4</v>
      </c>
      <c r="K20" s="57" t="s">
        <v>64</v>
      </c>
      <c r="M20" s="51"/>
      <c r="N20" s="50"/>
    </row>
    <row r="21" spans="1:14">
      <c r="A21" s="59">
        <v>19</v>
      </c>
      <c r="B21" s="84">
        <v>8</v>
      </c>
      <c r="C21" s="84">
        <v>19</v>
      </c>
      <c r="D21" s="80">
        <v>0.16032844700000001</v>
      </c>
      <c r="E21" s="59">
        <v>0.15964520800000001</v>
      </c>
      <c r="F21" s="80">
        <v>-1.2332512E-2</v>
      </c>
      <c r="G21" s="88" t="s">
        <v>109</v>
      </c>
      <c r="H21" s="80">
        <v>50010000</v>
      </c>
      <c r="I21" s="59">
        <f t="shared" si="0"/>
        <v>4.7878755098826357E-3</v>
      </c>
      <c r="J21" s="59">
        <f t="shared" si="0"/>
        <v>5.0597622051012177E-4</v>
      </c>
      <c r="K21" s="57" t="s">
        <v>64</v>
      </c>
      <c r="M21" s="51"/>
      <c r="N21" s="50"/>
    </row>
    <row r="22" spans="1:14">
      <c r="A22" s="59">
        <v>20</v>
      </c>
      <c r="B22" s="84">
        <v>8</v>
      </c>
      <c r="C22" s="84">
        <v>19</v>
      </c>
      <c r="D22" s="80">
        <v>0.16032844700000001</v>
      </c>
      <c r="E22" s="59">
        <v>0.15964520800000001</v>
      </c>
      <c r="F22" s="80">
        <v>-1.2332512E-2</v>
      </c>
      <c r="G22" s="88" t="s">
        <v>109</v>
      </c>
      <c r="H22" s="80">
        <v>51402000</v>
      </c>
      <c r="I22" s="59">
        <f t="shared" si="0"/>
        <v>4.7878755098826357E-3</v>
      </c>
      <c r="J22" s="59">
        <f t="shared" si="0"/>
        <v>5.0597622051012177E-4</v>
      </c>
      <c r="K22" s="57" t="s">
        <v>64</v>
      </c>
      <c r="M22" s="51"/>
      <c r="N22" s="50"/>
    </row>
    <row r="23" spans="1:14">
      <c r="A23" s="59">
        <v>21</v>
      </c>
      <c r="B23" s="84">
        <v>8</v>
      </c>
      <c r="C23" s="84">
        <v>19</v>
      </c>
      <c r="D23" s="80">
        <v>0.16032844700000001</v>
      </c>
      <c r="E23" s="59">
        <v>0.15964520800000001</v>
      </c>
      <c r="F23" s="80">
        <v>-1.2332512E-2</v>
      </c>
      <c r="G23" s="88" t="s">
        <v>109</v>
      </c>
      <c r="H23" s="80">
        <v>50276000</v>
      </c>
      <c r="I23" s="59">
        <f t="shared" si="0"/>
        <v>4.7878755098826357E-3</v>
      </c>
      <c r="J23" s="59">
        <f t="shared" si="0"/>
        <v>5.0597622051012177E-4</v>
      </c>
      <c r="K23" s="57" t="s">
        <v>64</v>
      </c>
      <c r="M23" s="51" t="s">
        <v>94</v>
      </c>
      <c r="N23" s="50"/>
    </row>
    <row r="24" spans="1:14">
      <c r="A24" s="59">
        <v>22</v>
      </c>
      <c r="B24" s="84">
        <v>8</v>
      </c>
      <c r="C24" s="84">
        <v>19</v>
      </c>
      <c r="D24" s="80">
        <v>0.16032844700000001</v>
      </c>
      <c r="E24" s="59">
        <v>0.15964520800000001</v>
      </c>
      <c r="F24" s="80">
        <v>-1.2332512E-2</v>
      </c>
      <c r="G24" s="88" t="s">
        <v>109</v>
      </c>
      <c r="H24" s="80">
        <v>50598000</v>
      </c>
      <c r="I24" s="59">
        <f t="shared" si="0"/>
        <v>4.7878755098826357E-3</v>
      </c>
      <c r="J24" s="59">
        <f t="shared" si="0"/>
        <v>5.0597622051012177E-4</v>
      </c>
      <c r="K24" s="57" t="s">
        <v>64</v>
      </c>
      <c r="M24" s="51" t="s">
        <v>95</v>
      </c>
      <c r="N24" s="50">
        <v>1000</v>
      </c>
    </row>
    <row r="25" spans="1:14">
      <c r="A25" s="59">
        <v>23</v>
      </c>
      <c r="B25" s="84">
        <v>8</v>
      </c>
      <c r="C25" s="84">
        <v>19</v>
      </c>
      <c r="D25" s="80">
        <v>0.16052365900000001</v>
      </c>
      <c r="E25" s="59">
        <v>0.15964520800000001</v>
      </c>
      <c r="F25" s="80">
        <v>-1.5480302E-2</v>
      </c>
      <c r="G25" s="88" t="s">
        <v>109</v>
      </c>
      <c r="H25" s="80">
        <v>50478000</v>
      </c>
      <c r="I25" s="59">
        <f t="shared" si="0"/>
        <v>6.011280678611273E-3</v>
      </c>
      <c r="J25" s="59">
        <f t="shared" si="0"/>
        <v>5.0597622051012177E-4</v>
      </c>
      <c r="K25" s="57" t="s">
        <v>64</v>
      </c>
      <c r="M25" s="46" t="s">
        <v>96</v>
      </c>
      <c r="N25" s="45">
        <v>3</v>
      </c>
    </row>
    <row r="26" spans="1:14">
      <c r="A26" s="59">
        <v>24</v>
      </c>
      <c r="B26" s="84">
        <v>8</v>
      </c>
      <c r="C26" s="84">
        <v>19</v>
      </c>
      <c r="D26" s="80">
        <v>0.16052365900000001</v>
      </c>
      <c r="E26" s="59">
        <v>0.15964520800000001</v>
      </c>
      <c r="F26" s="80">
        <v>-1.5480302E-2</v>
      </c>
      <c r="G26" s="88" t="s">
        <v>109</v>
      </c>
      <c r="H26" s="80">
        <v>50334000</v>
      </c>
      <c r="I26" s="59">
        <f t="shared" si="0"/>
        <v>6.011280678611273E-3</v>
      </c>
      <c r="J26" s="59">
        <f t="shared" si="0"/>
        <v>5.0597622051012177E-4</v>
      </c>
      <c r="K26" s="57" t="s">
        <v>64</v>
      </c>
    </row>
    <row r="27" spans="1:14">
      <c r="A27" s="59">
        <v>25</v>
      </c>
      <c r="B27" s="84">
        <v>8</v>
      </c>
      <c r="C27" s="84">
        <v>19</v>
      </c>
      <c r="D27" s="80">
        <v>0.16032844700000001</v>
      </c>
      <c r="E27" s="59">
        <v>0.15964520800000001</v>
      </c>
      <c r="F27" s="80">
        <v>-1.2332512E-2</v>
      </c>
      <c r="G27" s="88" t="s">
        <v>109</v>
      </c>
      <c r="H27" s="80">
        <v>50744000</v>
      </c>
      <c r="I27" s="59">
        <f t="shared" si="0"/>
        <v>4.7878755098826357E-3</v>
      </c>
      <c r="J27" s="59">
        <f t="shared" si="0"/>
        <v>5.0597622051012177E-4</v>
      </c>
      <c r="K27" s="57" t="s">
        <v>64</v>
      </c>
    </row>
    <row r="28" spans="1:14">
      <c r="A28" s="59">
        <v>26</v>
      </c>
      <c r="B28" s="84">
        <v>8</v>
      </c>
      <c r="C28" s="84">
        <v>19</v>
      </c>
      <c r="D28" s="80">
        <v>0.16032844700000001</v>
      </c>
      <c r="E28" s="59">
        <v>0.15964520800000001</v>
      </c>
      <c r="F28" s="80">
        <v>-1.2332512E-2</v>
      </c>
      <c r="G28" s="88" t="s">
        <v>109</v>
      </c>
      <c r="H28" s="80">
        <v>50370000</v>
      </c>
      <c r="I28" s="59">
        <f t="shared" si="0"/>
        <v>4.7878755098826357E-3</v>
      </c>
      <c r="J28" s="59">
        <f t="shared" si="0"/>
        <v>5.0597622051012177E-4</v>
      </c>
      <c r="K28" s="57" t="s">
        <v>64</v>
      </c>
    </row>
    <row r="29" spans="1:14">
      <c r="A29" s="59">
        <v>27</v>
      </c>
      <c r="B29" s="84">
        <v>8</v>
      </c>
      <c r="C29" s="84">
        <v>19</v>
      </c>
      <c r="D29" s="80">
        <v>0.16032844700000001</v>
      </c>
      <c r="E29" s="59">
        <v>0.15964520800000001</v>
      </c>
      <c r="F29" s="80">
        <v>-1.2332512E-2</v>
      </c>
      <c r="G29" s="88" t="s">
        <v>109</v>
      </c>
      <c r="H29" s="80">
        <v>50056000</v>
      </c>
      <c r="I29" s="59">
        <f t="shared" si="0"/>
        <v>4.7878755098826357E-3</v>
      </c>
      <c r="J29" s="59">
        <f t="shared" si="0"/>
        <v>5.0597622051012177E-4</v>
      </c>
      <c r="K29" s="57" t="s">
        <v>64</v>
      </c>
      <c r="M29" s="66" t="s">
        <v>101</v>
      </c>
      <c r="N29" s="65"/>
    </row>
    <row r="30" spans="1:14">
      <c r="A30" s="59">
        <v>28</v>
      </c>
      <c r="B30" s="84">
        <v>8</v>
      </c>
      <c r="C30" s="84">
        <v>19</v>
      </c>
      <c r="D30" s="80">
        <v>0.16032844700000001</v>
      </c>
      <c r="E30" s="59">
        <v>0.15964520800000001</v>
      </c>
      <c r="F30" s="80">
        <v>-1.2332512E-2</v>
      </c>
      <c r="G30" s="88" t="s">
        <v>109</v>
      </c>
      <c r="H30" s="80">
        <v>51128000</v>
      </c>
      <c r="I30" s="59">
        <f t="shared" si="0"/>
        <v>4.7878755098826357E-3</v>
      </c>
      <c r="J30" s="59">
        <f t="shared" si="0"/>
        <v>5.0597622051012177E-4</v>
      </c>
      <c r="K30" s="57" t="s">
        <v>64</v>
      </c>
      <c r="M30" s="64" t="s">
        <v>35</v>
      </c>
      <c r="N30" s="63">
        <v>95</v>
      </c>
    </row>
    <row r="31" spans="1:14">
      <c r="A31" s="59">
        <v>29</v>
      </c>
      <c r="B31" s="84">
        <v>8</v>
      </c>
      <c r="C31" s="84">
        <v>19</v>
      </c>
      <c r="D31" s="80">
        <v>0.16032844700000001</v>
      </c>
      <c r="E31" s="59">
        <v>0.15964520800000001</v>
      </c>
      <c r="F31" s="80">
        <v>-1.2332512E-2</v>
      </c>
      <c r="G31" s="88" t="s">
        <v>109</v>
      </c>
      <c r="H31" s="80">
        <v>52378000</v>
      </c>
      <c r="I31" s="59">
        <f t="shared" si="0"/>
        <v>4.7878755098826357E-3</v>
      </c>
      <c r="J31" s="59">
        <f t="shared" si="0"/>
        <v>5.0597622051012177E-4</v>
      </c>
      <c r="K31" s="57" t="s">
        <v>64</v>
      </c>
      <c r="M31" s="51" t="s">
        <v>34</v>
      </c>
      <c r="N31" s="50" t="s">
        <v>55</v>
      </c>
    </row>
    <row r="32" spans="1:14">
      <c r="A32" s="59">
        <v>30</v>
      </c>
      <c r="B32" s="84">
        <v>8</v>
      </c>
      <c r="C32" s="84">
        <v>19</v>
      </c>
      <c r="D32" s="80">
        <v>0.16052365900000001</v>
      </c>
      <c r="E32" s="59">
        <v>0.15964520800000001</v>
      </c>
      <c r="F32" s="80">
        <v>-1.5480302E-2</v>
      </c>
      <c r="G32" s="88" t="s">
        <v>109</v>
      </c>
      <c r="H32" s="80">
        <v>51078000</v>
      </c>
      <c r="I32" s="59">
        <f t="shared" si="0"/>
        <v>6.011280678611273E-3</v>
      </c>
      <c r="J32" s="59">
        <f t="shared" si="0"/>
        <v>5.0597622051012177E-4</v>
      </c>
      <c r="K32" s="57" t="s">
        <v>64</v>
      </c>
      <c r="M32" s="51"/>
      <c r="N32" s="50"/>
    </row>
    <row r="33" spans="4:14">
      <c r="M33" s="62" t="s">
        <v>33</v>
      </c>
      <c r="N33" s="61">
        <v>2</v>
      </c>
    </row>
    <row r="34" spans="4:14">
      <c r="M34" s="51" t="s">
        <v>32</v>
      </c>
      <c r="N34" s="50">
        <v>3</v>
      </c>
    </row>
    <row r="35" spans="4:14">
      <c r="I35" s="57" t="s">
        <v>97</v>
      </c>
      <c r="J35" s="57" t="s">
        <v>97</v>
      </c>
      <c r="M35" s="51" t="s">
        <v>31</v>
      </c>
      <c r="N35" s="50">
        <v>5</v>
      </c>
    </row>
    <row r="36" spans="4:14">
      <c r="D36" s="65" t="s">
        <v>104</v>
      </c>
      <c r="E36" s="47"/>
      <c r="F36" s="65"/>
      <c r="I36" s="86">
        <f>AVERAGE(I3:I31)</f>
        <v>5.0251297326579141E-3</v>
      </c>
      <c r="J36" s="86">
        <f>AVERAGE(J3:J31)</f>
        <v>5.7214339977504954E-4</v>
      </c>
      <c r="M36" s="51" t="s">
        <v>30</v>
      </c>
      <c r="N36" s="50">
        <v>28</v>
      </c>
    </row>
    <row r="37" spans="4:14">
      <c r="M37" s="51"/>
      <c r="N37" s="50"/>
    </row>
    <row r="38" spans="4:14">
      <c r="I38" s="52" t="s">
        <v>98</v>
      </c>
      <c r="J38" s="52" t="s">
        <v>98</v>
      </c>
      <c r="M38" s="51" t="s">
        <v>29</v>
      </c>
      <c r="N38" s="50">
        <v>0.55000000000000004</v>
      </c>
    </row>
    <row r="39" spans="4:14">
      <c r="I39" s="48">
        <f>_xlfn.STDEV.S(I3:I32)</f>
        <v>4.9079504576892211E-4</v>
      </c>
      <c r="J39" s="48">
        <f>_xlfn.STDEV.S(J3:J32)</f>
        <v>1.9516513987731128E-4</v>
      </c>
      <c r="M39" s="51" t="s">
        <v>28</v>
      </c>
      <c r="N39" s="50">
        <v>24</v>
      </c>
    </row>
    <row r="40" spans="4:14">
      <c r="M40" s="51" t="s">
        <v>27</v>
      </c>
      <c r="N40" s="50">
        <v>3</v>
      </c>
    </row>
    <row r="41" spans="4:14">
      <c r="M41" s="51" t="s">
        <v>26</v>
      </c>
      <c r="N41" s="50">
        <v>2</v>
      </c>
    </row>
    <row r="42" spans="4:14">
      <c r="M42" s="51"/>
      <c r="N42" s="50"/>
    </row>
    <row r="43" spans="4:14">
      <c r="M43" s="51" t="s">
        <v>25</v>
      </c>
      <c r="N43" s="50">
        <v>0.7</v>
      </c>
    </row>
    <row r="44" spans="4:14">
      <c r="M44" s="51" t="s">
        <v>24</v>
      </c>
      <c r="N44" s="50">
        <v>0.98</v>
      </c>
    </row>
    <row r="45" spans="4:14">
      <c r="M45" s="51"/>
      <c r="N45" s="50"/>
    </row>
    <row r="46" spans="4:14">
      <c r="M46" s="55" t="s">
        <v>22</v>
      </c>
      <c r="N46" s="54">
        <v>50</v>
      </c>
    </row>
    <row r="47" spans="4:14">
      <c r="M47" s="51"/>
      <c r="N47" s="50"/>
    </row>
    <row r="48" spans="4:14">
      <c r="M48" s="51" t="s">
        <v>20</v>
      </c>
      <c r="N48" s="50"/>
    </row>
    <row r="49" spans="4:14">
      <c r="D49" s="87">
        <v>0.15956447217144301</v>
      </c>
      <c r="M49" s="46" t="s">
        <v>19</v>
      </c>
      <c r="N49" s="45"/>
    </row>
  </sheetData>
  <mergeCells count="1">
    <mergeCell ref="B1:C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Deterministic</vt:lpstr>
      <vt:lpstr>R&amp;S (200,200)</vt:lpstr>
      <vt:lpstr>R&amp;S (200,1000)</vt:lpstr>
      <vt:lpstr>R&amp;S (2000,200)</vt:lpstr>
      <vt:lpstr>R&amp;S (2000,1000)</vt:lpstr>
      <vt:lpstr>cgR-SPLINE (200,200)</vt:lpstr>
      <vt:lpstr>cgR-SPLINE (200,1000)</vt:lpstr>
      <vt:lpstr>cgR-SPLINE (1000,200)</vt:lpstr>
      <vt:lpstr>cgR-SPLINE (1000,1000)</vt:lpstr>
      <vt:lpstr>績效指標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2018-01-23T09:08:35Z</dcterms:modified>
</cp:coreProperties>
</file>