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45" windowWidth="3795" windowHeight="2670" tabRatio="872" firstSheet="2" activeTab="10"/>
  </bookViews>
  <sheets>
    <sheet name="Deterministic Result" sheetId="1" r:id="rId1"/>
    <sheet name="R&amp;S (200,200)" sheetId="2" r:id="rId2"/>
    <sheet name="R&amp;S (200,1000)" sheetId="6" r:id="rId3"/>
    <sheet name="R&amp;S (2000,200)" sheetId="7" r:id="rId4"/>
    <sheet name="R&amp;S (2000,1000)" sheetId="8" r:id="rId5"/>
    <sheet name="R&amp;S (5000,200)" sheetId="12" r:id="rId6"/>
    <sheet name="cgR-SPLINE (200,200)" sheetId="3" r:id="rId7"/>
    <sheet name="cgR-SPLINE (200,1000)" sheetId="9" r:id="rId8"/>
    <sheet name="cgR-SPLINE (1000,200)" sheetId="10" r:id="rId9"/>
    <sheet name="cgR-SPLINE (1000,1000)" sheetId="11" r:id="rId10"/>
    <sheet name="績效指標" sheetId="5" r:id="rId11"/>
  </sheets>
  <definedNames>
    <definedName name="OLE_LINK1" localSheetId="7">'cgR-SPLINE (200,1000)'!$E$3</definedName>
  </definedNames>
  <calcPr calcId="145621"/>
</workbook>
</file>

<file path=xl/calcChain.xml><?xml version="1.0" encoding="utf-8"?>
<calcChain xmlns="http://schemas.openxmlformats.org/spreadsheetml/2006/main">
  <c r="H21" i="5" l="1"/>
  <c r="F21" i="5"/>
  <c r="H20" i="5"/>
  <c r="F20" i="5"/>
  <c r="K38" i="8"/>
  <c r="K3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4" i="8"/>
  <c r="K25" i="8"/>
  <c r="K26" i="8"/>
  <c r="K27" i="8"/>
  <c r="K28" i="8"/>
  <c r="K29" i="8"/>
  <c r="K30" i="8"/>
  <c r="K31" i="8"/>
  <c r="K32" i="8"/>
  <c r="K3" i="8"/>
  <c r="K38" i="7"/>
  <c r="K35" i="7"/>
  <c r="K4" i="7"/>
  <c r="K5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2" i="7"/>
  <c r="K23" i="7"/>
  <c r="K24" i="7"/>
  <c r="K26" i="7"/>
  <c r="K27" i="7"/>
  <c r="K28" i="7"/>
  <c r="K30" i="7"/>
  <c r="K31" i="7"/>
  <c r="K32" i="7"/>
  <c r="K3" i="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" i="11"/>
  <c r="J4" i="10"/>
  <c r="J39" i="10" s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" i="10"/>
  <c r="K38" i="6"/>
  <c r="K35" i="6"/>
  <c r="K4" i="6"/>
  <c r="K5" i="6"/>
  <c r="K6" i="6"/>
  <c r="K7" i="6"/>
  <c r="K8" i="6"/>
  <c r="K9" i="6"/>
  <c r="K10" i="6"/>
  <c r="K12" i="6"/>
  <c r="K13" i="6"/>
  <c r="K14" i="6"/>
  <c r="K15" i="6"/>
  <c r="K17" i="6"/>
  <c r="K18" i="6"/>
  <c r="K20" i="6"/>
  <c r="K22" i="6"/>
  <c r="K25" i="6"/>
  <c r="K26" i="6"/>
  <c r="K28" i="6"/>
  <c r="K29" i="6"/>
  <c r="K30" i="6"/>
  <c r="K31" i="6"/>
  <c r="K32" i="6"/>
  <c r="K3" i="6"/>
  <c r="K38" i="2"/>
  <c r="K3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6" i="2"/>
  <c r="K27" i="2"/>
  <c r="K28" i="2"/>
  <c r="K29" i="2"/>
  <c r="K30" i="2"/>
  <c r="K32" i="2"/>
  <c r="K3" i="2"/>
  <c r="I39" i="11"/>
  <c r="H39" i="9"/>
  <c r="H39" i="3"/>
  <c r="J38" i="12"/>
  <c r="J38" i="8"/>
  <c r="J38" i="2"/>
  <c r="J32" i="6"/>
  <c r="J31" i="6"/>
  <c r="J30" i="6"/>
  <c r="J29" i="6"/>
  <c r="J28" i="6"/>
  <c r="J26" i="6"/>
  <c r="J25" i="6"/>
  <c r="J22" i="6"/>
  <c r="J20" i="6"/>
  <c r="J17" i="6"/>
  <c r="J15" i="6"/>
  <c r="J14" i="6"/>
  <c r="J13" i="6"/>
  <c r="J12" i="6"/>
  <c r="J10" i="6"/>
  <c r="J9" i="6"/>
  <c r="J8" i="6"/>
  <c r="J7" i="6"/>
  <c r="J6" i="6"/>
  <c r="J5" i="6"/>
  <c r="J4" i="6"/>
  <c r="J3" i="6"/>
  <c r="J38" i="6" s="1"/>
  <c r="J36" i="10" l="1"/>
  <c r="K35" i="12"/>
  <c r="K38" i="12"/>
  <c r="J39" i="11"/>
  <c r="J36" i="11"/>
  <c r="H10" i="5"/>
  <c r="J22" i="12" l="1"/>
  <c r="J23" i="12"/>
  <c r="H29" i="9" l="1"/>
  <c r="H30" i="9"/>
  <c r="H31" i="9"/>
  <c r="H32" i="9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3" i="9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" i="11"/>
  <c r="I3" i="10"/>
  <c r="I24" i="10"/>
  <c r="J32" i="12" l="1"/>
  <c r="J31" i="12"/>
  <c r="J30" i="12"/>
  <c r="J29" i="12"/>
  <c r="J28" i="12"/>
  <c r="J27" i="12"/>
  <c r="J26" i="12"/>
  <c r="J25" i="12"/>
  <c r="J24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J3" i="1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I36" i="11"/>
  <c r="A4" i="11"/>
  <c r="I32" i="10"/>
  <c r="I31" i="10"/>
  <c r="I30" i="10"/>
  <c r="I29" i="10"/>
  <c r="I28" i="10"/>
  <c r="I27" i="10"/>
  <c r="I26" i="10"/>
  <c r="I25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9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J35" i="12" l="1"/>
  <c r="I36" i="10"/>
  <c r="H36" i="9"/>
  <c r="I5" i="5"/>
  <c r="I7" i="5"/>
  <c r="I4" i="5"/>
  <c r="H7" i="5"/>
  <c r="H5" i="5"/>
  <c r="H4" i="5"/>
  <c r="G7" i="5"/>
  <c r="G5" i="5"/>
  <c r="G4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4" i="8"/>
  <c r="J25" i="8"/>
  <c r="J26" i="8"/>
  <c r="J27" i="8"/>
  <c r="J28" i="8"/>
  <c r="J29" i="8"/>
  <c r="J30" i="8"/>
  <c r="J31" i="8"/>
  <c r="J32" i="8"/>
  <c r="J3" i="8"/>
  <c r="J35" i="8" s="1"/>
  <c r="J4" i="7"/>
  <c r="J5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2" i="7"/>
  <c r="J23" i="7"/>
  <c r="J24" i="7"/>
  <c r="J26" i="7"/>
  <c r="J27" i="7"/>
  <c r="J28" i="7"/>
  <c r="J30" i="7"/>
  <c r="J31" i="7"/>
  <c r="J32" i="7"/>
  <c r="J3" i="7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J35" i="7" l="1"/>
  <c r="J38" i="7"/>
  <c r="J35" i="6"/>
  <c r="F7" i="5"/>
  <c r="F5" i="5"/>
  <c r="F4" i="5"/>
  <c r="H4" i="3"/>
  <c r="H36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2" i="2"/>
  <c r="J3" i="2"/>
  <c r="J35" i="2" l="1"/>
</calcChain>
</file>

<file path=xl/sharedStrings.xml><?xml version="1.0" encoding="utf-8"?>
<sst xmlns="http://schemas.openxmlformats.org/spreadsheetml/2006/main" count="1132" uniqueCount="164">
  <si>
    <t>滿足限制式（預算及mean waiting time）的最小tau值:</t>
  </si>
  <si>
    <t>S1\S2</t>
  </si>
  <si>
    <t>Budget</t>
  </si>
  <si>
    <t>solution space</t>
  </si>
  <si>
    <t>Infeasible</t>
  </si>
  <si>
    <t>Epsilon</t>
  </si>
  <si>
    <t>8 minutes (i.e., 8/60 hour)</t>
  </si>
  <si>
    <t>c1</t>
  </si>
  <si>
    <t>c2</t>
  </si>
  <si>
    <t>次佳解tau*-最佳解tau*=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</si>
  <si>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</si>
  <si>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</si>
  <si>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</si>
  <si>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</si>
  <si>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</si>
  <si>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</si>
  <si>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</si>
  <si>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</si>
  <si>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</si>
  <si>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</si>
  <si>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</si>
  <si>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紅色：global optimum,  綠色： local optima,  藍色: N-1 optima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</si>
  <si>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</si>
  <si>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</si>
  <si>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</si>
  <si>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Optimal Solution</t>
    <phoneticPr fontId="8" type="noConversion"/>
  </si>
  <si>
    <t>Parameters of OCBA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</si>
  <si>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</si>
  <si>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</si>
  <si>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</si>
  <si>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Sample Size</t>
    <phoneticPr fontId="8" type="noConversion"/>
  </si>
  <si>
    <t>Output Optimal tau</t>
    <phoneticPr fontId="8" type="noConversion"/>
  </si>
  <si>
    <t>Total Work</t>
    <phoneticPr fontId="8" type="noConversion"/>
  </si>
  <si>
    <t>Feasible</t>
    <phoneticPr fontId="8" type="noConversion"/>
  </si>
  <si>
    <t>G or L</t>
    <phoneticPr fontId="8" type="noConversion"/>
  </si>
  <si>
    <t>mk</t>
    <phoneticPr fontId="8" type="noConversion"/>
  </si>
  <si>
    <t>Number of waiting time discarded due to initial bias</t>
    <phoneticPr fontId="8" type="noConversion"/>
  </si>
  <si>
    <t>Total Budget (Total number of observation generated)</t>
    <phoneticPr fontId="8" type="noConversion"/>
  </si>
  <si>
    <t>Error Tolerance of tauhat* (S1,S2)</t>
    <phoneticPr fontId="8" type="noConversion"/>
  </si>
  <si>
    <t>第一階段每組解分配樣本 n0</t>
    <phoneticPr fontId="8" type="noConversion"/>
  </si>
  <si>
    <t>第二階段後每次分配總預算</t>
    <phoneticPr fontId="8" type="noConversion"/>
  </si>
  <si>
    <t>輸出最佳解的 optimal tau值使用的 mk</t>
    <phoneticPr fontId="8" type="noConversion"/>
  </si>
  <si>
    <t>Budget</t>
    <phoneticPr fontId="8" type="noConversion"/>
  </si>
  <si>
    <t>Epsilon</t>
    <phoneticPr fontId="8" type="noConversion"/>
  </si>
  <si>
    <t>c1</t>
    <phoneticPr fontId="8" type="noConversion"/>
  </si>
  <si>
    <t>c2</t>
    <phoneticPr fontId="8" type="noConversion"/>
  </si>
  <si>
    <t>Beta1</t>
    <phoneticPr fontId="8" type="noConversion"/>
  </si>
  <si>
    <t>Beta2</t>
    <phoneticPr fontId="8" type="noConversion"/>
  </si>
  <si>
    <t>theta</t>
    <phoneticPr fontId="8" type="noConversion"/>
  </si>
  <si>
    <t>Lambda</t>
    <phoneticPr fontId="8" type="noConversion"/>
  </si>
  <si>
    <t>mu1</t>
    <phoneticPr fontId="8" type="noConversion"/>
  </si>
  <si>
    <t>mu2</t>
    <phoneticPr fontId="8" type="noConversion"/>
  </si>
  <si>
    <t>d1</t>
    <phoneticPr fontId="8" type="noConversion"/>
  </si>
  <si>
    <t>d2</t>
    <phoneticPr fontId="8" type="noConversion"/>
  </si>
  <si>
    <t>平均:</t>
    <phoneticPr fontId="8" type="noConversion"/>
  </si>
  <si>
    <t>N</t>
    <phoneticPr fontId="8" type="noConversion"/>
  </si>
  <si>
    <t>Assumption</t>
    <phoneticPr fontId="8" type="noConversion"/>
  </si>
  <si>
    <t>d1 &lt; d2</t>
    <phoneticPr fontId="8" type="noConversion"/>
  </si>
  <si>
    <t>11次找到(12,4)</t>
    <phoneticPr fontId="8" type="noConversion"/>
  </si>
  <si>
    <t>F</t>
    <phoneticPr fontId="8" type="noConversion"/>
  </si>
  <si>
    <t>F</t>
    <phoneticPr fontId="1" type="noConversion"/>
  </si>
  <si>
    <t>IF</t>
    <phoneticPr fontId="1" type="noConversion"/>
  </si>
  <si>
    <t>G</t>
    <phoneticPr fontId="1" type="noConversion"/>
  </si>
  <si>
    <t>Parameters of Problem--Case5.4</t>
    <phoneticPr fontId="8" type="noConversion"/>
  </si>
  <si>
    <t>8 minutes</t>
    <phoneticPr fontId="8" type="noConversion"/>
  </si>
  <si>
    <t>F</t>
    <phoneticPr fontId="1" type="noConversion"/>
  </si>
  <si>
    <t>Optimal Solution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</si>
  <si>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</si>
  <si>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</si>
  <si>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</si>
  <si>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Optimal Tau</t>
    <phoneticPr fontId="8" type="noConversion"/>
  </si>
  <si>
    <t>Feasible</t>
    <phoneticPr fontId="8" type="noConversion"/>
  </si>
  <si>
    <t>Total Work</t>
    <phoneticPr fontId="8" type="noConversion"/>
  </si>
  <si>
    <t>G or L</t>
    <phoneticPr fontId="8" type="noConversion"/>
  </si>
  <si>
    <t>G</t>
    <phoneticPr fontId="1" type="noConversion"/>
  </si>
  <si>
    <t>Parameters of cgRSPLINE</t>
    <phoneticPr fontId="8" type="noConversion"/>
  </si>
  <si>
    <t>Maximum number of restarts</t>
    <phoneticPr fontId="8" type="noConversion"/>
  </si>
  <si>
    <t>Budget of rth restart (br)</t>
    <phoneticPr fontId="8" type="noConversion"/>
  </si>
  <si>
    <t>Maximum number of sample paths for each restart</t>
    <phoneticPr fontId="8" type="noConversion"/>
  </si>
  <si>
    <t>mk (same for each restart)</t>
    <phoneticPr fontId="8" type="noConversion"/>
  </si>
  <si>
    <t>200*3^(k-1)</t>
    <phoneticPr fontId="8" type="noConversion"/>
  </si>
  <si>
    <t>Maximum number of SPLINE replications (bk)</t>
    <phoneticPr fontId="8" type="noConversion"/>
  </si>
  <si>
    <t>10*ceil(k^3.5)</t>
    <phoneticPr fontId="8" type="noConversion"/>
  </si>
  <si>
    <t>alpha_r (in cgRSPLINE paper)</t>
    <phoneticPr fontId="8" type="noConversion"/>
  </si>
  <si>
    <t>0.05*(1-0.65^(1+r))</t>
    <phoneticPr fontId="8" type="noConversion"/>
  </si>
  <si>
    <t>delta (in cgRSPLINE paper)</t>
    <phoneticPr fontId="8" type="noConversion"/>
  </si>
  <si>
    <t>Parameters of Algorithm for finding tauhat* (S1, S2)</t>
    <phoneticPr fontId="8" type="noConversion"/>
  </si>
  <si>
    <t>0.005/(mk)^(1/2)</t>
    <phoneticPr fontId="8" type="noConversion"/>
  </si>
  <si>
    <t>Maximum number of iteration for finding minimum average wait</t>
    <phoneticPr fontId="8" type="noConversion"/>
  </si>
  <si>
    <t>Parameters of Simulation experiments</t>
    <phoneticPr fontId="8" type="noConversion"/>
  </si>
  <si>
    <t>Number of waiting time discarded due to initial bias</t>
    <phoneticPr fontId="8" type="noConversion"/>
  </si>
  <si>
    <t>Number of random number streams</t>
    <phoneticPr fontId="8" type="noConversion"/>
  </si>
  <si>
    <t>2000000*1.01^r</t>
    <phoneticPr fontId="8" type="noConversion"/>
  </si>
  <si>
    <t>30次找到(12,4)</t>
    <phoneticPr fontId="8" type="noConversion"/>
  </si>
  <si>
    <t>PFS</t>
    <phoneticPr fontId="8" type="noConversion"/>
  </si>
  <si>
    <t>PCS</t>
    <phoneticPr fontId="8" type="noConversion"/>
  </si>
  <si>
    <t>AP</t>
    <phoneticPr fontId="8" type="noConversion"/>
  </si>
  <si>
    <t>tau*(s1,s2) 是利用矩陣法求出最佳tau值</t>
    <phoneticPr fontId="8" type="noConversion"/>
  </si>
  <si>
    <t>P</t>
    <phoneticPr fontId="8" type="noConversion"/>
  </si>
  <si>
    <t>PFS: 找到的(S1,S2)為可行解且求得之tau&gt;tau*(s1,s2)之比例</t>
    <phoneticPr fontId="8" type="noConversion"/>
  </si>
  <si>
    <t>PCS: 正確選擇最佳(S1,S2)之比例</t>
    <phoneticPr fontId="8" type="noConversion"/>
  </si>
  <si>
    <t>AP: 求得可行解的tau值與gobal solution的tau*差距比例的平均</t>
    <phoneticPr fontId="8" type="noConversion"/>
  </si>
  <si>
    <t>P: 選擇之(S1,S2)為區域解或全域解之比例</t>
    <phoneticPr fontId="8" type="noConversion"/>
  </si>
  <si>
    <t>23次找到(12,4)</t>
    <phoneticPr fontId="8" type="noConversion"/>
  </si>
  <si>
    <t>26次找到(12,4)</t>
    <phoneticPr fontId="8" type="noConversion"/>
  </si>
  <si>
    <t>IF</t>
    <phoneticPr fontId="1" type="noConversion"/>
  </si>
  <si>
    <t>F</t>
    <phoneticPr fontId="1" type="noConversion"/>
  </si>
  <si>
    <t>F</t>
    <phoneticPr fontId="1" type="noConversion"/>
  </si>
  <si>
    <t>F</t>
    <phoneticPr fontId="8" type="noConversion"/>
  </si>
  <si>
    <t>mk*sample size</t>
    <phoneticPr fontId="8" type="noConversion"/>
  </si>
  <si>
    <t>L</t>
    <phoneticPr fontId="1" type="noConversion"/>
  </si>
  <si>
    <t>11次找到(12,4)</t>
    <phoneticPr fontId="8" type="noConversion"/>
  </si>
  <si>
    <t>L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</si>
  <si>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</si>
  <si>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</si>
  <si>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</si>
  <si>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</si>
  <si>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OCBA(1)</t>
    <phoneticPr fontId="8" type="noConversion"/>
  </si>
  <si>
    <t>OCBA(2)</t>
    <phoneticPr fontId="8" type="noConversion"/>
  </si>
  <si>
    <t>OCBA(3)</t>
    <phoneticPr fontId="8" type="noConversion"/>
  </si>
  <si>
    <t>OCBA(4)</t>
    <phoneticPr fontId="8" type="noConversion"/>
  </si>
  <si>
    <t>OCBA(1): mk= 200 warmup = 200</t>
    <phoneticPr fontId="1" type="noConversion"/>
  </si>
  <si>
    <t>OCBA(2): mk= 200 warmup = 1000</t>
    <phoneticPr fontId="1" type="noConversion"/>
  </si>
  <si>
    <t>OCBA(3): mk= 2000 warmup = 200</t>
    <phoneticPr fontId="1" type="noConversion"/>
  </si>
  <si>
    <t>OCBA(4): mk= 2000 warmup = 1000</t>
    <phoneticPr fontId="1" type="noConversion"/>
  </si>
  <si>
    <t>1000*3^(k-1)</t>
    <phoneticPr fontId="8" type="noConversion"/>
  </si>
  <si>
    <t>27次找到(12,4)</t>
    <phoneticPr fontId="8" type="noConversion"/>
  </si>
  <si>
    <t>cgR-SPLINE(1)</t>
    <phoneticPr fontId="8" type="noConversion"/>
  </si>
  <si>
    <t>cgR-SPLINE(2)</t>
    <phoneticPr fontId="8" type="noConversion"/>
  </si>
  <si>
    <t>cgR-SPLINE(4)</t>
    <phoneticPr fontId="8" type="noConversion"/>
  </si>
  <si>
    <t>cgR-SPLINE(3)</t>
    <phoneticPr fontId="8" type="noConversion"/>
  </si>
  <si>
    <t>OCBA(5)</t>
    <phoneticPr fontId="8" type="noConversion"/>
  </si>
  <si>
    <t>cgR-SPLINE(1): mk= 200 warmup = 200</t>
    <phoneticPr fontId="8" type="noConversion"/>
  </si>
  <si>
    <t>cgR-SPLINE(2): mk= 200 warmup = 1000</t>
    <phoneticPr fontId="1" type="noConversion"/>
  </si>
  <si>
    <t>cgR-SPLINE(3): mk= 1000 warmup = 200</t>
    <phoneticPr fontId="1" type="noConversion"/>
  </si>
  <si>
    <t>cgR-SPLINE(4): mk= 1000 warmup =1000</t>
    <phoneticPr fontId="1" type="noConversion"/>
  </si>
  <si>
    <t>OCBA(5):mk=5000 warmup=200</t>
    <phoneticPr fontId="1" type="noConversion"/>
  </si>
  <si>
    <t>G</t>
    <phoneticPr fontId="1" type="noConversion"/>
  </si>
  <si>
    <t>28次找到(12,4)</t>
    <phoneticPr fontId="8" type="noConversion"/>
  </si>
  <si>
    <t>Mean wait - epsilon</t>
  </si>
  <si>
    <t>New Tau</t>
    <phoneticPr fontId="1" type="noConversion"/>
  </si>
  <si>
    <t>(tau-tau*)/tau*</t>
    <phoneticPr fontId="8" type="noConversion"/>
  </si>
  <si>
    <t>標準差:</t>
    <phoneticPr fontId="1" type="noConversion"/>
  </si>
  <si>
    <t>New(tau-tau*)/tau*</t>
    <phoneticPr fontId="8" type="noConversion"/>
  </si>
  <si>
    <t>New(tau-tau*)/tau*</t>
    <phoneticPr fontId="8" type="noConversion"/>
  </si>
  <si>
    <t>New tau</t>
    <phoneticPr fontId="1" type="noConversion"/>
  </si>
  <si>
    <t>Infeasible</t>
    <phoneticPr fontId="1" type="noConversion"/>
  </si>
  <si>
    <t>New(tau-tau*)/tau*</t>
    <phoneticPr fontId="8" type="noConversion"/>
  </si>
  <si>
    <t>cgR-SPLINE</t>
    <phoneticPr fontId="1" type="noConversion"/>
  </si>
  <si>
    <t>m1=200</t>
    <phoneticPr fontId="1" type="noConversion"/>
  </si>
  <si>
    <t>m1=1000</t>
    <phoneticPr fontId="1" type="noConversion"/>
  </si>
  <si>
    <t>OCBA</t>
    <phoneticPr fontId="1" type="noConversion"/>
  </si>
  <si>
    <t>mk=200</t>
    <phoneticPr fontId="1" type="noConversion"/>
  </si>
  <si>
    <t>mk=2000</t>
    <phoneticPr fontId="1" type="noConversion"/>
  </si>
  <si>
    <t>Warmup=200</t>
    <phoneticPr fontId="1" type="noConversion"/>
  </si>
  <si>
    <t>Warmup=1000</t>
    <phoneticPr fontId="1" type="noConversion"/>
  </si>
  <si>
    <t>PFS</t>
    <phoneticPr fontId="1" type="noConversion"/>
  </si>
  <si>
    <t>AP</t>
    <phoneticPr fontId="1" type="noConversion"/>
  </si>
  <si>
    <t>mk=5000</t>
    <phoneticPr fontId="1" type="noConversion"/>
  </si>
  <si>
    <t>Total Budget (Total number of observation generated)</t>
    <phoneticPr fontId="8" type="noConversion"/>
  </si>
  <si>
    <t>Budget of rth restart (br)</t>
    <phoneticPr fontId="8" type="noConversion"/>
  </si>
  <si>
    <t>mk (same for each restart)</t>
    <phoneticPr fontId="8" type="noConversion"/>
  </si>
  <si>
    <t>Maximum number of SPLINE replications (bk)</t>
    <phoneticPr fontId="8" type="noConversion"/>
  </si>
  <si>
    <t>Error Tolerance of tauhat* (S1,S2)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</si>
</sst>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0"/>
    <numFmt numFmtId="177" formatCode="0.000000_ "/>
    <numFmt numFmtId="178" formatCode="0.0000_ "/>
    <numFmt numFmtId="179" formatCode="0.00_ "/>
    <numFmt numFmtId="180" formatCode="0.0000"/>
    <numFmt numFmtId="181" formatCode="0.00;_퓿"/>
    <numFmt numFmtId="183" formatCode="0_ "/>
  </numFmts>
  <fonts count="1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2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7" fontId="0" fillId="0" borderId="0" xfId="0" applyNumberFormat="1" applyAlignment="1"/>
    <xf numFmtId="177" fontId="3" fillId="0" borderId="0" xfId="0" applyNumberFormat="1" applyFont="1" applyBorder="1" applyAlignme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quotePrefix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2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1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4" fillId="0" borderId="0" xfId="0" applyFont="1"/>
    <xf numFmtId="176" fontId="5" fillId="0" borderId="0" xfId="1" applyNumberFormat="1" applyAlignment="1">
      <alignment horizontal="center" vertical="center"/>
    </xf>
    <xf numFmtId="0" fontId="4" fillId="0" borderId="9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80" fontId="0" fillId="0" borderId="24" xfId="0" applyNumberForma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O2" sqref="O2"/>
    </sheetView>
  </sheetViews>
  <sheetFormatPr defaultRowHeight="16.5"/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0"/>
      <c r="R1" s="20"/>
      <c r="S1" s="20"/>
      <c r="T1" s="20"/>
    </row>
    <row r="2" spans="1:20" ht="17.25" thickBot="1">
      <c r="A2" s="1" t="s">
        <v>1</v>
      </c>
      <c r="B2" s="1">
        <v>0</v>
      </c>
      <c r="C2" s="1">
        <v>1</v>
      </c>
      <c r="D2" s="1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/>
      <c r="N2" s="4" t="s">
        <v>2</v>
      </c>
      <c r="O2" s="5">
        <v>44</v>
      </c>
      <c r="P2" s="2"/>
      <c r="Q2" s="20"/>
      <c r="R2" s="21" t="s">
        <v>3</v>
      </c>
      <c r="S2" s="20"/>
      <c r="T2" s="20"/>
    </row>
    <row r="3" spans="1:20" ht="17.25" thickBot="1">
      <c r="A3" s="1">
        <v>0</v>
      </c>
      <c r="B3" s="1" t="s">
        <v>4</v>
      </c>
      <c r="C3" s="1" t="s">
        <v>4</v>
      </c>
      <c r="D3" s="34" t="s">
        <v>4</v>
      </c>
      <c r="E3" s="7" t="s">
        <v>4</v>
      </c>
      <c r="F3" s="16" t="s">
        <v>4</v>
      </c>
      <c r="G3" s="16" t="s">
        <v>4</v>
      </c>
      <c r="H3" s="16" t="s">
        <v>4</v>
      </c>
      <c r="I3" s="16" t="s">
        <v>4</v>
      </c>
      <c r="J3" s="16" t="s">
        <v>4</v>
      </c>
      <c r="K3" s="16" t="s">
        <v>4</v>
      </c>
      <c r="L3" s="28" t="s">
        <v>4</v>
      </c>
      <c r="M3" s="2"/>
      <c r="N3" s="9" t="s">
        <v>5</v>
      </c>
      <c r="O3" s="94" t="s">
        <v>6</v>
      </c>
      <c r="P3" s="95"/>
      <c r="Q3" s="20"/>
      <c r="R3" s="2">
        <v>140</v>
      </c>
      <c r="S3" s="20"/>
      <c r="T3" s="20"/>
    </row>
    <row r="4" spans="1:20" ht="17.25" thickBot="1">
      <c r="A4" s="1">
        <v>1</v>
      </c>
      <c r="B4" s="1" t="s">
        <v>4</v>
      </c>
      <c r="C4" s="34" t="s">
        <v>4</v>
      </c>
      <c r="D4" s="7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1" t="s">
        <v>4</v>
      </c>
      <c r="M4" s="2"/>
      <c r="N4" s="9"/>
      <c r="O4" s="10"/>
      <c r="P4" s="2"/>
      <c r="Q4" s="20"/>
      <c r="R4" s="20"/>
      <c r="S4" s="20"/>
      <c r="T4" s="20"/>
    </row>
    <row r="5" spans="1:20">
      <c r="A5" s="1">
        <v>2</v>
      </c>
      <c r="B5" s="29" t="s">
        <v>4</v>
      </c>
      <c r="C5" s="7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1" t="s">
        <v>4</v>
      </c>
      <c r="M5" s="2"/>
      <c r="N5" s="9" t="s">
        <v>7</v>
      </c>
      <c r="O5" s="10">
        <v>2</v>
      </c>
      <c r="P5" s="2"/>
      <c r="Q5" s="20"/>
      <c r="R5" s="20"/>
      <c r="S5" s="20"/>
      <c r="T5" s="20"/>
    </row>
    <row r="6" spans="1:20" ht="17.25" thickBot="1">
      <c r="A6" s="1">
        <v>3</v>
      </c>
      <c r="B6" s="34" t="s">
        <v>4</v>
      </c>
      <c r="C6" s="33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1" t="s">
        <v>4</v>
      </c>
      <c r="M6" s="2"/>
      <c r="N6" s="9" t="s">
        <v>8</v>
      </c>
      <c r="O6" s="10">
        <v>3</v>
      </c>
      <c r="P6" s="2"/>
      <c r="Q6" s="20"/>
      <c r="R6" s="20" t="s">
        <v>9</v>
      </c>
      <c r="S6" s="20"/>
      <c r="T6" s="20"/>
    </row>
    <row r="7" spans="1:20" ht="17.25" thickBot="1">
      <c r="A7" s="29">
        <v>4</v>
      </c>
      <c r="B7" s="7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6" t="s">
        <v>4</v>
      </c>
      <c r="M7" s="2"/>
      <c r="N7" s="9" t="s">
        <v>10</v>
      </c>
      <c r="O7" s="10">
        <v>5</v>
      </c>
      <c r="P7" s="2"/>
      <c r="Q7" s="20"/>
      <c r="R7" s="20">
        <v>7.4339880081500387E-4</v>
      </c>
      <c r="S7" s="20"/>
      <c r="T7" s="20"/>
    </row>
    <row r="8" spans="1:20">
      <c r="A8" s="29">
        <v>5</v>
      </c>
      <c r="B8" s="33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1" t="s">
        <v>4</v>
      </c>
      <c r="L8" s="8" t="s">
        <v>4</v>
      </c>
      <c r="M8" s="2"/>
      <c r="N8" s="9" t="s">
        <v>11</v>
      </c>
      <c r="O8" s="10">
        <v>35</v>
      </c>
      <c r="P8" s="2"/>
      <c r="Q8" s="20"/>
      <c r="R8" s="20"/>
      <c r="S8" s="20"/>
      <c r="T8" s="20"/>
    </row>
    <row r="9" spans="1:20" ht="17.25" thickBot="1">
      <c r="A9" s="29">
        <v>6</v>
      </c>
      <c r="B9" s="33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6" t="s">
        <v>4</v>
      </c>
      <c r="L9" s="1" t="s">
        <v>4</v>
      </c>
      <c r="M9" s="2"/>
      <c r="N9" s="9"/>
      <c r="O9" s="10"/>
      <c r="P9" s="2"/>
      <c r="Q9" s="20"/>
      <c r="R9" s="20"/>
      <c r="S9" s="20"/>
      <c r="T9" s="20"/>
    </row>
    <row r="10" spans="1:20" ht="17.25" thickBot="1">
      <c r="A10" s="29">
        <v>7</v>
      </c>
      <c r="B10" s="33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6" t="s">
        <v>4</v>
      </c>
      <c r="K10" s="8" t="s">
        <v>4</v>
      </c>
      <c r="L10" s="1" t="s">
        <v>4</v>
      </c>
      <c r="M10" s="2"/>
      <c r="N10" s="9" t="s">
        <v>12</v>
      </c>
      <c r="O10" s="10">
        <v>6.25E-2</v>
      </c>
      <c r="P10" s="2"/>
      <c r="Q10" s="20"/>
      <c r="R10" s="20"/>
      <c r="S10" s="20"/>
      <c r="T10" s="20"/>
    </row>
    <row r="11" spans="1:20">
      <c r="A11" s="29">
        <v>8</v>
      </c>
      <c r="B11" s="33" t="s">
        <v>4</v>
      </c>
      <c r="C11" s="22">
        <v>0.63430070492232304</v>
      </c>
      <c r="D11" s="22">
        <v>0.521752935865755</v>
      </c>
      <c r="E11" s="22">
        <v>0.43125533206554001</v>
      </c>
      <c r="F11" s="22">
        <v>0.25325528469122</v>
      </c>
      <c r="G11" s="22">
        <v>0.253253631975978</v>
      </c>
      <c r="H11" s="22">
        <v>0.25325358149363503</v>
      </c>
      <c r="I11" s="25">
        <v>0.25325359698180899</v>
      </c>
      <c r="J11" s="8" t="s">
        <v>4</v>
      </c>
      <c r="K11" s="1" t="s">
        <v>4</v>
      </c>
      <c r="L11" s="1" t="s">
        <v>4</v>
      </c>
      <c r="M11" s="2"/>
      <c r="N11" s="9" t="s">
        <v>13</v>
      </c>
      <c r="O11" s="10">
        <v>40</v>
      </c>
      <c r="P11" s="2"/>
      <c r="Q11" s="20"/>
      <c r="R11" s="20"/>
      <c r="S11" s="20"/>
      <c r="T11" s="20"/>
    </row>
    <row r="12" spans="1:20" ht="17.25" thickBot="1">
      <c r="A12" s="29">
        <v>9</v>
      </c>
      <c r="B12" s="33" t="s">
        <v>4</v>
      </c>
      <c r="C12" s="22">
        <v>0.22407657531106301</v>
      </c>
      <c r="D12" s="22">
        <v>0.191663208308188</v>
      </c>
      <c r="E12" s="22">
        <v>0.184500190140926</v>
      </c>
      <c r="F12" s="22">
        <v>0.183393094559475</v>
      </c>
      <c r="G12" s="22">
        <v>0.183309609217497</v>
      </c>
      <c r="H12" s="23">
        <v>0.183302811152696</v>
      </c>
      <c r="I12" s="26">
        <v>0.99999999999158096</v>
      </c>
      <c r="J12" s="1" t="s">
        <v>4</v>
      </c>
      <c r="K12" s="1" t="s">
        <v>4</v>
      </c>
      <c r="L12" s="1" t="s">
        <v>4</v>
      </c>
      <c r="M12" s="2"/>
      <c r="N12" s="9" t="s">
        <v>14</v>
      </c>
      <c r="O12" s="10">
        <v>8</v>
      </c>
      <c r="P12" s="2"/>
      <c r="Q12" s="20"/>
      <c r="R12" s="20"/>
      <c r="S12" s="20"/>
      <c r="T12" s="20"/>
    </row>
    <row r="13" spans="1:20" ht="17.25" thickBot="1">
      <c r="A13" s="29">
        <v>10</v>
      </c>
      <c r="B13" s="33" t="s">
        <v>4</v>
      </c>
      <c r="C13" s="22">
        <v>0.21575109812072499</v>
      </c>
      <c r="D13" s="22">
        <v>0.18282096249114899</v>
      </c>
      <c r="E13" s="22">
        <v>0.174823111189401</v>
      </c>
      <c r="F13" s="22">
        <v>0.17358436733639701</v>
      </c>
      <c r="G13" s="22">
        <v>0.17344643695207901</v>
      </c>
      <c r="H13" s="27">
        <v>0.21257463238421301</v>
      </c>
      <c r="I13" s="32" t="s">
        <v>4</v>
      </c>
      <c r="J13" s="1" t="s">
        <v>4</v>
      </c>
      <c r="K13" s="1" t="s">
        <v>4</v>
      </c>
      <c r="L13" s="1" t="s">
        <v>4</v>
      </c>
      <c r="M13" s="2"/>
      <c r="N13" s="9" t="s">
        <v>15</v>
      </c>
      <c r="O13" s="10">
        <v>4</v>
      </c>
      <c r="P13" s="2"/>
      <c r="Q13" s="20"/>
      <c r="R13" s="20"/>
      <c r="S13" s="20"/>
      <c r="T13" s="20"/>
    </row>
    <row r="14" spans="1:20">
      <c r="A14" s="29">
        <v>11</v>
      </c>
      <c r="B14" s="33" t="s">
        <v>4</v>
      </c>
      <c r="C14" s="22">
        <v>0.213602067866905</v>
      </c>
      <c r="D14" s="22">
        <v>0.180441206026802</v>
      </c>
      <c r="E14" s="22">
        <v>0.17210357461769801</v>
      </c>
      <c r="F14" s="22">
        <v>0.17075118939633799</v>
      </c>
      <c r="G14" s="25">
        <v>0.17059248050832401</v>
      </c>
      <c r="H14" s="32" t="s">
        <v>4</v>
      </c>
      <c r="I14" s="22" t="s">
        <v>4</v>
      </c>
      <c r="J14" s="1" t="s">
        <v>4</v>
      </c>
      <c r="K14" s="1" t="s">
        <v>4</v>
      </c>
      <c r="L14" s="1" t="s">
        <v>4</v>
      </c>
      <c r="M14" s="2"/>
      <c r="N14" s="9"/>
      <c r="O14" s="10"/>
      <c r="P14" s="2"/>
      <c r="Q14" s="20"/>
      <c r="R14" s="20"/>
      <c r="S14" s="20"/>
      <c r="T14" s="20"/>
    </row>
    <row r="15" spans="1:20" ht="17.25" thickBot="1">
      <c r="A15" s="29">
        <v>12</v>
      </c>
      <c r="B15" s="33" t="s">
        <v>4</v>
      </c>
      <c r="C15" s="22">
        <v>0.21290388581247499</v>
      </c>
      <c r="D15" s="22">
        <v>0.17968502031418199</v>
      </c>
      <c r="E15" s="22">
        <v>0.17124114949781599</v>
      </c>
      <c r="F15" s="24">
        <v>0.16984908170750901</v>
      </c>
      <c r="G15" s="26">
        <v>0.99999999999158096</v>
      </c>
      <c r="H15" s="22" t="s">
        <v>4</v>
      </c>
      <c r="I15" s="22" t="s">
        <v>4</v>
      </c>
      <c r="J15" s="1" t="s">
        <v>4</v>
      </c>
      <c r="K15" s="1" t="s">
        <v>4</v>
      </c>
      <c r="L15" s="1" t="s">
        <v>4</v>
      </c>
      <c r="M15" s="2"/>
      <c r="N15" s="9" t="s">
        <v>16</v>
      </c>
      <c r="O15" s="10">
        <v>0.7</v>
      </c>
      <c r="P15" s="2"/>
      <c r="Q15" s="20"/>
      <c r="R15" s="20"/>
      <c r="S15" s="20"/>
      <c r="T15" s="20"/>
    </row>
    <row r="16" spans="1:20" ht="17.25" thickBot="1">
      <c r="A16" s="29">
        <v>13</v>
      </c>
      <c r="B16" s="33" t="s">
        <v>4</v>
      </c>
      <c r="C16" s="22">
        <v>0.21267625213626001</v>
      </c>
      <c r="D16" s="22">
        <v>0.17944192416688601</v>
      </c>
      <c r="E16" s="22">
        <v>0.17096759925322899</v>
      </c>
      <c r="F16" s="27">
        <v>0.21257463238421301</v>
      </c>
      <c r="G16" s="32" t="s">
        <v>4</v>
      </c>
      <c r="H16" s="22" t="s">
        <v>4</v>
      </c>
      <c r="I16" s="22" t="s">
        <v>4</v>
      </c>
      <c r="J16" s="1" t="s">
        <v>4</v>
      </c>
      <c r="K16" s="1" t="s">
        <v>4</v>
      </c>
      <c r="L16" s="1" t="s">
        <v>4</v>
      </c>
      <c r="M16" s="2"/>
      <c r="N16" s="9" t="s">
        <v>17</v>
      </c>
      <c r="O16" s="10">
        <v>0.98</v>
      </c>
      <c r="P16" s="2"/>
      <c r="Q16" s="20"/>
      <c r="R16" s="20"/>
      <c r="S16" s="20"/>
      <c r="T16" s="20"/>
    </row>
    <row r="17" spans="1:20">
      <c r="A17" s="29">
        <v>14</v>
      </c>
      <c r="B17" s="33" t="s">
        <v>4</v>
      </c>
      <c r="C17" s="22">
        <v>0.21260457853152501</v>
      </c>
      <c r="D17" s="22">
        <v>0.17936412690748699</v>
      </c>
      <c r="E17" s="25">
        <v>0.170883905035766</v>
      </c>
      <c r="F17" s="32" t="s">
        <v>4</v>
      </c>
      <c r="G17" s="22" t="s">
        <v>4</v>
      </c>
      <c r="H17" s="22" t="s">
        <v>4</v>
      </c>
      <c r="I17" s="22" t="s">
        <v>4</v>
      </c>
      <c r="J17" s="1" t="s">
        <v>4</v>
      </c>
      <c r="K17" s="1" t="s">
        <v>4</v>
      </c>
      <c r="L17" s="1" t="s">
        <v>4</v>
      </c>
      <c r="M17" s="2"/>
      <c r="N17" s="9"/>
      <c r="O17" s="10"/>
      <c r="P17" s="2"/>
      <c r="Q17" s="20"/>
      <c r="R17" s="20"/>
      <c r="S17" s="20"/>
      <c r="T17" s="20"/>
    </row>
    <row r="18" spans="1:20" ht="17.25" thickBot="1">
      <c r="A18" s="29">
        <v>15</v>
      </c>
      <c r="B18" s="30">
        <v>1</v>
      </c>
      <c r="C18" s="22">
        <v>0.21258303699245201</v>
      </c>
      <c r="D18" s="23">
        <v>0.17934233328233101</v>
      </c>
      <c r="E18" s="26">
        <v>0.99999999999158096</v>
      </c>
      <c r="F18" s="22" t="s">
        <v>4</v>
      </c>
      <c r="G18" s="22" t="s">
        <v>4</v>
      </c>
      <c r="H18" s="22" t="s">
        <v>4</v>
      </c>
      <c r="I18" s="22" t="s">
        <v>4</v>
      </c>
      <c r="J18" s="1" t="s">
        <v>4</v>
      </c>
      <c r="K18" s="1" t="s">
        <v>4</v>
      </c>
      <c r="L18" s="1" t="s">
        <v>4</v>
      </c>
      <c r="M18" s="2"/>
      <c r="N18" s="12" t="s">
        <v>18</v>
      </c>
      <c r="O18" s="13">
        <v>50</v>
      </c>
      <c r="P18" s="2"/>
      <c r="Q18" s="20"/>
      <c r="R18" s="20"/>
      <c r="S18" s="20"/>
      <c r="T18" s="20"/>
    </row>
    <row r="19" spans="1:20" ht="17.25" thickBot="1">
      <c r="A19" s="29">
        <v>16</v>
      </c>
      <c r="B19" s="30">
        <v>1</v>
      </c>
      <c r="C19" s="22">
        <v>0.212576893434273</v>
      </c>
      <c r="D19" s="27">
        <v>0.21257463238421301</v>
      </c>
      <c r="E19" s="32" t="s">
        <v>4</v>
      </c>
      <c r="F19" s="22" t="s">
        <v>4</v>
      </c>
      <c r="G19" s="22" t="s">
        <v>4</v>
      </c>
      <c r="H19" s="22" t="s">
        <v>4</v>
      </c>
      <c r="I19" s="22" t="s">
        <v>4</v>
      </c>
      <c r="J19" s="1" t="s">
        <v>4</v>
      </c>
      <c r="K19" s="1" t="s">
        <v>4</v>
      </c>
      <c r="L19" s="1" t="s">
        <v>4</v>
      </c>
      <c r="M19" s="2"/>
      <c r="N19" s="9"/>
      <c r="O19" s="10"/>
      <c r="P19" s="2"/>
      <c r="Q19" s="20"/>
      <c r="R19" s="20"/>
      <c r="S19" s="20"/>
      <c r="T19" s="20"/>
    </row>
    <row r="20" spans="1:20">
      <c r="A20" s="29">
        <v>17</v>
      </c>
      <c r="B20" s="30">
        <v>1</v>
      </c>
      <c r="C20" s="25">
        <v>0.21257520541941</v>
      </c>
      <c r="D20" s="32" t="s">
        <v>4</v>
      </c>
      <c r="E20" s="22" t="s">
        <v>4</v>
      </c>
      <c r="F20" s="22" t="s">
        <v>4</v>
      </c>
      <c r="G20" s="22" t="s">
        <v>4</v>
      </c>
      <c r="H20" s="22" t="s">
        <v>4</v>
      </c>
      <c r="I20" s="22" t="s">
        <v>4</v>
      </c>
      <c r="J20" s="1" t="s">
        <v>4</v>
      </c>
      <c r="K20" s="1" t="s">
        <v>4</v>
      </c>
      <c r="L20" s="1" t="s">
        <v>4</v>
      </c>
      <c r="M20" s="2"/>
      <c r="N20" s="9" t="s">
        <v>19</v>
      </c>
      <c r="O20" s="10"/>
      <c r="P20" s="2"/>
      <c r="Q20" s="20"/>
      <c r="R20" s="20"/>
      <c r="S20" s="20"/>
      <c r="T20" s="20"/>
    </row>
    <row r="21" spans="1:20" ht="17.25" thickBot="1">
      <c r="A21" s="29">
        <v>18</v>
      </c>
      <c r="B21" s="30">
        <v>1</v>
      </c>
      <c r="C21" s="26">
        <v>1</v>
      </c>
      <c r="D21" s="22" t="s">
        <v>4</v>
      </c>
      <c r="E21" s="22" t="s">
        <v>4</v>
      </c>
      <c r="F21" s="22" t="s">
        <v>4</v>
      </c>
      <c r="G21" s="22" t="s">
        <v>4</v>
      </c>
      <c r="H21" s="22" t="s">
        <v>4</v>
      </c>
      <c r="I21" s="22" t="s">
        <v>4</v>
      </c>
      <c r="J21" s="1" t="s">
        <v>4</v>
      </c>
      <c r="K21" s="1" t="s">
        <v>4</v>
      </c>
      <c r="L21" s="1" t="s">
        <v>4</v>
      </c>
      <c r="M21" s="2"/>
      <c r="N21" s="14" t="s">
        <v>20</v>
      </c>
      <c r="O21" s="15"/>
      <c r="P21" s="2"/>
      <c r="Q21" s="20"/>
      <c r="R21" s="20"/>
      <c r="S21" s="20"/>
      <c r="T21" s="20"/>
    </row>
    <row r="22" spans="1:20" ht="17.25" thickBot="1">
      <c r="A22" s="29">
        <v>19</v>
      </c>
      <c r="B22" s="31">
        <v>1</v>
      </c>
      <c r="C22" s="32" t="s">
        <v>4</v>
      </c>
      <c r="D22" s="22" t="s">
        <v>4</v>
      </c>
      <c r="E22" s="22" t="s">
        <v>4</v>
      </c>
      <c r="F22" s="22" t="s">
        <v>4</v>
      </c>
      <c r="G22" s="22" t="s">
        <v>4</v>
      </c>
      <c r="H22" s="22" t="s">
        <v>4</v>
      </c>
      <c r="I22" s="22" t="s">
        <v>4</v>
      </c>
      <c r="J22" s="1" t="s">
        <v>4</v>
      </c>
      <c r="K22" s="1" t="s">
        <v>4</v>
      </c>
      <c r="L22" s="1" t="s">
        <v>4</v>
      </c>
      <c r="M22" s="2"/>
      <c r="N22" s="2"/>
      <c r="O22" s="2"/>
      <c r="P22" s="2"/>
      <c r="Q22" s="20"/>
      <c r="R22" s="20"/>
      <c r="S22" s="20"/>
      <c r="T22" s="20"/>
    </row>
    <row r="23" spans="1:20">
      <c r="A23" s="1">
        <v>20</v>
      </c>
      <c r="B23" s="8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2"/>
      <c r="N23" s="2"/>
      <c r="O23" s="2"/>
      <c r="P23" s="2"/>
      <c r="Q23" s="20"/>
      <c r="R23" s="20"/>
      <c r="S23" s="20"/>
      <c r="T23" s="20"/>
    </row>
    <row r="24" spans="1:20">
      <c r="A24" s="1">
        <v>21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2"/>
      <c r="N24" s="2"/>
      <c r="O24" s="2"/>
      <c r="P24" s="2"/>
      <c r="Q24" s="20"/>
      <c r="R24" s="20"/>
      <c r="S24" s="20"/>
      <c r="T24" s="20"/>
    </row>
    <row r="25" spans="1:20">
      <c r="A25" s="1">
        <v>22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2"/>
      <c r="N25" s="17"/>
      <c r="O25" s="2"/>
      <c r="P25" s="2"/>
      <c r="Q25" s="20"/>
      <c r="R25" s="20"/>
      <c r="S25" s="20"/>
      <c r="T25" s="20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0"/>
      <c r="R26" s="20"/>
      <c r="S26" s="20"/>
      <c r="T26" s="20"/>
    </row>
    <row r="27" spans="1:20">
      <c r="A27" s="2"/>
      <c r="B27" s="18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0"/>
      <c r="R27" s="20"/>
      <c r="S27" s="20"/>
      <c r="T27" s="20"/>
    </row>
    <row r="28" spans="1:20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  <c r="R28" s="20"/>
      <c r="S28" s="20"/>
      <c r="T28" s="20"/>
    </row>
    <row r="29" spans="1:20">
      <c r="A29" s="19"/>
      <c r="B29" s="2" t="s">
        <v>22</v>
      </c>
      <c r="C29" s="2"/>
      <c r="D29" s="2"/>
      <c r="E29" s="2"/>
      <c r="F29" s="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</row>
    <row r="30" spans="1:20">
      <c r="A30" s="19"/>
      <c r="B30" s="2" t="s">
        <v>23</v>
      </c>
      <c r="C30" s="2"/>
      <c r="D30" s="2"/>
      <c r="E30" s="2"/>
      <c r="F30" s="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0"/>
      <c r="R30" s="20"/>
      <c r="S30" s="20"/>
      <c r="T30" s="20"/>
    </row>
    <row r="31" spans="1:20">
      <c r="A31" s="19"/>
      <c r="B31" s="2" t="s">
        <v>24</v>
      </c>
      <c r="C31" s="2"/>
      <c r="D31" s="2"/>
      <c r="E31" s="2"/>
      <c r="F31" s="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  <c r="R31" s="20"/>
      <c r="S31" s="20"/>
      <c r="T31" s="20"/>
    </row>
  </sheetData>
  <mergeCells count="1">
    <mergeCell ref="O3:P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13" workbookViewId="0">
      <selection activeCell="F12" sqref="F12"/>
    </sheetView>
  </sheetViews>
  <sheetFormatPr defaultRowHeight="16.5"/>
  <cols>
    <col min="4" max="5" width="14" customWidth="1"/>
    <col min="6" max="6" width="19" style="36" customWidth="1"/>
    <col min="8" max="8" width="14.125" customWidth="1"/>
    <col min="9" max="9" width="18.25" customWidth="1"/>
    <col min="10" max="10" width="19.125" customWidth="1"/>
    <col min="13" max="13" width="53" customWidth="1"/>
    <col min="14" max="14" width="19" customWidth="1"/>
  </cols>
  <sheetData>
    <row r="1" spans="1:14">
      <c r="A1" s="20"/>
      <c r="B1" s="96" t="s">
        <v>25</v>
      </c>
      <c r="C1" s="96"/>
      <c r="D1" s="20"/>
      <c r="E1" s="20"/>
      <c r="G1" s="20"/>
      <c r="H1" s="20"/>
      <c r="I1" s="81"/>
      <c r="J1" s="93"/>
      <c r="K1" s="81"/>
    </row>
    <row r="2" spans="1:14">
      <c r="A2" s="38" t="s">
        <v>27</v>
      </c>
      <c r="B2" s="38" t="s">
        <v>28</v>
      </c>
      <c r="C2" s="38" t="s">
        <v>29</v>
      </c>
      <c r="D2" s="38" t="s">
        <v>70</v>
      </c>
      <c r="E2" s="38" t="s">
        <v>145</v>
      </c>
      <c r="F2" s="38" t="s">
        <v>139</v>
      </c>
      <c r="G2" s="38" t="s">
        <v>71</v>
      </c>
      <c r="H2" s="38" t="s">
        <v>32</v>
      </c>
      <c r="I2" s="38" t="s">
        <v>141</v>
      </c>
      <c r="J2" s="38" t="s">
        <v>147</v>
      </c>
      <c r="K2" s="38" t="s">
        <v>34</v>
      </c>
      <c r="M2" s="37" t="s">
        <v>75</v>
      </c>
      <c r="N2" s="44"/>
    </row>
    <row r="3" spans="1:14">
      <c r="A3" s="36">
        <v>1</v>
      </c>
      <c r="B3" s="36">
        <v>12</v>
      </c>
      <c r="C3" s="36">
        <v>4</v>
      </c>
      <c r="D3" s="36">
        <v>0.17208580615977201</v>
      </c>
      <c r="E3" s="36">
        <v>0.17098345100000001</v>
      </c>
      <c r="F3" s="43">
        <v>-1.7557947717925515E-2</v>
      </c>
      <c r="G3" s="38" t="s">
        <v>60</v>
      </c>
      <c r="H3" s="44">
        <v>31066000</v>
      </c>
      <c r="I3" s="36">
        <f>(D3-$B$63)/$B$63</f>
        <v>1.3168893406882135E-2</v>
      </c>
      <c r="J3" s="36">
        <f>(E3-$B$63)/$B$63</f>
        <v>6.6786895818751399E-3</v>
      </c>
      <c r="K3" s="38" t="s">
        <v>62</v>
      </c>
      <c r="M3" s="39" t="s">
        <v>76</v>
      </c>
      <c r="N3" s="57">
        <v>100</v>
      </c>
    </row>
    <row r="4" spans="1:14">
      <c r="A4" s="36">
        <f>A3+1</f>
        <v>2</v>
      </c>
      <c r="B4" s="36">
        <v>12</v>
      </c>
      <c r="C4" s="36">
        <v>4</v>
      </c>
      <c r="D4" s="36">
        <v>0.17208580615977201</v>
      </c>
      <c r="E4" s="36">
        <v>0.17098345100000001</v>
      </c>
      <c r="F4" s="43">
        <v>-1.7557947717925515E-2</v>
      </c>
      <c r="G4" s="38" t="s">
        <v>60</v>
      </c>
      <c r="H4" s="44">
        <v>33006000</v>
      </c>
      <c r="I4" s="36">
        <f t="shared" ref="I4:I32" si="0">(D4-$B$63)/$B$63</f>
        <v>1.3168893406882135E-2</v>
      </c>
      <c r="J4" s="36">
        <f t="shared" ref="J4:J32" si="1">(E4-$B$63)/$B$63</f>
        <v>6.6786895818751399E-3</v>
      </c>
      <c r="K4" s="38" t="s">
        <v>62</v>
      </c>
      <c r="M4" s="50" t="s">
        <v>37</v>
      </c>
      <c r="N4" s="58">
        <v>30000000</v>
      </c>
    </row>
    <row r="5" spans="1:14">
      <c r="A5" s="36">
        <f t="shared" ref="A5:A32" si="2">A4+1</f>
        <v>3</v>
      </c>
      <c r="B5" s="36">
        <v>12</v>
      </c>
      <c r="C5" s="36">
        <v>4</v>
      </c>
      <c r="D5" s="36">
        <v>0.17208580615977201</v>
      </c>
      <c r="E5" s="36">
        <v>0.17098345100000001</v>
      </c>
      <c r="F5" s="43">
        <v>-1.7557947717925515E-2</v>
      </c>
      <c r="G5" s="38" t="s">
        <v>60</v>
      </c>
      <c r="H5" s="36">
        <v>30816000</v>
      </c>
      <c r="I5" s="36">
        <f t="shared" si="0"/>
        <v>1.3168893406882135E-2</v>
      </c>
      <c r="J5" s="36">
        <f t="shared" si="1"/>
        <v>6.6786895818751399E-3</v>
      </c>
      <c r="K5" s="38" t="s">
        <v>62</v>
      </c>
      <c r="M5" s="50" t="s">
        <v>77</v>
      </c>
      <c r="N5" s="74" t="s">
        <v>92</v>
      </c>
    </row>
    <row r="6" spans="1:14">
      <c r="A6" s="36">
        <f t="shared" si="2"/>
        <v>4</v>
      </c>
      <c r="B6" s="36">
        <v>12</v>
      </c>
      <c r="C6" s="36">
        <v>4</v>
      </c>
      <c r="D6" s="36">
        <v>0.17208580615977201</v>
      </c>
      <c r="E6" s="36">
        <v>0.17098345100000001</v>
      </c>
      <c r="F6" s="43">
        <v>-1.7557947717925515E-2</v>
      </c>
      <c r="G6" s="38" t="s">
        <v>60</v>
      </c>
      <c r="H6" s="36">
        <v>32736000</v>
      </c>
      <c r="I6" s="36">
        <f t="shared" si="0"/>
        <v>1.3168893406882135E-2</v>
      </c>
      <c r="J6" s="36">
        <f t="shared" si="1"/>
        <v>6.6786895818751399E-3</v>
      </c>
      <c r="K6" s="38" t="s">
        <v>62</v>
      </c>
      <c r="M6" s="50" t="s">
        <v>78</v>
      </c>
      <c r="N6" s="58">
        <v>5</v>
      </c>
    </row>
    <row r="7" spans="1:14">
      <c r="A7" s="36">
        <f t="shared" si="2"/>
        <v>5</v>
      </c>
      <c r="B7" s="36">
        <v>12</v>
      </c>
      <c r="C7" s="36">
        <v>4</v>
      </c>
      <c r="D7" s="36">
        <v>0.17208580615977201</v>
      </c>
      <c r="E7" s="36">
        <v>0.17098345100000001</v>
      </c>
      <c r="F7" s="43">
        <v>-1.7557947717925515E-2</v>
      </c>
      <c r="G7" s="38" t="s">
        <v>60</v>
      </c>
      <c r="H7" s="36">
        <v>30022000</v>
      </c>
      <c r="I7" s="36">
        <f t="shared" si="0"/>
        <v>1.3168893406882135E-2</v>
      </c>
      <c r="J7" s="36">
        <f t="shared" si="1"/>
        <v>6.6786895818751399E-3</v>
      </c>
      <c r="K7" s="38" t="s">
        <v>62</v>
      </c>
      <c r="M7" s="50" t="s">
        <v>79</v>
      </c>
      <c r="N7" s="74" t="s">
        <v>125</v>
      </c>
    </row>
    <row r="8" spans="1:14">
      <c r="A8" s="36">
        <f t="shared" si="2"/>
        <v>6</v>
      </c>
      <c r="B8" s="36">
        <v>12</v>
      </c>
      <c r="C8" s="36">
        <v>4</v>
      </c>
      <c r="D8" s="36">
        <v>0.17208580615977201</v>
      </c>
      <c r="E8" s="36">
        <v>0.17098345100000001</v>
      </c>
      <c r="F8" s="43">
        <v>-1.7557947717925515E-2</v>
      </c>
      <c r="G8" s="38" t="s">
        <v>60</v>
      </c>
      <c r="H8" s="36">
        <v>31908000</v>
      </c>
      <c r="I8" s="36">
        <f t="shared" si="0"/>
        <v>1.3168893406882135E-2</v>
      </c>
      <c r="J8" s="36">
        <f t="shared" si="1"/>
        <v>6.6786895818751399E-3</v>
      </c>
      <c r="K8" s="38" t="s">
        <v>62</v>
      </c>
      <c r="M8" s="50" t="s">
        <v>81</v>
      </c>
      <c r="N8" s="74" t="s">
        <v>82</v>
      </c>
    </row>
    <row r="9" spans="1:14">
      <c r="A9" s="36">
        <f t="shared" si="2"/>
        <v>7</v>
      </c>
      <c r="B9" s="36">
        <v>12</v>
      </c>
      <c r="C9" s="36">
        <v>4</v>
      </c>
      <c r="D9" s="36">
        <v>0.17208580615977201</v>
      </c>
      <c r="E9" s="36">
        <v>0.17098345100000001</v>
      </c>
      <c r="F9" s="43">
        <v>-1.7557947717925515E-2</v>
      </c>
      <c r="G9" s="38" t="s">
        <v>60</v>
      </c>
      <c r="H9" s="36">
        <v>30818000</v>
      </c>
      <c r="I9" s="36">
        <f t="shared" si="0"/>
        <v>1.3168893406882135E-2</v>
      </c>
      <c r="J9" s="36">
        <f t="shared" si="1"/>
        <v>6.6786895818751399E-3</v>
      </c>
      <c r="K9" s="38" t="s">
        <v>62</v>
      </c>
      <c r="M9" s="50" t="s">
        <v>83</v>
      </c>
      <c r="N9" s="74" t="s">
        <v>84</v>
      </c>
    </row>
    <row r="10" spans="1:14">
      <c r="A10" s="36">
        <f t="shared" si="2"/>
        <v>8</v>
      </c>
      <c r="B10" s="36">
        <v>12</v>
      </c>
      <c r="C10" s="36">
        <v>4</v>
      </c>
      <c r="D10" s="36">
        <v>0.17208580615977201</v>
      </c>
      <c r="E10" s="36">
        <v>0.17098345100000001</v>
      </c>
      <c r="F10" s="43">
        <v>-1.7557947717925515E-2</v>
      </c>
      <c r="G10" s="38" t="s">
        <v>60</v>
      </c>
      <c r="H10" s="44">
        <v>33460000</v>
      </c>
      <c r="I10" s="36">
        <f t="shared" si="0"/>
        <v>1.3168893406882135E-2</v>
      </c>
      <c r="J10" s="36">
        <f t="shared" si="1"/>
        <v>6.6786895818751399E-3</v>
      </c>
      <c r="K10" s="38" t="s">
        <v>62</v>
      </c>
      <c r="M10" s="50" t="s">
        <v>85</v>
      </c>
      <c r="N10" s="58">
        <v>0.4</v>
      </c>
    </row>
    <row r="11" spans="1:14">
      <c r="A11" s="36">
        <f t="shared" si="2"/>
        <v>9</v>
      </c>
      <c r="B11" s="36">
        <v>12</v>
      </c>
      <c r="C11" s="36">
        <v>4</v>
      </c>
      <c r="D11" s="36">
        <v>0.17208580615977201</v>
      </c>
      <c r="E11" s="36">
        <v>0.17098345100000001</v>
      </c>
      <c r="F11" s="43">
        <v>-1.7557947717925515E-2</v>
      </c>
      <c r="G11" s="38" t="s">
        <v>60</v>
      </c>
      <c r="H11" s="36">
        <v>32116000</v>
      </c>
      <c r="I11" s="36">
        <f t="shared" si="0"/>
        <v>1.3168893406882135E-2</v>
      </c>
      <c r="J11" s="36">
        <f t="shared" si="1"/>
        <v>6.6786895818751399E-3</v>
      </c>
      <c r="K11" s="38" t="s">
        <v>62</v>
      </c>
      <c r="M11" s="50"/>
      <c r="N11" s="58"/>
    </row>
    <row r="12" spans="1:14">
      <c r="A12" s="36">
        <f t="shared" si="2"/>
        <v>10</v>
      </c>
      <c r="B12" s="36">
        <v>12</v>
      </c>
      <c r="C12" s="36">
        <v>4</v>
      </c>
      <c r="D12" s="36">
        <v>0.17208580615977201</v>
      </c>
      <c r="E12" s="36">
        <v>0.17098345100000001</v>
      </c>
      <c r="F12" s="43">
        <v>-1.7557947717925515E-2</v>
      </c>
      <c r="G12" s="38" t="s">
        <v>60</v>
      </c>
      <c r="H12" s="36">
        <v>31356000</v>
      </c>
      <c r="I12" s="36">
        <f t="shared" si="0"/>
        <v>1.3168893406882135E-2</v>
      </c>
      <c r="J12" s="36">
        <f t="shared" si="1"/>
        <v>6.6786895818751399E-3</v>
      </c>
      <c r="K12" s="38" t="s">
        <v>62</v>
      </c>
      <c r="M12" s="50"/>
      <c r="N12" s="58"/>
    </row>
    <row r="13" spans="1:14">
      <c r="A13" s="36">
        <f t="shared" si="2"/>
        <v>11</v>
      </c>
      <c r="B13" s="36">
        <v>12</v>
      </c>
      <c r="C13" s="36">
        <v>4</v>
      </c>
      <c r="D13" s="36">
        <v>0.17208580615977201</v>
      </c>
      <c r="E13" s="36">
        <v>0.17098345100000001</v>
      </c>
      <c r="F13" s="43">
        <v>-1.7557947717925515E-2</v>
      </c>
      <c r="G13" s="38" t="s">
        <v>60</v>
      </c>
      <c r="H13" s="36">
        <v>31912000</v>
      </c>
      <c r="I13" s="36">
        <f t="shared" si="0"/>
        <v>1.3168893406882135E-2</v>
      </c>
      <c r="J13" s="36">
        <f t="shared" si="1"/>
        <v>6.6786895818751399E-3</v>
      </c>
      <c r="K13" s="38" t="s">
        <v>62</v>
      </c>
      <c r="M13" s="50"/>
      <c r="N13" s="58"/>
    </row>
    <row r="14" spans="1:14">
      <c r="A14" s="36">
        <f t="shared" si="2"/>
        <v>12</v>
      </c>
      <c r="B14" s="36">
        <v>12</v>
      </c>
      <c r="C14" s="36">
        <v>4</v>
      </c>
      <c r="D14" s="36">
        <v>0.17208580615977201</v>
      </c>
      <c r="E14" s="36">
        <v>0.17098345100000001</v>
      </c>
      <c r="F14" s="43">
        <v>-1.7557947717925515E-2</v>
      </c>
      <c r="G14" s="38" t="s">
        <v>60</v>
      </c>
      <c r="H14" s="36">
        <v>30812000</v>
      </c>
      <c r="I14" s="36">
        <f t="shared" si="0"/>
        <v>1.3168893406882135E-2</v>
      </c>
      <c r="J14" s="36">
        <f t="shared" si="1"/>
        <v>6.6786895818751399E-3</v>
      </c>
      <c r="K14" s="38" t="s">
        <v>62</v>
      </c>
      <c r="M14" s="50" t="s">
        <v>86</v>
      </c>
      <c r="N14" s="58"/>
    </row>
    <row r="15" spans="1:14">
      <c r="A15" s="36">
        <f t="shared" si="2"/>
        <v>13</v>
      </c>
      <c r="B15" s="36">
        <v>12</v>
      </c>
      <c r="C15" s="36">
        <v>4</v>
      </c>
      <c r="D15" s="36">
        <v>0.171713916716148</v>
      </c>
      <c r="E15" s="36">
        <v>0.17098345100000001</v>
      </c>
      <c r="F15" s="43">
        <v>-1.4684197360438134E-2</v>
      </c>
      <c r="G15" s="38" t="s">
        <v>60</v>
      </c>
      <c r="H15" s="36">
        <v>34322000</v>
      </c>
      <c r="I15" s="36">
        <f t="shared" si="0"/>
        <v>1.0979364680053748E-2</v>
      </c>
      <c r="J15" s="36">
        <f t="shared" si="1"/>
        <v>6.6786895818751399E-3</v>
      </c>
      <c r="K15" s="38" t="s">
        <v>62</v>
      </c>
      <c r="M15" s="50" t="s">
        <v>38</v>
      </c>
      <c r="N15" s="58" t="s">
        <v>87</v>
      </c>
    </row>
    <row r="16" spans="1:14">
      <c r="A16" s="36">
        <f t="shared" si="2"/>
        <v>14</v>
      </c>
      <c r="B16" s="36">
        <v>12</v>
      </c>
      <c r="C16" s="36">
        <v>4</v>
      </c>
      <c r="D16" s="36">
        <v>0.17208580615977201</v>
      </c>
      <c r="E16" s="36">
        <v>0.17098345100000001</v>
      </c>
      <c r="F16" s="43">
        <v>-1.7557947717925515E-2</v>
      </c>
      <c r="G16" s="38" t="s">
        <v>60</v>
      </c>
      <c r="H16" s="36">
        <v>30732000</v>
      </c>
      <c r="I16" s="36">
        <f t="shared" si="0"/>
        <v>1.3168893406882135E-2</v>
      </c>
      <c r="J16" s="36">
        <f t="shared" si="1"/>
        <v>6.6786895818751399E-3</v>
      </c>
      <c r="K16" s="38" t="s">
        <v>62</v>
      </c>
      <c r="M16" s="50" t="s">
        <v>88</v>
      </c>
      <c r="N16" s="58">
        <v>100</v>
      </c>
    </row>
    <row r="17" spans="1:14">
      <c r="A17" s="36">
        <f t="shared" si="2"/>
        <v>15</v>
      </c>
      <c r="B17" s="36">
        <v>12</v>
      </c>
      <c r="C17" s="36">
        <v>4</v>
      </c>
      <c r="D17" s="36">
        <v>0.17208580615977201</v>
      </c>
      <c r="E17" s="36">
        <v>0.17098345100000001</v>
      </c>
      <c r="F17" s="43">
        <v>-1.7557947717925515E-2</v>
      </c>
      <c r="G17" s="38" t="s">
        <v>60</v>
      </c>
      <c r="H17" s="44">
        <v>31172000</v>
      </c>
      <c r="I17" s="36">
        <f t="shared" si="0"/>
        <v>1.3168893406882135E-2</v>
      </c>
      <c r="J17" s="36">
        <f t="shared" si="1"/>
        <v>6.6786895818751399E-3</v>
      </c>
      <c r="K17" s="38" t="s">
        <v>62</v>
      </c>
      <c r="M17" s="52"/>
      <c r="N17" s="48"/>
    </row>
    <row r="18" spans="1:14">
      <c r="A18" s="36">
        <f t="shared" si="2"/>
        <v>16</v>
      </c>
      <c r="B18" s="36">
        <v>12</v>
      </c>
      <c r="C18" s="36">
        <v>4</v>
      </c>
      <c r="D18" s="36">
        <v>0.17208580615977201</v>
      </c>
      <c r="E18" s="36">
        <v>0.17098345100000001</v>
      </c>
      <c r="F18" s="43">
        <v>-1.7557947717925515E-2</v>
      </c>
      <c r="G18" s="38" t="s">
        <v>60</v>
      </c>
      <c r="H18" s="36">
        <v>31658000</v>
      </c>
      <c r="I18" s="36">
        <f t="shared" si="0"/>
        <v>1.3168893406882135E-2</v>
      </c>
      <c r="J18" s="36">
        <f t="shared" si="1"/>
        <v>6.6786895818751399E-3</v>
      </c>
      <c r="K18" s="38" t="s">
        <v>62</v>
      </c>
      <c r="M18" s="50"/>
      <c r="N18" s="58"/>
    </row>
    <row r="19" spans="1:14">
      <c r="A19" s="36">
        <f t="shared" si="2"/>
        <v>17</v>
      </c>
      <c r="B19" s="36">
        <v>12</v>
      </c>
      <c r="C19" s="36">
        <v>4</v>
      </c>
      <c r="D19" s="36">
        <v>0.17208580615977201</v>
      </c>
      <c r="E19" s="36">
        <v>0.17098345100000001</v>
      </c>
      <c r="F19" s="43">
        <v>-1.7557947717925515E-2</v>
      </c>
      <c r="G19" s="38" t="s">
        <v>60</v>
      </c>
      <c r="H19" s="36">
        <v>37418000</v>
      </c>
      <c r="I19" s="36">
        <f t="shared" si="0"/>
        <v>1.3168893406882135E-2</v>
      </c>
      <c r="J19" s="36">
        <f t="shared" si="1"/>
        <v>6.6786895818751399E-3</v>
      </c>
      <c r="K19" s="38" t="s">
        <v>62</v>
      </c>
      <c r="M19" s="50"/>
      <c r="N19" s="58"/>
    </row>
    <row r="20" spans="1:14">
      <c r="A20" s="36">
        <f t="shared" si="2"/>
        <v>18</v>
      </c>
      <c r="B20" s="36">
        <v>12</v>
      </c>
      <c r="C20" s="36">
        <v>4</v>
      </c>
      <c r="D20" s="36">
        <v>0.17208580615977201</v>
      </c>
      <c r="E20" s="36">
        <v>0.17098345100000001</v>
      </c>
      <c r="F20" s="43">
        <v>-1.7557947717925515E-2</v>
      </c>
      <c r="G20" s="38" t="s">
        <v>60</v>
      </c>
      <c r="H20" s="36">
        <v>32866000</v>
      </c>
      <c r="I20" s="36">
        <f t="shared" si="0"/>
        <v>1.3168893406882135E-2</v>
      </c>
      <c r="J20" s="36">
        <f t="shared" si="1"/>
        <v>6.6786895818751399E-3</v>
      </c>
      <c r="K20" s="38" t="s">
        <v>62</v>
      </c>
      <c r="M20" s="50"/>
      <c r="N20" s="58"/>
    </row>
    <row r="21" spans="1:14">
      <c r="A21" s="36">
        <f t="shared" si="2"/>
        <v>19</v>
      </c>
      <c r="B21" s="36">
        <v>12</v>
      </c>
      <c r="C21" s="36">
        <v>4</v>
      </c>
      <c r="D21" s="36">
        <v>0.171713916716148</v>
      </c>
      <c r="E21" s="36">
        <v>0.17098345100000001</v>
      </c>
      <c r="F21" s="43">
        <v>-1.4684197360438134E-2</v>
      </c>
      <c r="G21" s="38" t="s">
        <v>60</v>
      </c>
      <c r="H21" s="36">
        <v>31870000</v>
      </c>
      <c r="I21" s="36">
        <f t="shared" si="0"/>
        <v>1.0979364680053748E-2</v>
      </c>
      <c r="J21" s="36">
        <f t="shared" si="1"/>
        <v>6.6786895818751399E-3</v>
      </c>
      <c r="K21" s="38" t="s">
        <v>62</v>
      </c>
      <c r="M21" s="50" t="s">
        <v>89</v>
      </c>
      <c r="N21" s="58"/>
    </row>
    <row r="22" spans="1:14">
      <c r="A22" s="36">
        <f t="shared" si="2"/>
        <v>20</v>
      </c>
      <c r="B22" s="36">
        <v>12</v>
      </c>
      <c r="C22" s="36">
        <v>4</v>
      </c>
      <c r="D22" s="36">
        <v>0.17208580615977201</v>
      </c>
      <c r="E22" s="36">
        <v>0.17098345100000001</v>
      </c>
      <c r="F22" s="43">
        <v>-1.7557947717925515E-2</v>
      </c>
      <c r="G22" s="38" t="s">
        <v>60</v>
      </c>
      <c r="H22" s="36">
        <v>34316000</v>
      </c>
      <c r="I22" s="36">
        <f t="shared" si="0"/>
        <v>1.3168893406882135E-2</v>
      </c>
      <c r="J22" s="36">
        <f t="shared" si="1"/>
        <v>6.6786895818751399E-3</v>
      </c>
      <c r="K22" s="38" t="s">
        <v>62</v>
      </c>
      <c r="M22" s="50" t="s">
        <v>36</v>
      </c>
      <c r="N22" s="58">
        <v>1000</v>
      </c>
    </row>
    <row r="23" spans="1:14">
      <c r="A23" s="36">
        <f t="shared" si="2"/>
        <v>21</v>
      </c>
      <c r="B23" s="36">
        <v>12</v>
      </c>
      <c r="C23" s="36">
        <v>4</v>
      </c>
      <c r="D23" s="36">
        <v>0.17208580615977201</v>
      </c>
      <c r="E23" s="36">
        <v>0.17098345100000001</v>
      </c>
      <c r="F23" s="43">
        <v>-1.7557947717925515E-2</v>
      </c>
      <c r="G23" s="38" t="s">
        <v>60</v>
      </c>
      <c r="H23" s="36">
        <v>36266000</v>
      </c>
      <c r="I23" s="36">
        <f t="shared" si="0"/>
        <v>1.3168893406882135E-2</v>
      </c>
      <c r="J23" s="36">
        <f t="shared" si="1"/>
        <v>6.6786895818751399E-3</v>
      </c>
      <c r="K23" s="38" t="s">
        <v>62</v>
      </c>
      <c r="M23" s="67" t="s">
        <v>91</v>
      </c>
      <c r="N23" s="68">
        <v>3</v>
      </c>
    </row>
    <row r="24" spans="1:14">
      <c r="A24" s="36">
        <f t="shared" si="2"/>
        <v>22</v>
      </c>
      <c r="B24" s="36">
        <v>12</v>
      </c>
      <c r="C24" s="36">
        <v>4</v>
      </c>
      <c r="D24" s="36">
        <v>0.17208580615977201</v>
      </c>
      <c r="E24" s="36">
        <v>0.17098345100000001</v>
      </c>
      <c r="F24" s="43">
        <v>-1.7557947717925515E-2</v>
      </c>
      <c r="G24" s="38" t="s">
        <v>60</v>
      </c>
      <c r="H24" s="36">
        <v>34372000</v>
      </c>
      <c r="I24" s="36">
        <f t="shared" si="0"/>
        <v>1.3168893406882135E-2</v>
      </c>
      <c r="J24" s="36">
        <f t="shared" si="1"/>
        <v>6.6786895818751399E-3</v>
      </c>
      <c r="K24" s="38" t="s">
        <v>62</v>
      </c>
    </row>
    <row r="25" spans="1:14">
      <c r="A25" s="36">
        <f t="shared" si="2"/>
        <v>23</v>
      </c>
      <c r="B25" s="36">
        <v>12</v>
      </c>
      <c r="C25" s="36">
        <v>4</v>
      </c>
      <c r="D25" s="36">
        <v>0.17208580615977201</v>
      </c>
      <c r="E25" s="36">
        <v>0.17098345100000001</v>
      </c>
      <c r="F25" s="43">
        <v>-1.7557947717925515E-2</v>
      </c>
      <c r="G25" s="38" t="s">
        <v>60</v>
      </c>
      <c r="H25" s="36">
        <v>32440000</v>
      </c>
      <c r="I25" s="36">
        <f t="shared" si="0"/>
        <v>1.3168893406882135E-2</v>
      </c>
      <c r="J25" s="36">
        <f t="shared" si="1"/>
        <v>6.6786895818751399E-3</v>
      </c>
      <c r="K25" s="38" t="s">
        <v>62</v>
      </c>
    </row>
    <row r="26" spans="1:14">
      <c r="A26" s="36">
        <f t="shared" si="2"/>
        <v>24</v>
      </c>
      <c r="B26" s="36">
        <v>12</v>
      </c>
      <c r="C26" s="36">
        <v>4</v>
      </c>
      <c r="D26" s="36">
        <v>0.17208580615977201</v>
      </c>
      <c r="E26" s="36">
        <v>0.17098345100000001</v>
      </c>
      <c r="F26" s="43">
        <v>-1.7557947717925515E-2</v>
      </c>
      <c r="G26" s="38" t="s">
        <v>60</v>
      </c>
      <c r="H26" s="36">
        <v>30164000</v>
      </c>
      <c r="I26" s="36">
        <f t="shared" si="0"/>
        <v>1.3168893406882135E-2</v>
      </c>
      <c r="J26" s="36">
        <f t="shared" si="1"/>
        <v>6.6786895818751399E-3</v>
      </c>
      <c r="K26" s="38" t="s">
        <v>62</v>
      </c>
    </row>
    <row r="27" spans="1:14">
      <c r="A27" s="36">
        <f t="shared" si="2"/>
        <v>25</v>
      </c>
      <c r="B27" s="36">
        <v>12</v>
      </c>
      <c r="C27" s="36">
        <v>4</v>
      </c>
      <c r="D27" s="36">
        <v>0.17208580615977201</v>
      </c>
      <c r="E27" s="36">
        <v>0.17098345100000001</v>
      </c>
      <c r="F27" s="43">
        <v>-1.7557947717925515E-2</v>
      </c>
      <c r="G27" s="38" t="s">
        <v>60</v>
      </c>
      <c r="H27" s="36">
        <v>31260000</v>
      </c>
      <c r="I27" s="36">
        <f t="shared" si="0"/>
        <v>1.3168893406882135E-2</v>
      </c>
      <c r="J27" s="36">
        <f t="shared" si="1"/>
        <v>6.6786895818751399E-3</v>
      </c>
      <c r="K27" s="38" t="s">
        <v>62</v>
      </c>
    </row>
    <row r="28" spans="1:14">
      <c r="A28" s="36">
        <f t="shared" si="2"/>
        <v>26</v>
      </c>
      <c r="B28" s="36">
        <v>12</v>
      </c>
      <c r="C28" s="36">
        <v>4</v>
      </c>
      <c r="D28" s="36">
        <v>0.17208580615977201</v>
      </c>
      <c r="E28" s="36">
        <v>0.17098345100000001</v>
      </c>
      <c r="F28" s="43">
        <v>-1.7557947717925515E-2</v>
      </c>
      <c r="G28" s="38" t="s">
        <v>60</v>
      </c>
      <c r="H28" s="36">
        <v>31344000</v>
      </c>
      <c r="I28" s="36">
        <f t="shared" si="0"/>
        <v>1.3168893406882135E-2</v>
      </c>
      <c r="J28" s="36">
        <f t="shared" si="1"/>
        <v>6.6786895818751399E-3</v>
      </c>
      <c r="K28" s="38" t="s">
        <v>62</v>
      </c>
    </row>
    <row r="29" spans="1:14">
      <c r="A29" s="36">
        <f t="shared" si="2"/>
        <v>27</v>
      </c>
      <c r="B29" s="36">
        <v>12</v>
      </c>
      <c r="C29" s="36">
        <v>4</v>
      </c>
      <c r="D29" s="36">
        <v>0.17208580615977201</v>
      </c>
      <c r="E29" s="36">
        <v>0.17098345100000001</v>
      </c>
      <c r="F29" s="43">
        <v>-1.7557947717925515E-2</v>
      </c>
      <c r="G29" s="38" t="s">
        <v>60</v>
      </c>
      <c r="H29" s="36">
        <v>30570000</v>
      </c>
      <c r="I29" s="36">
        <f t="shared" si="0"/>
        <v>1.3168893406882135E-2</v>
      </c>
      <c r="J29" s="36">
        <f t="shared" si="1"/>
        <v>6.6786895818751399E-3</v>
      </c>
      <c r="K29" s="38" t="s">
        <v>62</v>
      </c>
    </row>
    <row r="30" spans="1:14">
      <c r="A30" s="36">
        <f t="shared" si="2"/>
        <v>28</v>
      </c>
      <c r="B30" s="36">
        <v>12</v>
      </c>
      <c r="C30" s="36">
        <v>4</v>
      </c>
      <c r="D30" s="36">
        <v>0.17208580615977201</v>
      </c>
      <c r="E30" s="36">
        <v>0.17098345100000001</v>
      </c>
      <c r="F30" s="43">
        <v>-1.7557947717925515E-2</v>
      </c>
      <c r="G30" s="38" t="s">
        <v>60</v>
      </c>
      <c r="H30" s="36">
        <v>33514000</v>
      </c>
      <c r="I30" s="36">
        <f t="shared" si="0"/>
        <v>1.3168893406882135E-2</v>
      </c>
      <c r="J30" s="36">
        <f t="shared" si="1"/>
        <v>6.6786895818751399E-3</v>
      </c>
      <c r="K30" s="38" t="s">
        <v>62</v>
      </c>
    </row>
    <row r="31" spans="1:14">
      <c r="A31" s="36">
        <f t="shared" si="2"/>
        <v>29</v>
      </c>
      <c r="B31" s="36">
        <v>12</v>
      </c>
      <c r="C31" s="36">
        <v>4</v>
      </c>
      <c r="D31" s="36">
        <v>0.17208580615977201</v>
      </c>
      <c r="E31" s="36">
        <v>0.17098345100000001</v>
      </c>
      <c r="F31" s="43">
        <v>-1.7557947717925515E-2</v>
      </c>
      <c r="G31" s="38" t="s">
        <v>60</v>
      </c>
      <c r="H31" s="36">
        <v>31924000</v>
      </c>
      <c r="I31" s="36">
        <f t="shared" si="0"/>
        <v>1.3168893406882135E-2</v>
      </c>
      <c r="J31" s="36">
        <f t="shared" si="1"/>
        <v>6.6786895818751399E-3</v>
      </c>
      <c r="K31" s="38" t="s">
        <v>62</v>
      </c>
    </row>
    <row r="32" spans="1:14">
      <c r="A32" s="36">
        <f t="shared" si="2"/>
        <v>30</v>
      </c>
      <c r="B32" s="36">
        <v>12</v>
      </c>
      <c r="C32" s="36">
        <v>4</v>
      </c>
      <c r="D32" s="36">
        <v>0.17208580615977201</v>
      </c>
      <c r="E32" s="36">
        <v>0.17098345100000001</v>
      </c>
      <c r="F32" s="43">
        <v>-1.7557947717925515E-2</v>
      </c>
      <c r="G32" s="38" t="s">
        <v>60</v>
      </c>
      <c r="H32" s="36">
        <v>34510000</v>
      </c>
      <c r="I32" s="36">
        <f t="shared" si="0"/>
        <v>1.3168893406882135E-2</v>
      </c>
      <c r="J32" s="36">
        <f t="shared" si="1"/>
        <v>6.6786895818751399E-3</v>
      </c>
      <c r="K32" s="38" t="s">
        <v>62</v>
      </c>
    </row>
    <row r="35" spans="4:10">
      <c r="I35" s="45" t="s">
        <v>54</v>
      </c>
      <c r="J35" s="45" t="s">
        <v>54</v>
      </c>
    </row>
    <row r="36" spans="4:10">
      <c r="D36" s="20" t="s">
        <v>93</v>
      </c>
      <c r="E36" s="20"/>
      <c r="I36" s="62">
        <f>AVERAGE(I4:I33)</f>
        <v>1.3017891425721561E-2</v>
      </c>
      <c r="J36" s="62">
        <f>AVERAGE(J4:J33)</f>
        <v>6.6786895818751442E-3</v>
      </c>
    </row>
    <row r="38" spans="4:10">
      <c r="I38" s="38" t="s">
        <v>142</v>
      </c>
      <c r="J38" s="38" t="s">
        <v>142</v>
      </c>
    </row>
    <row r="39" spans="4:10">
      <c r="I39" s="100">
        <f>_xlfn.STDEV.S(I3:I32)</f>
        <v>5.5550124259250145E-4</v>
      </c>
      <c r="J39" s="100">
        <f>_xlfn.STDEV.S(J3:J32)</f>
        <v>4.4109475422528916E-18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workbookViewId="0">
      <selection activeCell="G14" sqref="G14"/>
    </sheetView>
  </sheetViews>
  <sheetFormatPr defaultRowHeight="16.5"/>
  <cols>
    <col min="4" max="4" width="13.625" customWidth="1"/>
    <col min="5" max="5" width="13.75" customWidth="1"/>
    <col min="6" max="6" width="15" customWidth="1"/>
    <col min="7" max="7" width="15.125" customWidth="1"/>
    <col min="8" max="8" width="13.875" customWidth="1"/>
    <col min="9" max="9" width="15" customWidth="1"/>
    <col min="10" max="10" width="14.125" customWidth="1"/>
    <col min="11" max="11" width="35.625" style="20" customWidth="1"/>
  </cols>
  <sheetData>
    <row r="1" spans="1:14">
      <c r="A1" s="35"/>
      <c r="B1" s="35"/>
      <c r="C1" s="35"/>
      <c r="D1" s="35"/>
      <c r="E1" s="35"/>
      <c r="F1" s="35"/>
      <c r="G1" s="35"/>
      <c r="H1" s="35"/>
      <c r="I1" s="35"/>
      <c r="J1" s="35"/>
      <c r="K1" s="89"/>
      <c r="L1" s="35"/>
      <c r="M1" s="35"/>
      <c r="N1" s="35"/>
    </row>
    <row r="2" spans="1:14">
      <c r="A2" s="35"/>
      <c r="B2" s="35"/>
      <c r="C2" s="35"/>
      <c r="D2" s="35"/>
      <c r="E2" s="35"/>
      <c r="F2" s="35"/>
      <c r="G2" s="35"/>
      <c r="H2" s="35"/>
      <c r="I2" s="35"/>
      <c r="J2" s="35"/>
      <c r="K2" s="89" t="s">
        <v>97</v>
      </c>
      <c r="L2" s="35"/>
      <c r="M2" s="35"/>
      <c r="N2" s="35"/>
    </row>
    <row r="3" spans="1:14">
      <c r="A3" s="35"/>
      <c r="B3" s="35"/>
      <c r="C3" s="35"/>
      <c r="D3" s="35"/>
      <c r="F3" s="45" t="s">
        <v>117</v>
      </c>
      <c r="G3" s="45" t="s">
        <v>118</v>
      </c>
      <c r="H3" s="45" t="s">
        <v>119</v>
      </c>
      <c r="I3" s="45" t="s">
        <v>120</v>
      </c>
      <c r="J3" s="38" t="s">
        <v>131</v>
      </c>
      <c r="K3" s="89"/>
      <c r="L3" s="35"/>
      <c r="M3" s="35"/>
      <c r="N3" s="35"/>
    </row>
    <row r="4" spans="1:14">
      <c r="A4" s="35"/>
      <c r="B4" s="35"/>
      <c r="C4" s="35"/>
      <c r="E4" s="45" t="s">
        <v>94</v>
      </c>
      <c r="F4" s="76">
        <f xml:space="preserve"> 28/30</f>
        <v>0.93333333333333335</v>
      </c>
      <c r="G4" s="75">
        <f>23/30</f>
        <v>0.76666666666666672</v>
      </c>
      <c r="H4" s="75">
        <f>25/30</f>
        <v>0.83333333333333337</v>
      </c>
      <c r="I4" s="76">
        <f>28/30</f>
        <v>0.93333333333333335</v>
      </c>
      <c r="J4" s="44">
        <v>1</v>
      </c>
      <c r="K4" s="89" t="s">
        <v>99</v>
      </c>
      <c r="L4" s="35"/>
      <c r="M4" s="35"/>
      <c r="N4" s="35"/>
    </row>
    <row r="5" spans="1:14">
      <c r="A5" s="35"/>
      <c r="B5" s="35"/>
      <c r="C5" s="35"/>
      <c r="E5" s="45" t="s">
        <v>95</v>
      </c>
      <c r="F5" s="76">
        <f>11/30</f>
        <v>0.36666666666666664</v>
      </c>
      <c r="G5" s="75">
        <f>11/30</f>
        <v>0.36666666666666664</v>
      </c>
      <c r="H5" s="76">
        <f>23/30</f>
        <v>0.76666666666666672</v>
      </c>
      <c r="I5" s="76">
        <f>26/30</f>
        <v>0.8666666666666667</v>
      </c>
      <c r="J5" s="44">
        <v>0.9</v>
      </c>
      <c r="K5" s="89" t="s">
        <v>100</v>
      </c>
      <c r="L5" s="35"/>
      <c r="M5" s="35"/>
      <c r="N5" s="35"/>
    </row>
    <row r="6" spans="1:14">
      <c r="A6" s="35"/>
      <c r="B6" s="35"/>
      <c r="C6" s="35"/>
      <c r="E6" s="45" t="s">
        <v>96</v>
      </c>
      <c r="F6" s="77">
        <v>1.3963459372610745E-2</v>
      </c>
      <c r="G6" s="77">
        <v>1.3120173986215148E-2</v>
      </c>
      <c r="H6" s="79">
        <v>1.1424401521838412E-2</v>
      </c>
      <c r="I6" s="77">
        <v>9.1863685290664611E-3</v>
      </c>
      <c r="J6" s="77">
        <v>5.2956178142070749E-3</v>
      </c>
      <c r="K6" s="89" t="s">
        <v>101</v>
      </c>
      <c r="L6" s="35"/>
      <c r="M6" s="35"/>
      <c r="N6" s="35"/>
    </row>
    <row r="7" spans="1:14">
      <c r="A7" s="35"/>
      <c r="B7" s="35"/>
      <c r="C7" s="35"/>
      <c r="E7" s="45" t="s">
        <v>98</v>
      </c>
      <c r="F7" s="76">
        <f>11/30</f>
        <v>0.36666666666666664</v>
      </c>
      <c r="G7" s="75">
        <f>12/30</f>
        <v>0.4</v>
      </c>
      <c r="H7" s="78">
        <f>28/30</f>
        <v>0.93333333333333335</v>
      </c>
      <c r="I7" s="76">
        <f>28/30</f>
        <v>0.93333333333333335</v>
      </c>
      <c r="J7" s="44">
        <v>0.93</v>
      </c>
      <c r="K7" s="89" t="s">
        <v>102</v>
      </c>
      <c r="L7" s="35"/>
      <c r="M7" s="35"/>
      <c r="N7" s="35"/>
    </row>
    <row r="8" spans="1:14">
      <c r="A8" s="35"/>
      <c r="B8" s="35"/>
      <c r="C8" s="35"/>
      <c r="E8" s="45"/>
      <c r="F8" s="86" t="s">
        <v>127</v>
      </c>
      <c r="G8" s="86" t="s">
        <v>128</v>
      </c>
      <c r="H8" s="87" t="s">
        <v>130</v>
      </c>
      <c r="I8" s="88" t="s">
        <v>129</v>
      </c>
      <c r="J8" s="35"/>
      <c r="K8" s="89"/>
      <c r="L8" s="35"/>
      <c r="M8" s="35"/>
      <c r="N8" s="35"/>
    </row>
    <row r="9" spans="1:14">
      <c r="A9" s="35"/>
      <c r="B9" s="35"/>
      <c r="C9" s="35"/>
      <c r="E9" s="45" t="s">
        <v>94</v>
      </c>
      <c r="F9" s="44">
        <v>1</v>
      </c>
      <c r="G9" s="44">
        <v>1</v>
      </c>
      <c r="H9" s="44">
        <v>1</v>
      </c>
      <c r="I9" s="44">
        <v>1</v>
      </c>
      <c r="J9" s="35"/>
      <c r="K9" s="89" t="s">
        <v>121</v>
      </c>
      <c r="L9" s="35"/>
      <c r="M9" s="35"/>
      <c r="N9" s="35"/>
    </row>
    <row r="10" spans="1:14">
      <c r="A10" s="35"/>
      <c r="B10" s="35"/>
      <c r="C10" s="35"/>
      <c r="E10" s="45" t="s">
        <v>95</v>
      </c>
      <c r="F10" s="36">
        <v>1</v>
      </c>
      <c r="G10" s="44">
        <v>1</v>
      </c>
      <c r="H10" s="76">
        <f>28/30</f>
        <v>0.93333333333333335</v>
      </c>
      <c r="I10" s="44">
        <v>1</v>
      </c>
      <c r="J10" s="35"/>
      <c r="K10" s="89" t="s">
        <v>122</v>
      </c>
      <c r="L10" s="35"/>
      <c r="M10" s="35"/>
      <c r="N10" s="35"/>
    </row>
    <row r="11" spans="1:14">
      <c r="A11" s="35"/>
      <c r="B11" s="35"/>
      <c r="C11" s="35"/>
      <c r="E11" s="45" t="s">
        <v>96</v>
      </c>
      <c r="F11" s="79">
        <v>6.6786895818751442E-3</v>
      </c>
      <c r="G11" s="77">
        <v>7.5651228833825213E-3</v>
      </c>
      <c r="H11" s="77">
        <v>1.3207225677908378E-2</v>
      </c>
      <c r="I11" s="77">
        <v>1.3017891425721561E-2</v>
      </c>
      <c r="J11" s="35"/>
      <c r="K11" s="89" t="s">
        <v>123</v>
      </c>
      <c r="L11" s="35"/>
      <c r="M11" s="35"/>
      <c r="N11" s="35"/>
    </row>
    <row r="12" spans="1:14">
      <c r="A12" s="35"/>
      <c r="B12" s="35"/>
      <c r="C12" s="35"/>
      <c r="E12" s="45" t="s">
        <v>98</v>
      </c>
      <c r="F12" s="80">
        <v>1</v>
      </c>
      <c r="G12" s="36">
        <v>1</v>
      </c>
      <c r="H12" s="44">
        <v>1</v>
      </c>
      <c r="I12" s="44">
        <v>1</v>
      </c>
      <c r="J12" s="35"/>
      <c r="K12" s="89" t="s">
        <v>124</v>
      </c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90" t="s">
        <v>136</v>
      </c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91" t="s">
        <v>132</v>
      </c>
      <c r="L14" s="35"/>
      <c r="M14" s="35"/>
      <c r="N14" s="35"/>
    </row>
    <row r="15" spans="1:14">
      <c r="A15" s="35"/>
      <c r="B15" s="35"/>
      <c r="C15" s="35"/>
      <c r="D15" s="101"/>
      <c r="E15" s="101"/>
      <c r="F15" s="101"/>
      <c r="G15" s="101"/>
      <c r="H15" s="101"/>
      <c r="I15" s="101"/>
      <c r="J15" s="35"/>
      <c r="K15" s="91" t="s">
        <v>133</v>
      </c>
      <c r="L15" s="35"/>
      <c r="M15" s="35"/>
      <c r="N15" s="35"/>
    </row>
    <row r="16" spans="1:14">
      <c r="A16" s="35"/>
      <c r="B16" s="35"/>
      <c r="C16" s="35"/>
      <c r="D16" s="106"/>
      <c r="E16" s="107"/>
      <c r="F16" s="112" t="s">
        <v>154</v>
      </c>
      <c r="G16" s="113"/>
      <c r="H16" s="112" t="s">
        <v>155</v>
      </c>
      <c r="I16" s="113"/>
      <c r="J16" s="35"/>
      <c r="K16" s="91" t="s">
        <v>134</v>
      </c>
      <c r="L16" s="35"/>
      <c r="M16" s="35"/>
      <c r="N16" s="35"/>
    </row>
    <row r="17" spans="1:14">
      <c r="A17" s="35"/>
      <c r="B17" s="35"/>
      <c r="C17" s="35"/>
      <c r="D17" s="108"/>
      <c r="E17" s="104"/>
      <c r="F17" s="114" t="s">
        <v>156</v>
      </c>
      <c r="G17" s="111" t="s">
        <v>157</v>
      </c>
      <c r="H17" s="114" t="s">
        <v>156</v>
      </c>
      <c r="I17" s="111" t="s">
        <v>157</v>
      </c>
      <c r="J17" s="35"/>
      <c r="K17" s="20" t="s">
        <v>135</v>
      </c>
      <c r="L17" s="35"/>
      <c r="M17" s="35"/>
      <c r="N17" s="35"/>
    </row>
    <row r="18" spans="1:14" ht="24.75" customHeight="1">
      <c r="A18" s="35"/>
      <c r="B18" s="35"/>
      <c r="C18" s="35"/>
      <c r="D18" s="103" t="s">
        <v>148</v>
      </c>
      <c r="E18" s="110" t="s">
        <v>149</v>
      </c>
      <c r="F18" s="53">
        <v>1</v>
      </c>
      <c r="G18" s="115">
        <v>6.6786895818751442E-3</v>
      </c>
      <c r="H18" s="119">
        <v>1</v>
      </c>
      <c r="I18" s="115">
        <v>7.5651228833825213E-3</v>
      </c>
      <c r="J18" s="35"/>
      <c r="L18" s="35"/>
      <c r="M18" s="35"/>
      <c r="N18" s="35"/>
    </row>
    <row r="19" spans="1:14" ht="27" customHeight="1">
      <c r="A19" s="35"/>
      <c r="B19" s="35"/>
      <c r="C19" s="35"/>
      <c r="D19" s="102"/>
      <c r="E19" s="111" t="s">
        <v>150</v>
      </c>
      <c r="F19" s="109">
        <v>1</v>
      </c>
      <c r="G19" s="122">
        <v>7.0355975035971607E-3</v>
      </c>
      <c r="H19" s="120">
        <v>1</v>
      </c>
      <c r="I19" s="122">
        <v>6.6786895818751442E-3</v>
      </c>
      <c r="J19" s="35"/>
      <c r="L19" s="35"/>
      <c r="M19" s="35"/>
      <c r="N19" s="35"/>
    </row>
    <row r="20" spans="1:14" ht="23.25" customHeight="1">
      <c r="D20" s="103" t="s">
        <v>151</v>
      </c>
      <c r="E20" s="110" t="s">
        <v>152</v>
      </c>
      <c r="F20" s="76">
        <f xml:space="preserve"> 28/30</f>
        <v>0.93333333333333335</v>
      </c>
      <c r="G20" s="115">
        <v>1.1939942596344328E-2</v>
      </c>
      <c r="H20" s="75">
        <f>23/30</f>
        <v>0.76666666666666672</v>
      </c>
      <c r="I20" s="115">
        <v>1.0813037839077132E-2</v>
      </c>
    </row>
    <row r="21" spans="1:14" ht="26.25" customHeight="1">
      <c r="D21" s="118"/>
      <c r="E21" s="116" t="s">
        <v>153</v>
      </c>
      <c r="F21" s="75">
        <f>25/30</f>
        <v>0.83333333333333337</v>
      </c>
      <c r="G21" s="115">
        <v>7.3589729374490586E-3</v>
      </c>
      <c r="H21" s="121">
        <f>28/30</f>
        <v>0.93333333333333335</v>
      </c>
      <c r="I21" s="122">
        <v>7.3227167659837816E-3</v>
      </c>
    </row>
    <row r="22" spans="1:14" ht="27" customHeight="1">
      <c r="D22" s="105"/>
      <c r="E22" s="117" t="s">
        <v>158</v>
      </c>
      <c r="F22" s="108">
        <v>1</v>
      </c>
      <c r="G22" s="122">
        <v>7.471840265508279E-3</v>
      </c>
    </row>
  </sheetData>
  <mergeCells count="4">
    <mergeCell ref="D18:D19"/>
    <mergeCell ref="F16:G16"/>
    <mergeCell ref="H16:I16"/>
    <mergeCell ref="D20:D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K35" sqref="K35"/>
    </sheetView>
  </sheetViews>
  <sheetFormatPr defaultRowHeight="16.5"/>
  <cols>
    <col min="4" max="4" width="11.75" customWidth="1"/>
    <col min="5" max="5" width="18" customWidth="1"/>
    <col min="6" max="6" width="12" customWidth="1"/>
    <col min="7" max="7" width="11.125" customWidth="1"/>
    <col min="8" max="8" width="17.75" customWidth="1"/>
    <col min="9" max="9" width="9.875" customWidth="1"/>
    <col min="10" max="11" width="18.375" customWidth="1"/>
    <col min="13" max="13" width="45" customWidth="1"/>
    <col min="14" max="14" width="34.375" customWidth="1"/>
  </cols>
  <sheetData>
    <row r="1" spans="1:14">
      <c r="A1" s="36"/>
      <c r="B1" s="96" t="s">
        <v>25</v>
      </c>
      <c r="C1" s="96"/>
      <c r="D1" s="36"/>
      <c r="E1" s="36"/>
      <c r="F1" s="36"/>
      <c r="G1" s="36"/>
      <c r="H1" s="36"/>
      <c r="I1" s="20"/>
      <c r="J1" s="20"/>
      <c r="K1" s="20"/>
      <c r="L1" s="2"/>
      <c r="M1" s="37" t="s">
        <v>26</v>
      </c>
      <c r="N1" s="20"/>
    </row>
    <row r="2" spans="1:14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140</v>
      </c>
      <c r="G2" s="38" t="s">
        <v>32</v>
      </c>
      <c r="H2" s="97" t="s">
        <v>139</v>
      </c>
      <c r="I2" s="38" t="s">
        <v>33</v>
      </c>
      <c r="J2" s="38" t="s">
        <v>141</v>
      </c>
      <c r="K2" s="38" t="s">
        <v>143</v>
      </c>
      <c r="L2" s="38" t="s">
        <v>34</v>
      </c>
      <c r="M2" s="39" t="s">
        <v>35</v>
      </c>
      <c r="N2" s="40">
        <v>200</v>
      </c>
    </row>
    <row r="3" spans="1:14">
      <c r="A3" s="41">
        <v>1</v>
      </c>
      <c r="B3" s="71">
        <v>11</v>
      </c>
      <c r="C3" s="71">
        <v>4</v>
      </c>
      <c r="D3" s="44">
        <v>1495</v>
      </c>
      <c r="E3" s="44">
        <v>0.17108211584967281</v>
      </c>
      <c r="F3" s="44">
        <v>0.17242777541209614</v>
      </c>
      <c r="G3" s="44">
        <v>36684400</v>
      </c>
      <c r="H3" s="98">
        <v>-2.5776120493468113E-3</v>
      </c>
      <c r="I3" s="45" t="s">
        <v>60</v>
      </c>
      <c r="J3" s="46">
        <f>(E3-$B$58)/$B$58</f>
        <v>7.2595867447029601E-3</v>
      </c>
      <c r="K3" s="46">
        <f>(F3-$B$58)/$B$58</f>
        <v>1.5182264623766453E-2</v>
      </c>
      <c r="L3" s="36"/>
      <c r="M3" s="47"/>
      <c r="N3" s="48"/>
    </row>
    <row r="4" spans="1:14">
      <c r="A4" s="41">
        <v>2</v>
      </c>
      <c r="B4" s="72">
        <v>11</v>
      </c>
      <c r="C4" s="72">
        <v>4</v>
      </c>
      <c r="D4" s="43">
        <v>851</v>
      </c>
      <c r="E4" s="43">
        <v>0.17209077466155498</v>
      </c>
      <c r="F4" s="44">
        <v>0.17242777541209614</v>
      </c>
      <c r="G4" s="43">
        <v>30455640</v>
      </c>
      <c r="H4" s="98">
        <v>-1.0345808908707177E-2</v>
      </c>
      <c r="I4" s="45" t="s">
        <v>60</v>
      </c>
      <c r="J4" s="46">
        <f>(E4-$B$58)/$B$58</f>
        <v>1.3198145856957352E-2</v>
      </c>
      <c r="K4" s="46">
        <f t="shared" ref="K4:K32" si="0">(F4-$B$58)/$B$58</f>
        <v>1.5182264623766453E-2</v>
      </c>
      <c r="L4" s="36"/>
      <c r="M4" s="9" t="s">
        <v>36</v>
      </c>
      <c r="N4" s="49">
        <v>200</v>
      </c>
    </row>
    <row r="5" spans="1:14">
      <c r="A5" s="41">
        <v>3</v>
      </c>
      <c r="B5" s="72">
        <v>11</v>
      </c>
      <c r="C5" s="72">
        <v>3</v>
      </c>
      <c r="D5" s="43">
        <v>1126</v>
      </c>
      <c r="E5" s="43">
        <v>0.17430148682098601</v>
      </c>
      <c r="F5" s="44">
        <v>0.17359848706539605</v>
      </c>
      <c r="G5" s="43">
        <v>30563040</v>
      </c>
      <c r="H5" s="98">
        <v>-1.7779324144654218E-2</v>
      </c>
      <c r="I5" s="45" t="s">
        <v>60</v>
      </c>
      <c r="J5" s="46">
        <f>(E5-$B$58)/$B$58</f>
        <v>2.6213889817457623E-2</v>
      </c>
      <c r="K5" s="46">
        <f t="shared" si="0"/>
        <v>2.2074922750208052E-2</v>
      </c>
      <c r="L5" s="38"/>
      <c r="M5" s="47"/>
      <c r="N5" s="48"/>
    </row>
    <row r="6" spans="1:14">
      <c r="A6" s="41">
        <v>4</v>
      </c>
      <c r="B6" s="43">
        <v>12</v>
      </c>
      <c r="C6" s="43">
        <v>4</v>
      </c>
      <c r="D6" s="43">
        <v>1923</v>
      </c>
      <c r="E6" s="43">
        <v>0.17170624409555646</v>
      </c>
      <c r="F6" s="44">
        <v>0.17098345051117114</v>
      </c>
      <c r="G6" s="43">
        <v>30972120</v>
      </c>
      <c r="H6" s="98">
        <v>-1.4624718838954998E-2</v>
      </c>
      <c r="I6" s="45" t="s">
        <v>59</v>
      </c>
      <c r="J6" s="46">
        <f>(E6-$B$58)/$B$58</f>
        <v>1.0934191515062785E-2</v>
      </c>
      <c r="K6" s="46">
        <f t="shared" si="0"/>
        <v>6.6786867038562464E-3</v>
      </c>
      <c r="L6" s="38" t="s">
        <v>62</v>
      </c>
      <c r="M6" s="9" t="s">
        <v>37</v>
      </c>
      <c r="N6" s="49">
        <v>30000000</v>
      </c>
    </row>
    <row r="7" spans="1:14">
      <c r="A7" s="41">
        <v>5</v>
      </c>
      <c r="B7" s="42">
        <v>12</v>
      </c>
      <c r="C7" s="42">
        <v>3</v>
      </c>
      <c r="D7" s="43">
        <v>936</v>
      </c>
      <c r="E7" s="43">
        <v>0.17230047298687509</v>
      </c>
      <c r="F7" s="44">
        <v>0.17251488131619264</v>
      </c>
      <c r="G7" s="43">
        <v>30565440</v>
      </c>
      <c r="H7" s="98">
        <v>-8.8892560196001114E-3</v>
      </c>
      <c r="I7" s="45" t="s">
        <v>60</v>
      </c>
      <c r="J7" s="46">
        <f>(E7-$B$58)/$B$58</f>
        <v>1.4432761453415072E-2</v>
      </c>
      <c r="K7" s="46">
        <f t="shared" si="0"/>
        <v>1.569510757364179E-2</v>
      </c>
      <c r="L7" s="36"/>
      <c r="M7" s="47"/>
      <c r="N7" s="48"/>
    </row>
    <row r="8" spans="1:14">
      <c r="A8" s="41">
        <v>6</v>
      </c>
      <c r="B8" s="43">
        <v>12</v>
      </c>
      <c r="C8" s="43">
        <v>4</v>
      </c>
      <c r="D8" s="43">
        <v>1323</v>
      </c>
      <c r="E8" s="43">
        <v>0.17230154259005376</v>
      </c>
      <c r="F8" s="44">
        <v>0.17098345051117114</v>
      </c>
      <c r="G8" s="43">
        <v>30635320</v>
      </c>
      <c r="H8" s="98">
        <v>-1.9216845878326616E-2</v>
      </c>
      <c r="I8" s="45" t="s">
        <v>60</v>
      </c>
      <c r="J8" s="46">
        <f>(E8-$B$58)/$B$58</f>
        <v>1.443905882734205E-2</v>
      </c>
      <c r="K8" s="46">
        <f t="shared" si="0"/>
        <v>6.6786867038562464E-3</v>
      </c>
      <c r="L8" s="38" t="s">
        <v>62</v>
      </c>
      <c r="M8" s="50" t="s">
        <v>38</v>
      </c>
      <c r="N8" s="51">
        <v>1.0000000000000001E-5</v>
      </c>
    </row>
    <row r="9" spans="1:14">
      <c r="A9" s="41">
        <v>7</v>
      </c>
      <c r="B9" s="43">
        <v>12</v>
      </c>
      <c r="C9" s="43">
        <v>4</v>
      </c>
      <c r="D9" s="43">
        <v>1033</v>
      </c>
      <c r="E9" s="43">
        <v>0.17244836151146611</v>
      </c>
      <c r="F9" s="44">
        <v>0.17098345051117114</v>
      </c>
      <c r="G9" s="43">
        <v>30524520</v>
      </c>
      <c r="H9" s="98">
        <v>-2.0342382247556579E-2</v>
      </c>
      <c r="I9" s="45" t="s">
        <v>60</v>
      </c>
      <c r="J9" s="46">
        <f>(E9-$B$58)/$B$58</f>
        <v>1.5303466923849676E-2</v>
      </c>
      <c r="K9" s="46">
        <f t="shared" si="0"/>
        <v>6.6786867038562464E-3</v>
      </c>
      <c r="L9" s="38" t="s">
        <v>62</v>
      </c>
      <c r="M9" s="47"/>
      <c r="N9" s="48"/>
    </row>
    <row r="10" spans="1:14">
      <c r="A10" s="41">
        <v>8</v>
      </c>
      <c r="B10" s="42">
        <v>13</v>
      </c>
      <c r="C10" s="42">
        <v>3</v>
      </c>
      <c r="D10" s="43">
        <v>1288</v>
      </c>
      <c r="E10" s="43">
        <v>0.17308404908538488</v>
      </c>
      <c r="F10" s="44">
        <v>0.17205606475939406</v>
      </c>
      <c r="G10" s="43">
        <v>30688320</v>
      </c>
      <c r="H10" s="98">
        <v>-1.7720663093032663E-2</v>
      </c>
      <c r="I10" s="45" t="s">
        <v>60</v>
      </c>
      <c r="J10" s="46">
        <f>(E10-$B$58)/$B$58</f>
        <v>1.9046128158918724E-2</v>
      </c>
      <c r="K10" s="46">
        <f t="shared" si="0"/>
        <v>1.2993788542734742E-2</v>
      </c>
      <c r="L10" s="49"/>
      <c r="M10" s="54" t="s">
        <v>39</v>
      </c>
      <c r="N10" s="49">
        <v>3</v>
      </c>
    </row>
    <row r="11" spans="1:14">
      <c r="A11" s="41">
        <v>9</v>
      </c>
      <c r="B11" s="42">
        <v>12</v>
      </c>
      <c r="C11" s="42">
        <v>3</v>
      </c>
      <c r="D11" s="43">
        <v>1359</v>
      </c>
      <c r="E11" s="43">
        <v>0.17310312927834406</v>
      </c>
      <c r="F11" s="44">
        <v>0.17251488131619264</v>
      </c>
      <c r="G11" s="43">
        <v>30652760</v>
      </c>
      <c r="H11" s="98">
        <v>-1.5499968520973795E-2</v>
      </c>
      <c r="I11" s="45" t="s">
        <v>60</v>
      </c>
      <c r="J11" s="46">
        <f>(E11-$B$58)/$B$58</f>
        <v>1.915846431503665E-2</v>
      </c>
      <c r="K11" s="46">
        <f t="shared" si="0"/>
        <v>1.569510757364179E-2</v>
      </c>
      <c r="L11" s="49"/>
      <c r="M11" s="53"/>
      <c r="N11" s="51"/>
    </row>
    <row r="12" spans="1:14">
      <c r="A12" s="41">
        <v>10</v>
      </c>
      <c r="B12" s="42">
        <v>12</v>
      </c>
      <c r="C12" s="42">
        <v>3</v>
      </c>
      <c r="D12" s="43">
        <v>829</v>
      </c>
      <c r="E12" s="43">
        <v>0.17187571525143217</v>
      </c>
      <c r="F12" s="44">
        <v>0.17251488131619264</v>
      </c>
      <c r="G12" s="43">
        <v>30509960</v>
      </c>
      <c r="H12" s="98">
        <v>-5.3476939967120884E-3</v>
      </c>
      <c r="I12" s="45" t="s">
        <v>60</v>
      </c>
      <c r="J12" s="46">
        <f>(E12-$B$58)/$B$58</f>
        <v>1.1931966446619648E-2</v>
      </c>
      <c r="K12" s="46">
        <f t="shared" si="0"/>
        <v>1.569510757364179E-2</v>
      </c>
      <c r="L12" s="49"/>
      <c r="M12" s="54" t="s">
        <v>40</v>
      </c>
      <c r="N12" s="49">
        <v>20</v>
      </c>
    </row>
    <row r="13" spans="1:14">
      <c r="A13" s="41">
        <v>11</v>
      </c>
      <c r="B13" s="42">
        <v>12</v>
      </c>
      <c r="C13" s="42">
        <v>3</v>
      </c>
      <c r="D13" s="43">
        <v>1238</v>
      </c>
      <c r="E13" s="43">
        <v>0.17316711276771088</v>
      </c>
      <c r="F13" s="44">
        <v>0.17251488131619264</v>
      </c>
      <c r="G13" s="43">
        <v>30572320</v>
      </c>
      <c r="H13" s="98">
        <v>-1.6022396645844594E-2</v>
      </c>
      <c r="I13" s="45" t="s">
        <v>60</v>
      </c>
      <c r="J13" s="46">
        <f>(E13-$B$58)/$B$58</f>
        <v>1.9535172206086648E-2</v>
      </c>
      <c r="K13" s="46">
        <f t="shared" si="0"/>
        <v>1.569510757364179E-2</v>
      </c>
      <c r="L13" s="49"/>
      <c r="M13" s="36"/>
      <c r="N13" s="48"/>
    </row>
    <row r="14" spans="1:14">
      <c r="A14" s="41">
        <v>12</v>
      </c>
      <c r="B14" s="43">
        <v>12</v>
      </c>
      <c r="C14" s="43">
        <v>4</v>
      </c>
      <c r="D14" s="43">
        <v>749</v>
      </c>
      <c r="E14" s="43">
        <v>0.16989174063725476</v>
      </c>
      <c r="F14" s="44">
        <v>0.17098345051117114</v>
      </c>
      <c r="G14" s="43">
        <v>30363560</v>
      </c>
      <c r="H14" s="98">
        <v>-3.4110303779577578E-4</v>
      </c>
      <c r="I14" s="45" t="s">
        <v>60</v>
      </c>
      <c r="J14" s="46">
        <f>(E14-$B$58)/$B$58</f>
        <v>2.5115784740723527E-4</v>
      </c>
      <c r="K14" s="46">
        <f t="shared" si="0"/>
        <v>6.6786867038562464E-3</v>
      </c>
      <c r="L14" s="99" t="s">
        <v>62</v>
      </c>
      <c r="M14" s="36" t="s">
        <v>41</v>
      </c>
      <c r="N14" s="55" t="s">
        <v>109</v>
      </c>
    </row>
    <row r="15" spans="1:14">
      <c r="A15" s="41">
        <v>13</v>
      </c>
      <c r="B15" s="42">
        <v>13</v>
      </c>
      <c r="C15" s="42">
        <v>3</v>
      </c>
      <c r="D15" s="43">
        <v>1131</v>
      </c>
      <c r="E15" s="44">
        <v>0.172352162</v>
      </c>
      <c r="F15" s="44">
        <v>0.17205606475939406</v>
      </c>
      <c r="G15" s="43">
        <v>30592840</v>
      </c>
      <c r="H15" s="98">
        <v>-1.1677564112353878E-2</v>
      </c>
      <c r="I15" s="45" t="s">
        <v>60</v>
      </c>
      <c r="J15" s="46">
        <f>(E15-$B$58)/$B$58</f>
        <v>1.4737084636121018E-2</v>
      </c>
      <c r="K15" s="46">
        <f t="shared" si="0"/>
        <v>1.2993788542734742E-2</v>
      </c>
      <c r="L15" s="36"/>
      <c r="M15" s="56"/>
      <c r="N15" s="20"/>
    </row>
    <row r="16" spans="1:14">
      <c r="A16" s="41">
        <v>14</v>
      </c>
      <c r="B16" s="42">
        <v>12</v>
      </c>
      <c r="C16" s="42">
        <v>3</v>
      </c>
      <c r="D16" s="43">
        <v>1045</v>
      </c>
      <c r="E16" s="43">
        <v>0.17316274911291174</v>
      </c>
      <c r="F16" s="44">
        <v>0.17251488131619264</v>
      </c>
      <c r="G16" s="43">
        <v>30592600</v>
      </c>
      <c r="H16" s="98">
        <v>-1.5986788344847014E-2</v>
      </c>
      <c r="I16" s="45" t="s">
        <v>60</v>
      </c>
      <c r="J16" s="46">
        <f>(E16-$B$58)/$B$58</f>
        <v>1.9509480840815371E-2</v>
      </c>
      <c r="K16" s="46">
        <f t="shared" si="0"/>
        <v>1.569510757364179E-2</v>
      </c>
      <c r="L16" s="36"/>
      <c r="M16" s="20"/>
      <c r="N16" s="20"/>
    </row>
    <row r="17" spans="1:14">
      <c r="A17" s="41">
        <v>15</v>
      </c>
      <c r="B17" s="43">
        <v>12</v>
      </c>
      <c r="C17" s="43">
        <v>4</v>
      </c>
      <c r="D17" s="43">
        <v>646</v>
      </c>
      <c r="E17" s="43">
        <v>0.17032854516293738</v>
      </c>
      <c r="F17" s="44">
        <v>0.17098345051117114</v>
      </c>
      <c r="G17" s="43">
        <v>30397840</v>
      </c>
      <c r="H17" s="98">
        <v>-3.8195341942355299E-3</v>
      </c>
      <c r="I17" s="45" t="s">
        <v>60</v>
      </c>
      <c r="J17" s="46">
        <f>(E17-$B$58)/$B$58</f>
        <v>2.8228792914761925E-3</v>
      </c>
      <c r="K17" s="46">
        <f t="shared" si="0"/>
        <v>6.6786867038562464E-3</v>
      </c>
      <c r="L17" s="38" t="s">
        <v>62</v>
      </c>
      <c r="M17" s="20"/>
      <c r="N17" s="20"/>
    </row>
    <row r="18" spans="1:14">
      <c r="A18" s="41">
        <v>16</v>
      </c>
      <c r="B18" s="69">
        <v>12</v>
      </c>
      <c r="C18" s="69">
        <v>4</v>
      </c>
      <c r="D18" s="43">
        <v>1108</v>
      </c>
      <c r="E18" s="43">
        <v>0.17157531035701176</v>
      </c>
      <c r="F18" s="44">
        <v>0.17098345051117114</v>
      </c>
      <c r="G18" s="43">
        <v>30553920</v>
      </c>
      <c r="H18" s="98">
        <v>-1.3608533325860428E-2</v>
      </c>
      <c r="I18" s="45" t="s">
        <v>60</v>
      </c>
      <c r="J18" s="46">
        <f>(E18-$B$58)/$B$58</f>
        <v>1.0163308698220869E-2</v>
      </c>
      <c r="K18" s="46">
        <f t="shared" si="0"/>
        <v>6.6786867038562464E-3</v>
      </c>
      <c r="L18" s="38" t="s">
        <v>62</v>
      </c>
      <c r="M18" s="37" t="s">
        <v>63</v>
      </c>
      <c r="N18" s="36"/>
    </row>
    <row r="19" spans="1:14">
      <c r="A19" s="41">
        <v>17</v>
      </c>
      <c r="B19" s="69">
        <v>12</v>
      </c>
      <c r="C19" s="69">
        <v>4</v>
      </c>
      <c r="D19" s="43">
        <v>1065</v>
      </c>
      <c r="E19" s="43">
        <v>0.17193262229094036</v>
      </c>
      <c r="F19" s="44">
        <v>0.17098345051117114</v>
      </c>
      <c r="G19" s="43">
        <v>30600600</v>
      </c>
      <c r="H19" s="98">
        <v>-1.6376399417255882E-2</v>
      </c>
      <c r="I19" s="45" t="s">
        <v>60</v>
      </c>
      <c r="J19" s="46">
        <f>(E19-$B$58)/$B$58</f>
        <v>1.2267011175364162E-2</v>
      </c>
      <c r="K19" s="46">
        <f t="shared" si="0"/>
        <v>6.6786867038562464E-3</v>
      </c>
      <c r="L19" s="38" t="s">
        <v>62</v>
      </c>
      <c r="M19" s="39" t="s">
        <v>42</v>
      </c>
      <c r="N19" s="57">
        <v>44</v>
      </c>
    </row>
    <row r="20" spans="1:14">
      <c r="A20" s="41">
        <v>18</v>
      </c>
      <c r="B20" s="42">
        <v>13</v>
      </c>
      <c r="C20" s="42">
        <v>3</v>
      </c>
      <c r="D20" s="43">
        <v>1626</v>
      </c>
      <c r="E20" s="43">
        <v>0.17216242025505119</v>
      </c>
      <c r="F20" s="44">
        <v>0.17205606475939406</v>
      </c>
      <c r="G20" s="43">
        <v>30869440</v>
      </c>
      <c r="H20" s="98">
        <v>-1.0096416408996056E-2</v>
      </c>
      <c r="I20" s="45" t="s">
        <v>60</v>
      </c>
      <c r="J20" s="46">
        <f>(E20-$B$58)/$B$58</f>
        <v>1.361996499648961E-2</v>
      </c>
      <c r="K20" s="46">
        <f t="shared" si="0"/>
        <v>1.2993788542734742E-2</v>
      </c>
      <c r="L20" s="38"/>
      <c r="M20" s="50" t="s">
        <v>43</v>
      </c>
      <c r="N20" s="58" t="s">
        <v>64</v>
      </c>
    </row>
    <row r="21" spans="1:14">
      <c r="A21" s="41">
        <v>19</v>
      </c>
      <c r="B21" s="69">
        <v>12</v>
      </c>
      <c r="C21" s="69">
        <v>4</v>
      </c>
      <c r="D21" s="43">
        <v>1377</v>
      </c>
      <c r="E21" s="43">
        <v>0.17170163331775395</v>
      </c>
      <c r="F21" s="44">
        <v>0.17098345051117114</v>
      </c>
      <c r="G21" s="43">
        <v>30777080</v>
      </c>
      <c r="H21" s="98">
        <v>-1.4588972190503924E-2</v>
      </c>
      <c r="I21" s="45" t="s">
        <v>60</v>
      </c>
      <c r="J21" s="46">
        <f>(E21-$B$58)/$B$58</f>
        <v>1.0907045193421524E-2</v>
      </c>
      <c r="K21" s="46">
        <f t="shared" si="0"/>
        <v>6.6786867038562464E-3</v>
      </c>
      <c r="L21" s="38" t="s">
        <v>62</v>
      </c>
      <c r="M21" s="50"/>
      <c r="N21" s="58"/>
    </row>
    <row r="22" spans="1:14">
      <c r="A22" s="41">
        <v>20</v>
      </c>
      <c r="B22" s="42">
        <v>11</v>
      </c>
      <c r="C22" s="42">
        <v>4</v>
      </c>
      <c r="D22" s="43">
        <v>1193</v>
      </c>
      <c r="E22" s="43">
        <v>0.17341046089004467</v>
      </c>
      <c r="F22" s="44">
        <v>0.17242777541209614</v>
      </c>
      <c r="G22" s="43">
        <v>30607720</v>
      </c>
      <c r="H22" s="98">
        <v>-2.0312311325941579E-2</v>
      </c>
      <c r="I22" s="45" t="s">
        <v>60</v>
      </c>
      <c r="J22" s="46">
        <f>(E22-$B$58)/$B$58</f>
        <v>2.0967903663256654E-2</v>
      </c>
      <c r="K22" s="46">
        <f t="shared" si="0"/>
        <v>1.5182264623766453E-2</v>
      </c>
      <c r="L22" s="36"/>
      <c r="M22" s="59" t="s">
        <v>44</v>
      </c>
      <c r="N22" s="60">
        <v>2</v>
      </c>
    </row>
    <row r="23" spans="1:14">
      <c r="A23" s="41">
        <v>21</v>
      </c>
      <c r="B23" s="42">
        <v>12</v>
      </c>
      <c r="C23" s="42">
        <v>3</v>
      </c>
      <c r="D23" s="43">
        <v>1516</v>
      </c>
      <c r="E23" s="43">
        <v>0.17230145759870302</v>
      </c>
      <c r="F23" s="44">
        <v>0.17251488131619264</v>
      </c>
      <c r="G23" s="43">
        <v>30730640</v>
      </c>
      <c r="H23" s="98">
        <v>-8.8974305306610546E-3</v>
      </c>
      <c r="I23" s="45" t="s">
        <v>60</v>
      </c>
      <c r="J23" s="46">
        <f>(E23-$B$58)/$B$58</f>
        <v>1.4438558433993552E-2</v>
      </c>
      <c r="K23" s="46">
        <f t="shared" si="0"/>
        <v>1.569510757364179E-2</v>
      </c>
      <c r="L23" s="36"/>
      <c r="M23" s="50" t="s">
        <v>45</v>
      </c>
      <c r="N23" s="58">
        <v>2</v>
      </c>
    </row>
    <row r="24" spans="1:14">
      <c r="A24" s="41">
        <v>22</v>
      </c>
      <c r="B24" s="69">
        <v>12</v>
      </c>
      <c r="C24" s="69">
        <v>4</v>
      </c>
      <c r="D24" s="43">
        <v>1745</v>
      </c>
      <c r="E24" s="43">
        <v>0.17161204275267358</v>
      </c>
      <c r="F24" s="44">
        <v>0.17098345051117114</v>
      </c>
      <c r="G24" s="43">
        <v>30818200</v>
      </c>
      <c r="H24" s="98">
        <v>-1.389384119714876E-2</v>
      </c>
      <c r="I24" s="45" t="s">
        <v>60</v>
      </c>
      <c r="J24" s="46">
        <f>(E24-$B$58)/$B$58</f>
        <v>1.0379573604056957E-2</v>
      </c>
      <c r="K24" s="46">
        <f t="shared" si="0"/>
        <v>6.6786867038562464E-3</v>
      </c>
      <c r="L24" s="38" t="s">
        <v>62</v>
      </c>
      <c r="M24" s="50" t="s">
        <v>46</v>
      </c>
      <c r="N24" s="58">
        <v>5</v>
      </c>
    </row>
    <row r="25" spans="1:14">
      <c r="A25" s="41">
        <v>23</v>
      </c>
      <c r="B25" s="42">
        <v>13</v>
      </c>
      <c r="C25" s="42">
        <v>3</v>
      </c>
      <c r="D25" s="43">
        <v>945</v>
      </c>
      <c r="E25" s="43">
        <v>0.16925303910068781</v>
      </c>
      <c r="F25" s="44">
        <v>0.17205606475939406</v>
      </c>
      <c r="G25" s="43">
        <v>30136620</v>
      </c>
      <c r="H25" s="98">
        <v>1.4922375844367508E-2</v>
      </c>
      <c r="I25" s="45" t="s">
        <v>61</v>
      </c>
      <c r="J25" s="46"/>
      <c r="K25" s="46"/>
      <c r="L25" s="36"/>
      <c r="M25" s="50" t="s">
        <v>47</v>
      </c>
      <c r="N25" s="58">
        <v>35</v>
      </c>
    </row>
    <row r="26" spans="1:14">
      <c r="A26" s="41">
        <v>24</v>
      </c>
      <c r="B26" s="42">
        <v>12</v>
      </c>
      <c r="C26" s="42">
        <v>3</v>
      </c>
      <c r="D26" s="43">
        <v>1039</v>
      </c>
      <c r="E26" s="43">
        <v>0.17341453972749588</v>
      </c>
      <c r="F26" s="44">
        <v>0.17251488131619264</v>
      </c>
      <c r="G26" s="43">
        <v>30559160</v>
      </c>
      <c r="H26" s="98">
        <v>-1.8036402909987537E-2</v>
      </c>
      <c r="I26" s="45" t="s">
        <v>60</v>
      </c>
      <c r="J26" s="46">
        <f>(E26-$B$58)/$B$58</f>
        <v>2.0991918143701323E-2</v>
      </c>
      <c r="K26" s="46">
        <f t="shared" si="0"/>
        <v>1.569510757364179E-2</v>
      </c>
      <c r="L26" s="36"/>
      <c r="M26" s="50"/>
      <c r="N26" s="58"/>
    </row>
    <row r="27" spans="1:14">
      <c r="A27" s="41">
        <v>25</v>
      </c>
      <c r="B27" s="42">
        <v>12</v>
      </c>
      <c r="C27" s="42">
        <v>3</v>
      </c>
      <c r="D27" s="43">
        <v>1337</v>
      </c>
      <c r="E27" s="43">
        <v>0.1731635506196515</v>
      </c>
      <c r="F27" s="44">
        <v>0.17251488131619264</v>
      </c>
      <c r="G27" s="43">
        <v>30665480</v>
      </c>
      <c r="H27" s="98">
        <v>-1.5993329036768422E-2</v>
      </c>
      <c r="I27" s="45" t="s">
        <v>60</v>
      </c>
      <c r="J27" s="46">
        <f>(E27-$B$58)/$B$58</f>
        <v>1.9514199775599702E-2</v>
      </c>
      <c r="K27" s="46">
        <f t="shared" si="0"/>
        <v>1.569510757364179E-2</v>
      </c>
      <c r="L27" s="36"/>
      <c r="M27" s="50" t="s">
        <v>48</v>
      </c>
      <c r="N27" s="58">
        <v>6.25E-2</v>
      </c>
    </row>
    <row r="28" spans="1:14">
      <c r="A28" s="41">
        <v>26</v>
      </c>
      <c r="B28" s="42">
        <v>13</v>
      </c>
      <c r="C28" s="42">
        <v>3</v>
      </c>
      <c r="D28" s="43">
        <v>641</v>
      </c>
      <c r="E28" s="43">
        <v>0.17139224132572939</v>
      </c>
      <c r="F28" s="44">
        <v>0.17205606475939406</v>
      </c>
      <c r="G28" s="43">
        <v>30322040</v>
      </c>
      <c r="H28" s="98">
        <v>-3.6162063472282568E-3</v>
      </c>
      <c r="I28" s="45" t="s">
        <v>60</v>
      </c>
      <c r="J28" s="46">
        <f>(E28-$B$58)/$B$58</f>
        <v>9.0854751918988865E-3</v>
      </c>
      <c r="K28" s="46">
        <f t="shared" si="0"/>
        <v>1.2993788542734742E-2</v>
      </c>
      <c r="L28" s="36"/>
      <c r="M28" s="50" t="s">
        <v>49</v>
      </c>
      <c r="N28" s="58">
        <v>40</v>
      </c>
    </row>
    <row r="29" spans="1:14">
      <c r="A29" s="41">
        <v>27</v>
      </c>
      <c r="B29" s="42">
        <v>12</v>
      </c>
      <c r="C29" s="42">
        <v>3</v>
      </c>
      <c r="D29" s="43">
        <v>1022</v>
      </c>
      <c r="E29" s="43">
        <v>0.1731067786312144</v>
      </c>
      <c r="F29" s="44">
        <v>0.17251488131619264</v>
      </c>
      <c r="G29" s="43">
        <v>30506080</v>
      </c>
      <c r="H29" s="98">
        <v>-1.5529783563926536E-2</v>
      </c>
      <c r="I29" s="45" t="s">
        <v>60</v>
      </c>
      <c r="J29" s="46">
        <f>(E29-$B$58)/$B$58</f>
        <v>1.917995017079549E-2</v>
      </c>
      <c r="K29" s="46">
        <f t="shared" si="0"/>
        <v>1.569510757364179E-2</v>
      </c>
      <c r="L29" s="36"/>
      <c r="M29" s="50" t="s">
        <v>50</v>
      </c>
      <c r="N29" s="58">
        <v>8</v>
      </c>
    </row>
    <row r="30" spans="1:14">
      <c r="A30" s="41">
        <v>28</v>
      </c>
      <c r="B30" s="69">
        <v>12</v>
      </c>
      <c r="C30" s="69">
        <v>4</v>
      </c>
      <c r="D30" s="43">
        <v>1450</v>
      </c>
      <c r="E30" s="43">
        <v>0.17130957456081325</v>
      </c>
      <c r="F30" s="44">
        <v>0.17098345051117114</v>
      </c>
      <c r="G30" s="43">
        <v>30771600</v>
      </c>
      <c r="H30" s="98">
        <v>-1.1539263348491424E-2</v>
      </c>
      <c r="I30" s="45" t="s">
        <v>60</v>
      </c>
      <c r="J30" s="46">
        <f>(E30-$B$58)/$B$58</f>
        <v>8.5987680276028971E-3</v>
      </c>
      <c r="K30" s="46">
        <f t="shared" si="0"/>
        <v>6.6786867038562464E-3</v>
      </c>
      <c r="L30" s="38" t="s">
        <v>62</v>
      </c>
      <c r="M30" s="50" t="s">
        <v>51</v>
      </c>
      <c r="N30" s="58">
        <v>4</v>
      </c>
    </row>
    <row r="31" spans="1:14">
      <c r="A31" s="41">
        <v>29</v>
      </c>
      <c r="B31" s="61">
        <v>12</v>
      </c>
      <c r="C31" s="61">
        <v>3</v>
      </c>
      <c r="D31" s="43">
        <v>593</v>
      </c>
      <c r="E31" s="43">
        <v>0.17041315174017838</v>
      </c>
      <c r="F31" s="44">
        <v>0.17251488131619264</v>
      </c>
      <c r="G31" s="44">
        <v>30301720</v>
      </c>
      <c r="H31" s="98">
        <v>7.0818538549701771E-3</v>
      </c>
      <c r="I31" s="45" t="s">
        <v>61</v>
      </c>
      <c r="J31" s="46"/>
      <c r="K31" s="46"/>
      <c r="L31" s="36"/>
      <c r="M31" s="50"/>
      <c r="N31" s="58"/>
    </row>
    <row r="32" spans="1:14">
      <c r="A32" s="41">
        <v>30</v>
      </c>
      <c r="B32" s="70">
        <v>12</v>
      </c>
      <c r="C32" s="70">
        <v>4</v>
      </c>
      <c r="D32" s="43">
        <v>1402</v>
      </c>
      <c r="E32" s="43">
        <v>0.17190251472417345</v>
      </c>
      <c r="F32" s="44">
        <v>0.17098345051117114</v>
      </c>
      <c r="G32" s="44">
        <v>30738080</v>
      </c>
      <c r="H32" s="98">
        <v>-1.6143814728604156E-2</v>
      </c>
      <c r="I32" s="45" t="s">
        <v>60</v>
      </c>
      <c r="J32" s="46">
        <f>(E32-$B$58)/$B$58</f>
        <v>1.2089750477430217E-2</v>
      </c>
      <c r="K32" s="46">
        <f t="shared" si="0"/>
        <v>6.6786867038562464E-3</v>
      </c>
      <c r="L32" s="38" t="s">
        <v>62</v>
      </c>
      <c r="M32" s="50" t="s">
        <v>52</v>
      </c>
      <c r="N32" s="58">
        <v>0.7</v>
      </c>
    </row>
    <row r="33" spans="1:1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"/>
      <c r="M33" s="50" t="s">
        <v>53</v>
      </c>
      <c r="N33" s="58">
        <v>0.98</v>
      </c>
    </row>
    <row r="34" spans="1:14">
      <c r="A34" s="20"/>
      <c r="B34" s="20"/>
      <c r="C34" s="20"/>
      <c r="D34" s="20"/>
      <c r="E34" s="20"/>
      <c r="F34" s="45"/>
      <c r="G34" s="20"/>
      <c r="H34" s="20"/>
      <c r="J34" s="45" t="s">
        <v>54</v>
      </c>
      <c r="K34" s="45" t="s">
        <v>54</v>
      </c>
      <c r="L34" s="2"/>
      <c r="M34" s="50"/>
      <c r="N34" s="58"/>
    </row>
    <row r="35" spans="1:14">
      <c r="A35" s="20"/>
      <c r="B35" s="20"/>
      <c r="C35" s="20"/>
      <c r="D35" s="20"/>
      <c r="E35" s="20"/>
      <c r="F35" s="62"/>
      <c r="G35" s="20"/>
      <c r="H35" s="20"/>
      <c r="J35" s="62">
        <f>AVERAGE(J3:J32)</f>
        <v>1.3963459372610745E-2</v>
      </c>
      <c r="K35" s="62">
        <f>AVERAGE(K3:K32)</f>
        <v>1.1939942596344328E-2</v>
      </c>
      <c r="L35" s="2"/>
      <c r="M35" s="63" t="s">
        <v>55</v>
      </c>
      <c r="N35" s="64">
        <v>50</v>
      </c>
    </row>
    <row r="36" spans="1:14">
      <c r="A36" s="20"/>
      <c r="B36" s="65"/>
      <c r="C36" s="20"/>
      <c r="D36" s="20"/>
      <c r="E36" s="20" t="s">
        <v>58</v>
      </c>
      <c r="F36" s="20"/>
      <c r="G36" s="20"/>
      <c r="H36" s="20"/>
      <c r="J36" s="20"/>
      <c r="K36" s="20"/>
      <c r="L36" s="2"/>
      <c r="M36" s="50"/>
      <c r="N36" s="58"/>
    </row>
    <row r="37" spans="1:14">
      <c r="A37" s="66"/>
      <c r="B37" s="20"/>
      <c r="C37" s="20"/>
      <c r="D37" s="20"/>
      <c r="E37" s="20"/>
      <c r="F37" s="38"/>
      <c r="G37" s="20"/>
      <c r="H37" s="20"/>
      <c r="J37" s="38" t="s">
        <v>142</v>
      </c>
      <c r="K37" s="38" t="s">
        <v>142</v>
      </c>
      <c r="L37" s="2"/>
      <c r="M37" s="50" t="s">
        <v>56</v>
      </c>
      <c r="N37" s="58"/>
    </row>
    <row r="38" spans="1:14">
      <c r="A38" s="20"/>
      <c r="B38" s="20"/>
      <c r="C38" s="20"/>
      <c r="D38" s="66"/>
      <c r="E38" s="20"/>
      <c r="F38" s="100"/>
      <c r="G38" s="20"/>
      <c r="H38" s="20"/>
      <c r="J38" s="100">
        <f>_xlfn.STDEV.S(J3:J32)</f>
        <v>5.7443253983385945E-3</v>
      </c>
      <c r="K38" s="100">
        <f>_xlfn.STDEV.S(K3:K32)</f>
        <v>4.5950797740698084E-3</v>
      </c>
      <c r="L38" s="2"/>
      <c r="M38" s="67" t="s">
        <v>57</v>
      </c>
      <c r="N38" s="68"/>
    </row>
    <row r="58" spans="2:2">
      <c r="B58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K35" sqref="K35"/>
    </sheetView>
  </sheetViews>
  <sheetFormatPr defaultRowHeight="16.5"/>
  <cols>
    <col min="4" max="4" width="11.875" customWidth="1"/>
    <col min="5" max="5" width="17.875" customWidth="1"/>
    <col min="6" max="6" width="15.125" style="36" customWidth="1"/>
    <col min="7" max="7" width="12.75" customWidth="1"/>
    <col min="8" max="8" width="18.5" style="36" customWidth="1"/>
    <col min="9" max="9" width="9.125" customWidth="1"/>
    <col min="10" max="10" width="16.375" customWidth="1"/>
    <col min="11" max="11" width="18.625" customWidth="1"/>
    <col min="13" max="13" width="43.5" customWidth="1"/>
    <col min="14" max="14" width="28.125" customWidth="1"/>
  </cols>
  <sheetData>
    <row r="1" spans="1:14">
      <c r="A1" s="36"/>
      <c r="B1" s="96" t="s">
        <v>25</v>
      </c>
      <c r="C1" s="96"/>
      <c r="D1" s="36"/>
      <c r="E1" s="36"/>
      <c r="G1" s="36"/>
      <c r="I1" s="20"/>
      <c r="J1" s="20"/>
      <c r="K1" s="20"/>
      <c r="M1" s="37" t="s">
        <v>26</v>
      </c>
      <c r="N1" s="20"/>
    </row>
    <row r="2" spans="1:14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140</v>
      </c>
      <c r="G2" s="38" t="s">
        <v>32</v>
      </c>
      <c r="H2" s="38" t="s">
        <v>139</v>
      </c>
      <c r="I2" s="38" t="s">
        <v>33</v>
      </c>
      <c r="J2" s="38" t="s">
        <v>141</v>
      </c>
      <c r="K2" s="38" t="s">
        <v>143</v>
      </c>
      <c r="L2" s="38" t="s">
        <v>34</v>
      </c>
      <c r="M2" s="39" t="s">
        <v>35</v>
      </c>
      <c r="N2" s="40">
        <v>200</v>
      </c>
    </row>
    <row r="3" spans="1:14">
      <c r="A3" s="36">
        <v>1</v>
      </c>
      <c r="B3" s="43">
        <v>12</v>
      </c>
      <c r="C3" s="43">
        <v>4</v>
      </c>
      <c r="D3" s="43">
        <v>415</v>
      </c>
      <c r="E3" s="43">
        <v>0.16999445873522101</v>
      </c>
      <c r="F3" s="44">
        <v>0.17098345051117114</v>
      </c>
      <c r="G3" s="43">
        <v>30447000</v>
      </c>
      <c r="H3" s="43">
        <v>-1.1613873275937436E-3</v>
      </c>
      <c r="I3" s="38" t="s">
        <v>60</v>
      </c>
      <c r="J3" s="36">
        <f>(E3-$B$52)/$B$52</f>
        <v>8.5591883247476133E-4</v>
      </c>
      <c r="K3" s="36">
        <f>(F3-$B$52)/$B$52</f>
        <v>6.6786867038562464E-3</v>
      </c>
      <c r="L3" s="38" t="s">
        <v>113</v>
      </c>
      <c r="M3" s="47"/>
      <c r="N3" s="48"/>
    </row>
    <row r="4" spans="1:14">
      <c r="A4" s="36">
        <f>A3+1</f>
        <v>2</v>
      </c>
      <c r="B4" s="43">
        <v>12</v>
      </c>
      <c r="C4" s="43">
        <v>4</v>
      </c>
      <c r="D4" s="43">
        <v>602</v>
      </c>
      <c r="E4" s="43">
        <v>0.17047488455806131</v>
      </c>
      <c r="F4" s="44">
        <v>0.17098345051117114</v>
      </c>
      <c r="G4" s="43">
        <v>30416480</v>
      </c>
      <c r="H4" s="43">
        <v>-4.9791777020500305E-3</v>
      </c>
      <c r="I4" s="38" t="s">
        <v>106</v>
      </c>
      <c r="J4" s="36">
        <f>(E4-$B$52)/$B$52</f>
        <v>3.684464138758056E-3</v>
      </c>
      <c r="K4" s="36">
        <f t="shared" ref="K4:K32" si="0">(F4-$B$52)/$B$52</f>
        <v>6.6786867038562464E-3</v>
      </c>
      <c r="L4" s="38" t="s">
        <v>114</v>
      </c>
      <c r="M4" s="9" t="s">
        <v>36</v>
      </c>
      <c r="N4" s="49">
        <v>1000</v>
      </c>
    </row>
    <row r="5" spans="1:14">
      <c r="A5" s="36">
        <f t="shared" ref="A5:A32" si="1">A4+1</f>
        <v>3</v>
      </c>
      <c r="B5" s="43">
        <v>12</v>
      </c>
      <c r="C5" s="43">
        <v>4</v>
      </c>
      <c r="D5" s="43">
        <v>344</v>
      </c>
      <c r="E5" s="43">
        <v>0.17037477401937706</v>
      </c>
      <c r="F5" s="44">
        <v>0.17098345051117114</v>
      </c>
      <c r="G5" s="43">
        <v>30602960</v>
      </c>
      <c r="H5" s="43">
        <v>-4.1861761612338455E-3</v>
      </c>
      <c r="I5" s="38" t="s">
        <v>106</v>
      </c>
      <c r="J5" s="36">
        <f>(E5-$B$52)/$B$52</f>
        <v>3.0950553667009472E-3</v>
      </c>
      <c r="K5" s="36">
        <f t="shared" si="0"/>
        <v>6.6786867038562464E-3</v>
      </c>
      <c r="L5" s="38" t="s">
        <v>114</v>
      </c>
      <c r="M5" s="47"/>
      <c r="N5" s="48"/>
    </row>
    <row r="6" spans="1:14">
      <c r="A6" s="36">
        <f t="shared" si="1"/>
        <v>4</v>
      </c>
      <c r="B6" s="43">
        <v>12</v>
      </c>
      <c r="C6" s="43">
        <v>4</v>
      </c>
      <c r="D6" s="43">
        <v>284</v>
      </c>
      <c r="E6" s="43">
        <v>0.17146269245917453</v>
      </c>
      <c r="F6" s="44">
        <v>0.17098345051117114</v>
      </c>
      <c r="G6" s="43">
        <v>30505760</v>
      </c>
      <c r="H6" s="43">
        <v>-1.2732710670643854E-2</v>
      </c>
      <c r="I6" s="38" t="s">
        <v>106</v>
      </c>
      <c r="J6" s="36">
        <f>(E6-$B$52)/$B$52</f>
        <v>9.5002618527208985E-3</v>
      </c>
      <c r="K6" s="36">
        <f t="shared" si="0"/>
        <v>6.6786867038562464E-3</v>
      </c>
      <c r="L6" s="38" t="s">
        <v>114</v>
      </c>
      <c r="M6" s="9" t="s">
        <v>37</v>
      </c>
      <c r="N6" s="49">
        <v>30000000</v>
      </c>
    </row>
    <row r="7" spans="1:14">
      <c r="A7" s="36">
        <f t="shared" si="1"/>
        <v>5</v>
      </c>
      <c r="B7" s="42">
        <v>12</v>
      </c>
      <c r="C7" s="42">
        <v>3</v>
      </c>
      <c r="D7" s="43">
        <v>257</v>
      </c>
      <c r="E7" s="43">
        <v>0.17352176258731106</v>
      </c>
      <c r="F7" s="44">
        <v>0.17251488131619264</v>
      </c>
      <c r="G7" s="43">
        <v>30420680</v>
      </c>
      <c r="H7" s="43">
        <v>-1.8906105142041163E-2</v>
      </c>
      <c r="I7" s="38" t="s">
        <v>107</v>
      </c>
      <c r="J7" s="36">
        <f>(E7-$B$52)/$B$52</f>
        <v>2.1623201273037435E-2</v>
      </c>
      <c r="K7" s="36">
        <f t="shared" si="0"/>
        <v>1.569510757364179E-2</v>
      </c>
      <c r="L7" s="38"/>
      <c r="M7" s="47"/>
      <c r="N7" s="48"/>
    </row>
    <row r="8" spans="1:14">
      <c r="A8" s="36">
        <f t="shared" si="1"/>
        <v>6</v>
      </c>
      <c r="B8" s="42">
        <v>12</v>
      </c>
      <c r="C8" s="42">
        <v>3</v>
      </c>
      <c r="D8" s="43">
        <v>218</v>
      </c>
      <c r="E8" s="43">
        <v>0.17497726815944309</v>
      </c>
      <c r="F8" s="44">
        <v>0.17251488131619264</v>
      </c>
      <c r="G8" s="43">
        <v>30433520</v>
      </c>
      <c r="H8" s="43">
        <v>-3.0531353065365252E-2</v>
      </c>
      <c r="I8" s="38" t="s">
        <v>107</v>
      </c>
      <c r="J8" s="36">
        <f>(E8-$B$52)/$B$52</f>
        <v>3.0192606285414869E-2</v>
      </c>
      <c r="K8" s="36">
        <f t="shared" si="0"/>
        <v>1.569510757364179E-2</v>
      </c>
      <c r="L8" s="38"/>
      <c r="M8" s="50" t="s">
        <v>38</v>
      </c>
      <c r="N8" s="51">
        <v>1.0000000000000001E-5</v>
      </c>
    </row>
    <row r="9" spans="1:14">
      <c r="A9" s="36">
        <f t="shared" si="1"/>
        <v>7</v>
      </c>
      <c r="B9" s="42">
        <v>12</v>
      </c>
      <c r="C9" s="42">
        <v>3</v>
      </c>
      <c r="D9" s="43">
        <v>224</v>
      </c>
      <c r="E9" s="43">
        <v>0.17486940828852093</v>
      </c>
      <c r="F9" s="44">
        <v>0.17251488131619264</v>
      </c>
      <c r="G9" s="43">
        <v>30198560</v>
      </c>
      <c r="H9" s="43">
        <v>-2.9681253470990931E-2</v>
      </c>
      <c r="I9" s="38" t="s">
        <v>60</v>
      </c>
      <c r="J9" s="36">
        <f>(E9-$B$52)/$B$52</f>
        <v>2.955757270243738E-2</v>
      </c>
      <c r="K9" s="36">
        <f t="shared" si="0"/>
        <v>1.569510757364179E-2</v>
      </c>
      <c r="L9" s="99"/>
      <c r="M9" s="91"/>
      <c r="N9" s="48"/>
    </row>
    <row r="10" spans="1:14">
      <c r="A10" s="36">
        <f t="shared" si="1"/>
        <v>8</v>
      </c>
      <c r="B10" s="42">
        <v>13</v>
      </c>
      <c r="C10" s="42">
        <v>3</v>
      </c>
      <c r="D10" s="43">
        <v>233</v>
      </c>
      <c r="E10" s="43">
        <v>0.17519233786397134</v>
      </c>
      <c r="F10" s="44">
        <v>0.17205606475939406</v>
      </c>
      <c r="G10" s="43">
        <v>30381320</v>
      </c>
      <c r="H10" s="43">
        <v>-3.4646768423259644E-2</v>
      </c>
      <c r="I10" s="38" t="s">
        <v>107</v>
      </c>
      <c r="J10" s="36">
        <f>(E10-$B$52)/$B$52</f>
        <v>3.1458846304884727E-2</v>
      </c>
      <c r="K10" s="36">
        <f t="shared" si="0"/>
        <v>1.2993788542734742E-2</v>
      </c>
      <c r="L10" s="99"/>
      <c r="M10" s="54" t="s">
        <v>39</v>
      </c>
      <c r="N10" s="49">
        <v>3</v>
      </c>
    </row>
    <row r="11" spans="1:14">
      <c r="A11" s="36">
        <f t="shared" si="1"/>
        <v>9</v>
      </c>
      <c r="B11" s="43">
        <v>12</v>
      </c>
      <c r="C11" s="43">
        <v>4</v>
      </c>
      <c r="D11" s="43">
        <v>19</v>
      </c>
      <c r="E11" s="43">
        <v>0.16305266455373502</v>
      </c>
      <c r="F11" s="44">
        <v>0.17098345051117114</v>
      </c>
      <c r="G11" s="43">
        <v>30255960</v>
      </c>
      <c r="H11" s="43">
        <v>5.7620517139275407E-2</v>
      </c>
      <c r="I11" s="38" t="s">
        <v>105</v>
      </c>
      <c r="J11" s="36"/>
      <c r="K11" s="36"/>
      <c r="L11" s="99" t="s">
        <v>114</v>
      </c>
      <c r="M11" s="53"/>
      <c r="N11" s="51"/>
    </row>
    <row r="12" spans="1:14">
      <c r="A12" s="36">
        <f t="shared" si="1"/>
        <v>10</v>
      </c>
      <c r="B12" s="69">
        <v>12</v>
      </c>
      <c r="C12" s="69">
        <v>4</v>
      </c>
      <c r="D12" s="43">
        <v>231</v>
      </c>
      <c r="E12" s="43">
        <v>0.17047370412054624</v>
      </c>
      <c r="F12" s="44">
        <v>0.17098345051117114</v>
      </c>
      <c r="G12" s="43">
        <v>30099240</v>
      </c>
      <c r="H12" s="43">
        <v>-4.9698349323943347E-3</v>
      </c>
      <c r="I12" s="38" t="s">
        <v>107</v>
      </c>
      <c r="J12" s="36">
        <f>(E12-$B$52)/$B$52</f>
        <v>3.6775142188456129E-3</v>
      </c>
      <c r="K12" s="36">
        <f t="shared" si="0"/>
        <v>6.6786867038562464E-3</v>
      </c>
      <c r="L12" s="99" t="s">
        <v>114</v>
      </c>
      <c r="M12" s="54" t="s">
        <v>40</v>
      </c>
      <c r="N12" s="49">
        <v>20</v>
      </c>
    </row>
    <row r="13" spans="1:14">
      <c r="A13" s="36">
        <f t="shared" si="1"/>
        <v>11</v>
      </c>
      <c r="B13" s="42">
        <v>12</v>
      </c>
      <c r="C13" s="42">
        <v>3</v>
      </c>
      <c r="D13" s="43">
        <v>289</v>
      </c>
      <c r="E13" s="43">
        <v>0.17268458481766139</v>
      </c>
      <c r="F13" s="44">
        <v>0.17251488131619264</v>
      </c>
      <c r="G13" s="43">
        <v>30155160</v>
      </c>
      <c r="H13" s="43">
        <v>-1.2066048879356472E-2</v>
      </c>
      <c r="I13" s="38" t="s">
        <v>107</v>
      </c>
      <c r="J13" s="36">
        <f>(E13-$B$52)/$B$52</f>
        <v>1.6694250458388078E-2</v>
      </c>
      <c r="K13" s="36">
        <f t="shared" si="0"/>
        <v>1.569510757364179E-2</v>
      </c>
      <c r="L13" s="99"/>
      <c r="M13" s="36"/>
      <c r="N13" s="48"/>
    </row>
    <row r="14" spans="1:14">
      <c r="A14" s="36">
        <f t="shared" si="1"/>
        <v>12</v>
      </c>
      <c r="B14" s="42">
        <v>13</v>
      </c>
      <c r="C14" s="42">
        <v>3</v>
      </c>
      <c r="D14" s="43">
        <v>410</v>
      </c>
      <c r="E14" s="43">
        <v>0.17147566500419401</v>
      </c>
      <c r="F14" s="44">
        <v>0.17205606475939406</v>
      </c>
      <c r="G14" s="43">
        <v>30458000</v>
      </c>
      <c r="H14" s="43">
        <v>-4.3229848653227876E-3</v>
      </c>
      <c r="I14" s="38" t="s">
        <v>107</v>
      </c>
      <c r="J14" s="36">
        <f>(E14-$B$52)/$B$52</f>
        <v>9.5766387450129248E-3</v>
      </c>
      <c r="K14" s="36">
        <f t="shared" si="0"/>
        <v>1.2993788542734742E-2</v>
      </c>
      <c r="L14" s="99"/>
      <c r="M14" s="36" t="s">
        <v>41</v>
      </c>
      <c r="N14" s="55" t="s">
        <v>109</v>
      </c>
    </row>
    <row r="15" spans="1:14">
      <c r="A15" s="36">
        <f t="shared" si="1"/>
        <v>13</v>
      </c>
      <c r="B15" s="43">
        <v>12</v>
      </c>
      <c r="C15" s="43">
        <v>4</v>
      </c>
      <c r="D15" s="43">
        <v>312</v>
      </c>
      <c r="E15" s="43">
        <v>0.17131476739634965</v>
      </c>
      <c r="F15" s="44">
        <v>0.17098345051117114</v>
      </c>
      <c r="G15" s="43">
        <v>30520480</v>
      </c>
      <c r="H15" s="43">
        <v>-1.1579788148390335E-2</v>
      </c>
      <c r="I15" s="38" t="s">
        <v>107</v>
      </c>
      <c r="J15" s="36">
        <f>(E15-$B$52)/$B$52</f>
        <v>8.6293412605235632E-3</v>
      </c>
      <c r="K15" s="36">
        <f t="shared" si="0"/>
        <v>6.6786867038562464E-3</v>
      </c>
      <c r="L15" s="38" t="s">
        <v>115</v>
      </c>
      <c r="M15" s="56"/>
      <c r="N15" s="20"/>
    </row>
    <row r="16" spans="1:14">
      <c r="A16" s="36">
        <f t="shared" si="1"/>
        <v>14</v>
      </c>
      <c r="B16" s="42">
        <v>11</v>
      </c>
      <c r="C16" s="42">
        <v>3</v>
      </c>
      <c r="D16" s="43">
        <v>81</v>
      </c>
      <c r="E16" s="43">
        <v>0.16724949584265128</v>
      </c>
      <c r="F16" s="44">
        <v>0.17359848706539605</v>
      </c>
      <c r="G16" s="43">
        <v>30112840</v>
      </c>
      <c r="H16" s="43">
        <v>4.2199857335441848E-2</v>
      </c>
      <c r="I16" s="38" t="s">
        <v>105</v>
      </c>
      <c r="J16" s="36"/>
      <c r="K16" s="36"/>
      <c r="L16" s="38"/>
      <c r="M16" s="20"/>
      <c r="N16" s="20"/>
    </row>
    <row r="17" spans="1:14">
      <c r="A17" s="36">
        <f t="shared" si="1"/>
        <v>15</v>
      </c>
      <c r="B17" s="42">
        <v>13</v>
      </c>
      <c r="C17" s="42">
        <v>3</v>
      </c>
      <c r="D17" s="43">
        <v>440</v>
      </c>
      <c r="E17" s="43">
        <v>0.172919892853763</v>
      </c>
      <c r="F17" s="44">
        <v>0.17205606475939406</v>
      </c>
      <c r="G17" s="43">
        <v>30329600</v>
      </c>
      <c r="H17" s="43">
        <v>-1.6372904528216381E-2</v>
      </c>
      <c r="I17" s="38" t="s">
        <v>107</v>
      </c>
      <c r="J17" s="36">
        <f>(E17-$B$52)/$B$52</f>
        <v>1.8079645267332804E-2</v>
      </c>
      <c r="K17" s="36">
        <f t="shared" si="0"/>
        <v>1.2993788542734742E-2</v>
      </c>
      <c r="L17" s="38"/>
      <c r="M17" s="20"/>
      <c r="N17" s="20"/>
    </row>
    <row r="18" spans="1:14">
      <c r="A18" s="36">
        <f t="shared" si="1"/>
        <v>16</v>
      </c>
      <c r="B18" s="42">
        <v>11</v>
      </c>
      <c r="C18" s="42">
        <v>4</v>
      </c>
      <c r="D18" s="43">
        <v>366</v>
      </c>
      <c r="E18" s="43">
        <v>0.172395227513504</v>
      </c>
      <c r="F18" s="44">
        <v>0.17242777541209614</v>
      </c>
      <c r="G18" s="43">
        <v>30462640</v>
      </c>
      <c r="H18" s="43">
        <v>-1.266474727111877E-2</v>
      </c>
      <c r="I18" s="38" t="s">
        <v>60</v>
      </c>
      <c r="J18" s="36"/>
      <c r="K18" s="36">
        <f t="shared" si="0"/>
        <v>1.5182264623766453E-2</v>
      </c>
      <c r="L18" s="38"/>
      <c r="M18" s="37" t="s">
        <v>63</v>
      </c>
      <c r="N18" s="36"/>
    </row>
    <row r="19" spans="1:14">
      <c r="A19" s="36">
        <f t="shared" si="1"/>
        <v>17</v>
      </c>
      <c r="B19" s="42">
        <v>7</v>
      </c>
      <c r="C19" s="42">
        <v>3</v>
      </c>
      <c r="D19" s="43">
        <v>1</v>
      </c>
      <c r="E19" s="43">
        <v>0.17047631357416171</v>
      </c>
      <c r="F19" s="44" t="s">
        <v>146</v>
      </c>
      <c r="G19" s="43">
        <v>30340440</v>
      </c>
      <c r="H19" s="43">
        <v>0.76052945026706631</v>
      </c>
      <c r="I19" s="38" t="s">
        <v>105</v>
      </c>
      <c r="J19" s="36"/>
      <c r="K19" s="36"/>
      <c r="L19" s="38"/>
      <c r="M19" s="39" t="s">
        <v>42</v>
      </c>
      <c r="N19" s="57">
        <v>44</v>
      </c>
    </row>
    <row r="20" spans="1:14">
      <c r="A20" s="36">
        <f t="shared" si="1"/>
        <v>18</v>
      </c>
      <c r="B20" s="42">
        <v>13</v>
      </c>
      <c r="C20" s="42">
        <v>3</v>
      </c>
      <c r="D20" s="43">
        <v>366</v>
      </c>
      <c r="E20" s="43">
        <v>0.17194648732690401</v>
      </c>
      <c r="F20" s="44">
        <v>0.17205606475939406</v>
      </c>
      <c r="G20" s="43">
        <v>30347440</v>
      </c>
      <c r="H20" s="43">
        <v>-8.2896840925315018E-3</v>
      </c>
      <c r="I20" s="38" t="s">
        <v>107</v>
      </c>
      <c r="J20" s="36">
        <f>(E20-$B$52)/$B$52</f>
        <v>1.2348642679192525E-2</v>
      </c>
      <c r="K20" s="36">
        <f t="shared" si="0"/>
        <v>1.2993788542734742E-2</v>
      </c>
      <c r="L20" s="38"/>
      <c r="M20" s="50" t="s">
        <v>43</v>
      </c>
      <c r="N20" s="58" t="s">
        <v>64</v>
      </c>
    </row>
    <row r="21" spans="1:14">
      <c r="A21" s="36">
        <f t="shared" si="1"/>
        <v>19</v>
      </c>
      <c r="B21" s="42">
        <v>7</v>
      </c>
      <c r="C21" s="42">
        <v>3</v>
      </c>
      <c r="D21" s="43">
        <v>1</v>
      </c>
      <c r="E21" s="43">
        <v>0.17047631357416171</v>
      </c>
      <c r="F21" s="44" t="s">
        <v>146</v>
      </c>
      <c r="G21" s="43">
        <v>30101640</v>
      </c>
      <c r="H21" s="43">
        <v>0.76052945026706631</v>
      </c>
      <c r="I21" s="38" t="s">
        <v>105</v>
      </c>
      <c r="J21" s="36"/>
      <c r="K21" s="36"/>
      <c r="L21" s="38"/>
      <c r="M21" s="50"/>
      <c r="N21" s="58"/>
    </row>
    <row r="22" spans="1:14">
      <c r="A22" s="36">
        <f t="shared" si="1"/>
        <v>20</v>
      </c>
      <c r="B22" s="42">
        <v>13</v>
      </c>
      <c r="C22" s="42">
        <v>3</v>
      </c>
      <c r="D22" s="43">
        <v>134</v>
      </c>
      <c r="E22" s="43">
        <v>0.17272675607744137</v>
      </c>
      <c r="F22" s="44">
        <v>0.17205606475939406</v>
      </c>
      <c r="G22" s="43">
        <v>30422960</v>
      </c>
      <c r="H22" s="43">
        <v>-1.4781558696458141E-2</v>
      </c>
      <c r="I22" s="38" t="s">
        <v>107</v>
      </c>
      <c r="J22" s="36">
        <f>(E22-$B$52)/$B$52</f>
        <v>1.6942537110020403E-2</v>
      </c>
      <c r="K22" s="36">
        <f t="shared" si="0"/>
        <v>1.2993788542734742E-2</v>
      </c>
      <c r="L22" s="38"/>
      <c r="M22" s="59" t="s">
        <v>44</v>
      </c>
      <c r="N22" s="60">
        <v>2</v>
      </c>
    </row>
    <row r="23" spans="1:14">
      <c r="A23" s="36">
        <f t="shared" si="1"/>
        <v>21</v>
      </c>
      <c r="B23" s="42">
        <v>14</v>
      </c>
      <c r="C23" s="42">
        <v>3</v>
      </c>
      <c r="D23" s="43">
        <v>65</v>
      </c>
      <c r="E23" s="43">
        <v>0.17047759625605369</v>
      </c>
      <c r="F23" s="44">
        <v>0.17186244800036754</v>
      </c>
      <c r="G23" s="43">
        <v>30430120</v>
      </c>
      <c r="H23" s="43">
        <v>3.4984423506649875E-3</v>
      </c>
      <c r="I23" s="38" t="s">
        <v>105</v>
      </c>
      <c r="J23" s="36"/>
      <c r="K23" s="36"/>
      <c r="L23" s="38" t="s">
        <v>112</v>
      </c>
      <c r="M23" s="50" t="s">
        <v>45</v>
      </c>
      <c r="N23" s="58">
        <v>2</v>
      </c>
    </row>
    <row r="24" spans="1:14">
      <c r="A24" s="36">
        <f t="shared" si="1"/>
        <v>22</v>
      </c>
      <c r="B24" s="42">
        <v>12</v>
      </c>
      <c r="C24" s="42">
        <v>3</v>
      </c>
      <c r="D24" s="43">
        <v>121</v>
      </c>
      <c r="E24" s="43">
        <v>0.17047682855847338</v>
      </c>
      <c r="F24" s="44">
        <v>0.17251488131619264</v>
      </c>
      <c r="G24" s="43">
        <v>30438240</v>
      </c>
      <c r="H24" s="43">
        <v>6.5329822061688247E-3</v>
      </c>
      <c r="I24" s="38" t="s">
        <v>105</v>
      </c>
      <c r="J24" s="36"/>
      <c r="K24" s="36"/>
      <c r="L24" s="38"/>
      <c r="M24" s="50" t="s">
        <v>46</v>
      </c>
      <c r="N24" s="58">
        <v>5</v>
      </c>
    </row>
    <row r="25" spans="1:14">
      <c r="A25" s="36">
        <f t="shared" si="1"/>
        <v>23</v>
      </c>
      <c r="B25" s="42">
        <v>13</v>
      </c>
      <c r="C25" s="42">
        <v>3</v>
      </c>
      <c r="D25" s="43">
        <v>220</v>
      </c>
      <c r="E25" s="43">
        <v>0.17448325034484849</v>
      </c>
      <c r="F25" s="44">
        <v>0.17205606475939406</v>
      </c>
      <c r="G25" s="43">
        <v>30543600</v>
      </c>
      <c r="H25" s="43">
        <v>-2.9032208765439549E-2</v>
      </c>
      <c r="I25" s="38" t="s">
        <v>107</v>
      </c>
      <c r="J25" s="36">
        <f>(E25-$B$52)/$B$52</f>
        <v>2.7284037044838522E-2</v>
      </c>
      <c r="K25" s="36">
        <f t="shared" si="0"/>
        <v>1.2993788542734742E-2</v>
      </c>
      <c r="L25" s="38"/>
      <c r="M25" s="50" t="s">
        <v>47</v>
      </c>
      <c r="N25" s="58">
        <v>35</v>
      </c>
    </row>
    <row r="26" spans="1:14">
      <c r="A26" s="36">
        <f t="shared" si="1"/>
        <v>24</v>
      </c>
      <c r="B26" s="42">
        <v>13</v>
      </c>
      <c r="C26" s="42">
        <v>3</v>
      </c>
      <c r="D26" s="43">
        <v>155</v>
      </c>
      <c r="E26" s="43">
        <v>0.17497404366259198</v>
      </c>
      <c r="F26" s="44">
        <v>0.17205606475939406</v>
      </c>
      <c r="G26" s="43">
        <v>30560600</v>
      </c>
      <c r="H26" s="43">
        <v>-3.2926616908108386E-2</v>
      </c>
      <c r="I26" s="38" t="s">
        <v>107</v>
      </c>
      <c r="J26" s="36">
        <f>(E26-$B$52)/$B$52</f>
        <v>3.0173621803316435E-2</v>
      </c>
      <c r="K26" s="36">
        <f t="shared" si="0"/>
        <v>1.2993788542734742E-2</v>
      </c>
      <c r="L26" s="38"/>
      <c r="M26" s="50"/>
      <c r="N26" s="58"/>
    </row>
    <row r="27" spans="1:14">
      <c r="A27" s="36">
        <f t="shared" si="1"/>
        <v>25</v>
      </c>
      <c r="B27" s="42">
        <v>7</v>
      </c>
      <c r="C27" s="42">
        <v>7</v>
      </c>
      <c r="D27" s="43">
        <v>1</v>
      </c>
      <c r="E27" s="43">
        <v>0.1704783095266075</v>
      </c>
      <c r="F27" s="44" t="s">
        <v>146</v>
      </c>
      <c r="G27" s="43">
        <v>30052440</v>
      </c>
      <c r="H27" s="43">
        <v>0.74761203502336748</v>
      </c>
      <c r="I27" s="38" t="s">
        <v>105</v>
      </c>
      <c r="J27" s="36"/>
      <c r="K27" s="36"/>
      <c r="L27" s="38"/>
      <c r="M27" s="50" t="s">
        <v>48</v>
      </c>
      <c r="N27" s="58">
        <v>6.25E-2</v>
      </c>
    </row>
    <row r="28" spans="1:14">
      <c r="A28" s="36">
        <f t="shared" si="1"/>
        <v>26</v>
      </c>
      <c r="B28" s="43">
        <v>12</v>
      </c>
      <c r="C28" s="43">
        <v>4</v>
      </c>
      <c r="D28" s="43">
        <v>359</v>
      </c>
      <c r="E28" s="43">
        <v>0.17018004128917999</v>
      </c>
      <c r="F28" s="44">
        <v>0.17098345051117114</v>
      </c>
      <c r="G28" s="43">
        <v>30599960</v>
      </c>
      <c r="H28" s="43">
        <v>-2.6398145959856123E-3</v>
      </c>
      <c r="I28" s="38" t="s">
        <v>60</v>
      </c>
      <c r="J28" s="36">
        <f>(E28-$B$52)/$B$52</f>
        <v>1.9485509038012611E-3</v>
      </c>
      <c r="K28" s="36">
        <f t="shared" si="0"/>
        <v>6.6786867038562464E-3</v>
      </c>
      <c r="L28" s="38" t="s">
        <v>114</v>
      </c>
      <c r="M28" s="50" t="s">
        <v>49</v>
      </c>
      <c r="N28" s="58">
        <v>40</v>
      </c>
    </row>
    <row r="29" spans="1:14">
      <c r="A29" s="36">
        <f t="shared" si="1"/>
        <v>27</v>
      </c>
      <c r="B29" s="42">
        <v>13</v>
      </c>
      <c r="C29" s="42">
        <v>3</v>
      </c>
      <c r="D29" s="43">
        <v>383</v>
      </c>
      <c r="E29" s="43">
        <v>0.17137329763019199</v>
      </c>
      <c r="F29" s="44">
        <v>0.17205606475939406</v>
      </c>
      <c r="G29" s="43">
        <v>30515720</v>
      </c>
      <c r="H29" s="43">
        <v>-3.4555466308709981E-3</v>
      </c>
      <c r="I29" s="38" t="s">
        <v>60</v>
      </c>
      <c r="J29" s="36">
        <f>(E29-$B$52)/$B$52</f>
        <v>8.9739426752261063E-3</v>
      </c>
      <c r="K29" s="36">
        <f t="shared" si="0"/>
        <v>1.2993788542734742E-2</v>
      </c>
      <c r="L29" s="38"/>
      <c r="M29" s="50" t="s">
        <v>50</v>
      </c>
      <c r="N29" s="58">
        <v>8</v>
      </c>
    </row>
    <row r="30" spans="1:14">
      <c r="A30" s="36">
        <f t="shared" si="1"/>
        <v>28</v>
      </c>
      <c r="B30" s="43">
        <v>12</v>
      </c>
      <c r="C30" s="43">
        <v>4</v>
      </c>
      <c r="D30" s="43">
        <v>451</v>
      </c>
      <c r="E30" s="43">
        <v>0.16991890150297001</v>
      </c>
      <c r="F30" s="44">
        <v>0.17098345051117114</v>
      </c>
      <c r="G30" s="43">
        <v>30602040</v>
      </c>
      <c r="H30" s="43">
        <v>-5.5814188205260962E-4</v>
      </c>
      <c r="I30" s="38" t="s">
        <v>60</v>
      </c>
      <c r="J30" s="36">
        <f>(E30-$B$52)/$B$52</f>
        <v>4.1106960814327816E-4</v>
      </c>
      <c r="K30" s="36">
        <f t="shared" si="0"/>
        <v>6.6786867038562464E-3</v>
      </c>
      <c r="L30" s="38" t="s">
        <v>114</v>
      </c>
      <c r="M30" s="50" t="s">
        <v>51</v>
      </c>
      <c r="N30" s="58">
        <v>4</v>
      </c>
    </row>
    <row r="31" spans="1:14">
      <c r="A31" s="36">
        <f t="shared" si="1"/>
        <v>29</v>
      </c>
      <c r="B31" s="43">
        <v>12</v>
      </c>
      <c r="C31" s="43">
        <v>4</v>
      </c>
      <c r="D31" s="43">
        <v>402</v>
      </c>
      <c r="E31" s="43">
        <v>0.169994846632847</v>
      </c>
      <c r="F31" s="44">
        <v>0.17098345051117114</v>
      </c>
      <c r="G31" s="43">
        <v>30540880</v>
      </c>
      <c r="H31" s="43">
        <v>-1.1644823166552243E-3</v>
      </c>
      <c r="I31" s="38" t="s">
        <v>60</v>
      </c>
      <c r="J31" s="36">
        <f>(E31-$B$52)/$B$52</f>
        <v>8.5820261065061207E-4</v>
      </c>
      <c r="K31" s="36">
        <f t="shared" si="0"/>
        <v>6.6786867038562464E-3</v>
      </c>
      <c r="L31" s="38" t="s">
        <v>114</v>
      </c>
      <c r="M31" s="50"/>
      <c r="N31" s="58"/>
    </row>
    <row r="32" spans="1:14">
      <c r="A32" s="36">
        <f t="shared" si="1"/>
        <v>30</v>
      </c>
      <c r="B32" s="43">
        <v>12</v>
      </c>
      <c r="C32" s="43">
        <v>4</v>
      </c>
      <c r="D32" s="43">
        <v>340</v>
      </c>
      <c r="E32" s="43">
        <v>0.17037186130945933</v>
      </c>
      <c r="F32" s="44">
        <v>0.17098345051117114</v>
      </c>
      <c r="G32" s="43">
        <v>30459600</v>
      </c>
      <c r="H32" s="43">
        <v>-4.1630838231068168E-3</v>
      </c>
      <c r="I32" s="38" t="s">
        <v>107</v>
      </c>
      <c r="J32" s="36">
        <f>(E32-$B$52)/$B$52</f>
        <v>3.0779065550120776E-3</v>
      </c>
      <c r="K32" s="36">
        <f t="shared" si="0"/>
        <v>6.6786867038562464E-3</v>
      </c>
      <c r="L32" s="38" t="s">
        <v>116</v>
      </c>
      <c r="M32" s="50" t="s">
        <v>52</v>
      </c>
      <c r="N32" s="58">
        <v>0.7</v>
      </c>
    </row>
    <row r="33" spans="5:14">
      <c r="M33" s="50" t="s">
        <v>53</v>
      </c>
      <c r="N33" s="58">
        <v>0.98</v>
      </c>
    </row>
    <row r="34" spans="5:14">
      <c r="J34" s="45" t="s">
        <v>54</v>
      </c>
      <c r="K34" s="45" t="s">
        <v>54</v>
      </c>
      <c r="M34" s="50"/>
      <c r="N34" s="58"/>
    </row>
    <row r="35" spans="5:14">
      <c r="E35" s="20" t="s">
        <v>111</v>
      </c>
      <c r="J35" s="62">
        <f>AVERAGE(J3:J32)</f>
        <v>1.3120173986215148E-2</v>
      </c>
      <c r="K35" s="62">
        <f>AVERAGE(K3:K32)</f>
        <v>1.0813037839077132E-2</v>
      </c>
      <c r="M35" s="63" t="s">
        <v>55</v>
      </c>
      <c r="N35" s="64">
        <v>50</v>
      </c>
    </row>
    <row r="36" spans="5:14">
      <c r="M36" s="50"/>
      <c r="N36" s="58"/>
    </row>
    <row r="37" spans="5:14">
      <c r="J37" s="38" t="s">
        <v>142</v>
      </c>
      <c r="K37" s="38" t="s">
        <v>142</v>
      </c>
      <c r="M37" s="50" t="s">
        <v>56</v>
      </c>
      <c r="N37" s="58"/>
    </row>
    <row r="38" spans="5:14">
      <c r="J38" s="100">
        <f>_xlfn.STDEV.S(J3:J32)</f>
        <v>1.1006352684947495E-2</v>
      </c>
      <c r="K38" s="100">
        <f>_xlfn.STDEV.S(K3:K32)</f>
        <v>3.8340729851123485E-3</v>
      </c>
      <c r="M38" s="67" t="s">
        <v>57</v>
      </c>
      <c r="N38" s="68"/>
    </row>
    <row r="52" spans="2:2">
      <c r="B52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8" workbookViewId="0">
      <selection activeCell="K35" sqref="K35"/>
    </sheetView>
  </sheetViews>
  <sheetFormatPr defaultRowHeight="16.5"/>
  <cols>
    <col min="4" max="4" width="11.625" customWidth="1"/>
    <col min="5" max="5" width="18" customWidth="1"/>
    <col min="6" max="6" width="15.375" customWidth="1"/>
    <col min="7" max="7" width="11.875" customWidth="1"/>
    <col min="8" max="8" width="25.375" customWidth="1"/>
    <col min="9" max="9" width="8.75" customWidth="1"/>
    <col min="10" max="10" width="17.25" customWidth="1"/>
    <col min="11" max="11" width="17.625" customWidth="1"/>
    <col min="13" max="13" width="42.75" customWidth="1"/>
    <col min="14" max="14" width="17.125" customWidth="1"/>
  </cols>
  <sheetData>
    <row r="1" spans="1:14">
      <c r="A1" s="36"/>
      <c r="B1" s="96" t="s">
        <v>25</v>
      </c>
      <c r="C1" s="96"/>
      <c r="D1" s="36"/>
      <c r="E1" s="36"/>
      <c r="F1" s="36"/>
      <c r="G1" s="36"/>
      <c r="H1" s="36"/>
      <c r="I1" s="20"/>
      <c r="J1" s="20"/>
      <c r="K1" s="20"/>
      <c r="M1" s="37" t="s">
        <v>26</v>
      </c>
      <c r="N1" s="20"/>
    </row>
    <row r="2" spans="1:14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145</v>
      </c>
      <c r="G2" s="38" t="s">
        <v>32</v>
      </c>
      <c r="H2" s="38" t="s">
        <v>139</v>
      </c>
      <c r="I2" s="38" t="s">
        <v>33</v>
      </c>
      <c r="J2" s="38" t="s">
        <v>141</v>
      </c>
      <c r="K2" s="38" t="s">
        <v>144</v>
      </c>
      <c r="L2" s="38" t="s">
        <v>34</v>
      </c>
      <c r="M2" s="39" t="s">
        <v>35</v>
      </c>
      <c r="N2" s="40">
        <v>2000</v>
      </c>
    </row>
    <row r="3" spans="1:14">
      <c r="A3" s="36">
        <v>1</v>
      </c>
      <c r="B3" s="43">
        <v>12</v>
      </c>
      <c r="C3" s="43">
        <v>4</v>
      </c>
      <c r="D3" s="43">
        <v>166</v>
      </c>
      <c r="E3" s="43">
        <v>0.17152529346260215</v>
      </c>
      <c r="F3" s="44">
        <v>0.17098345051117114</v>
      </c>
      <c r="G3" s="43">
        <v>31314800</v>
      </c>
      <c r="H3" s="36">
        <v>-1.3219758999999999E-2</v>
      </c>
      <c r="I3" s="73" t="s">
        <v>108</v>
      </c>
      <c r="J3" s="36">
        <f>(E3-$D$55)/$D$55</f>
        <v>9.8688302476646981E-3</v>
      </c>
      <c r="K3" s="36">
        <f>(F3-$D$55)/$D$55</f>
        <v>6.6786867038562464E-3</v>
      </c>
      <c r="L3" s="38" t="s">
        <v>113</v>
      </c>
      <c r="M3" s="47"/>
      <c r="N3" s="48"/>
    </row>
    <row r="4" spans="1:14">
      <c r="A4" s="36">
        <f>A3+1</f>
        <v>2</v>
      </c>
      <c r="B4" s="42">
        <v>11</v>
      </c>
      <c r="C4" s="42">
        <v>4</v>
      </c>
      <c r="D4" s="43">
        <v>164</v>
      </c>
      <c r="E4" s="43">
        <v>0.17300010842315516</v>
      </c>
      <c r="F4" s="44">
        <v>0.17242777541209614</v>
      </c>
      <c r="G4" s="43">
        <v>31497400</v>
      </c>
      <c r="H4" s="36">
        <v>-1.7236896000000002E-2</v>
      </c>
      <c r="I4" s="73" t="s">
        <v>108</v>
      </c>
      <c r="J4" s="36">
        <f>(E4-$D$55)/$D$55</f>
        <v>1.8551920822700851E-2</v>
      </c>
      <c r="K4" s="36">
        <f t="shared" ref="K4:K32" si="0">(F4-$D$55)/$D$55</f>
        <v>1.5182264623766453E-2</v>
      </c>
      <c r="L4" s="38"/>
      <c r="M4" s="9" t="s">
        <v>36</v>
      </c>
      <c r="N4" s="49">
        <v>200</v>
      </c>
    </row>
    <row r="5" spans="1:14">
      <c r="A5" s="36">
        <f t="shared" ref="A5:A32" si="1">A4+1</f>
        <v>3</v>
      </c>
      <c r="B5" s="43">
        <v>12</v>
      </c>
      <c r="C5" s="43">
        <v>4</v>
      </c>
      <c r="D5" s="43">
        <v>135</v>
      </c>
      <c r="E5" s="43">
        <v>0.17190053740781389</v>
      </c>
      <c r="F5" s="44">
        <v>0.17098345051117114</v>
      </c>
      <c r="G5" s="43">
        <v>30826400</v>
      </c>
      <c r="H5" s="36">
        <v>-1.6128535999999999E-2</v>
      </c>
      <c r="I5" s="73" t="s">
        <v>107</v>
      </c>
      <c r="J5" s="36">
        <f>(E5-$D$55)/$D$55</f>
        <v>1.2078108869835489E-2</v>
      </c>
      <c r="K5" s="36">
        <f t="shared" si="0"/>
        <v>6.6786867038562464E-3</v>
      </c>
      <c r="L5" s="38" t="s">
        <v>113</v>
      </c>
      <c r="M5" s="47"/>
      <c r="N5" s="48"/>
    </row>
    <row r="6" spans="1:14">
      <c r="A6" s="36">
        <f t="shared" si="1"/>
        <v>4</v>
      </c>
      <c r="B6" s="42">
        <v>11</v>
      </c>
      <c r="C6" s="42">
        <v>5</v>
      </c>
      <c r="D6" s="43">
        <v>35</v>
      </c>
      <c r="E6" s="43">
        <v>0.16925303910068781</v>
      </c>
      <c r="F6" s="44">
        <v>0.1721362928323103</v>
      </c>
      <c r="G6" s="43">
        <v>30479600</v>
      </c>
      <c r="H6" s="36">
        <v>1.0480164E-2</v>
      </c>
      <c r="I6" s="73" t="s">
        <v>105</v>
      </c>
      <c r="J6" s="36"/>
      <c r="K6" s="36"/>
      <c r="L6" s="38" t="s">
        <v>110</v>
      </c>
      <c r="M6" s="9" t="s">
        <v>37</v>
      </c>
      <c r="N6" s="49">
        <v>30000000</v>
      </c>
    </row>
    <row r="7" spans="1:14">
      <c r="A7" s="36">
        <f t="shared" si="1"/>
        <v>5</v>
      </c>
      <c r="B7" s="42">
        <v>14</v>
      </c>
      <c r="C7" s="42">
        <v>3</v>
      </c>
      <c r="D7" s="43">
        <v>39</v>
      </c>
      <c r="E7" s="43">
        <v>0.16925303910068781</v>
      </c>
      <c r="F7" s="44">
        <v>0.17186244800036754</v>
      </c>
      <c r="G7" s="43">
        <v>30017600</v>
      </c>
      <c r="H7" s="36">
        <v>1.4219201000000001E-2</v>
      </c>
      <c r="I7" s="73" t="s">
        <v>105</v>
      </c>
      <c r="J7" s="36"/>
      <c r="K7" s="36"/>
      <c r="L7" s="38" t="s">
        <v>110</v>
      </c>
      <c r="M7" s="47"/>
      <c r="N7" s="48"/>
    </row>
    <row r="8" spans="1:14">
      <c r="A8" s="36">
        <f t="shared" si="1"/>
        <v>6</v>
      </c>
      <c r="B8" s="43">
        <v>12</v>
      </c>
      <c r="C8" s="43">
        <v>4</v>
      </c>
      <c r="D8" s="43">
        <v>171</v>
      </c>
      <c r="E8" s="43">
        <v>0.17159568596577035</v>
      </c>
      <c r="F8" s="44">
        <v>0.17098345051117114</v>
      </c>
      <c r="G8" s="43">
        <v>31684400</v>
      </c>
      <c r="H8" s="36">
        <v>-1.3766815999999999E-2</v>
      </c>
      <c r="I8" s="73" t="s">
        <v>107</v>
      </c>
      <c r="J8" s="36">
        <f>(E8-$D$55)/$D$55</f>
        <v>1.0283271718060307E-2</v>
      </c>
      <c r="K8" s="36">
        <f t="shared" si="0"/>
        <v>6.6786867038562464E-3</v>
      </c>
      <c r="L8" s="38" t="s">
        <v>113</v>
      </c>
      <c r="M8" s="50" t="s">
        <v>38</v>
      </c>
      <c r="N8" s="51">
        <v>1.0000000000000001E-5</v>
      </c>
    </row>
    <row r="9" spans="1:14">
      <c r="A9" s="36">
        <f t="shared" si="1"/>
        <v>7</v>
      </c>
      <c r="B9" s="43">
        <v>12</v>
      </c>
      <c r="C9" s="43">
        <v>4</v>
      </c>
      <c r="D9" s="43">
        <v>137</v>
      </c>
      <c r="E9" s="43">
        <v>0.17170646497179665</v>
      </c>
      <c r="F9" s="44">
        <v>0.17098345051117114</v>
      </c>
      <c r="G9" s="43">
        <v>30839600</v>
      </c>
      <c r="H9" s="36">
        <v>-1.4626431000000001E-2</v>
      </c>
      <c r="I9" s="73" t="s">
        <v>107</v>
      </c>
      <c r="J9" s="36">
        <f>(E9-$D$55)/$D$55</f>
        <v>1.0935491941523537E-2</v>
      </c>
      <c r="K9" s="36">
        <f t="shared" si="0"/>
        <v>6.6786867038562464E-3</v>
      </c>
      <c r="L9" s="38" t="s">
        <v>113</v>
      </c>
      <c r="M9" s="47"/>
      <c r="N9" s="48"/>
    </row>
    <row r="10" spans="1:14">
      <c r="A10" s="36">
        <f t="shared" si="1"/>
        <v>8</v>
      </c>
      <c r="B10" s="43">
        <v>12</v>
      </c>
      <c r="C10" s="43">
        <v>4</v>
      </c>
      <c r="D10" s="43">
        <v>166</v>
      </c>
      <c r="E10" s="43">
        <v>0.17152529346260215</v>
      </c>
      <c r="F10" s="44">
        <v>0.17098345051117114</v>
      </c>
      <c r="G10" s="43">
        <v>31521600</v>
      </c>
      <c r="H10" s="36">
        <v>-1.3219758999999999E-2</v>
      </c>
      <c r="I10" s="73" t="s">
        <v>107</v>
      </c>
      <c r="J10" s="36">
        <f>(E10-$D$55)/$D$55</f>
        <v>9.8688302476646981E-3</v>
      </c>
      <c r="K10" s="36">
        <f t="shared" si="0"/>
        <v>6.6786867038562464E-3</v>
      </c>
      <c r="L10" s="99" t="s">
        <v>113</v>
      </c>
      <c r="M10" s="54" t="s">
        <v>39</v>
      </c>
      <c r="N10" s="49">
        <v>3</v>
      </c>
    </row>
    <row r="11" spans="1:14">
      <c r="A11" s="36">
        <f t="shared" si="1"/>
        <v>9</v>
      </c>
      <c r="B11" s="43">
        <v>12</v>
      </c>
      <c r="C11" s="43">
        <v>4</v>
      </c>
      <c r="D11" s="43">
        <v>182</v>
      </c>
      <c r="E11" s="43">
        <v>0.17146248344047277</v>
      </c>
      <c r="F11" s="44">
        <v>0.17098345051117114</v>
      </c>
      <c r="G11" s="43">
        <v>31442400</v>
      </c>
      <c r="H11" s="36">
        <v>-1.2731084E-2</v>
      </c>
      <c r="I11" s="73" t="s">
        <v>60</v>
      </c>
      <c r="J11" s="36">
        <f>(E11-$D$55)/$D$55</f>
        <v>9.4990312384622758E-3</v>
      </c>
      <c r="K11" s="36">
        <f t="shared" si="0"/>
        <v>6.6786867038562464E-3</v>
      </c>
      <c r="L11" s="99" t="s">
        <v>113</v>
      </c>
      <c r="M11" s="53"/>
      <c r="N11" s="51"/>
    </row>
    <row r="12" spans="1:14">
      <c r="A12" s="36">
        <f t="shared" si="1"/>
        <v>10</v>
      </c>
      <c r="B12" s="43">
        <v>12</v>
      </c>
      <c r="C12" s="43">
        <v>4</v>
      </c>
      <c r="D12" s="43">
        <v>156</v>
      </c>
      <c r="E12" s="43">
        <v>0.17122856635444175</v>
      </c>
      <c r="F12" s="44">
        <v>0.17098345051117114</v>
      </c>
      <c r="G12" s="43">
        <v>31319200</v>
      </c>
      <c r="H12" s="36">
        <v>-1.0906618999999999E-2</v>
      </c>
      <c r="I12" s="73" t="s">
        <v>107</v>
      </c>
      <c r="J12" s="36">
        <f>(E12-$D$55)/$D$55</f>
        <v>8.1218257588716591E-3</v>
      </c>
      <c r="K12" s="36">
        <f t="shared" si="0"/>
        <v>6.6786867038562464E-3</v>
      </c>
      <c r="L12" s="99" t="s">
        <v>113</v>
      </c>
      <c r="M12" s="54" t="s">
        <v>40</v>
      </c>
      <c r="N12" s="49">
        <v>20</v>
      </c>
    </row>
    <row r="13" spans="1:14">
      <c r="A13" s="36">
        <f t="shared" si="1"/>
        <v>11</v>
      </c>
      <c r="B13" s="43">
        <v>12</v>
      </c>
      <c r="C13" s="43">
        <v>4</v>
      </c>
      <c r="D13" s="43">
        <v>138</v>
      </c>
      <c r="E13" s="43">
        <v>0.17170449117588826</v>
      </c>
      <c r="F13" s="44">
        <v>0.17098345051117114</v>
      </c>
      <c r="G13" s="43">
        <v>31130000</v>
      </c>
      <c r="H13" s="36">
        <v>-1.4611129E-2</v>
      </c>
      <c r="I13" s="73" t="s">
        <v>107</v>
      </c>
      <c r="J13" s="36">
        <f>(E13-$D$55)/$D$55</f>
        <v>1.0923871060865599E-2</v>
      </c>
      <c r="K13" s="36">
        <f t="shared" si="0"/>
        <v>6.6786867038562464E-3</v>
      </c>
      <c r="L13" s="99" t="s">
        <v>113</v>
      </c>
      <c r="M13" s="36"/>
      <c r="N13" s="48"/>
    </row>
    <row r="14" spans="1:14">
      <c r="A14" s="36">
        <f t="shared" si="1"/>
        <v>12</v>
      </c>
      <c r="B14" s="43">
        <v>12</v>
      </c>
      <c r="C14" s="43">
        <v>4</v>
      </c>
      <c r="D14" s="43">
        <v>126</v>
      </c>
      <c r="E14" s="43">
        <v>0.17208514294624624</v>
      </c>
      <c r="F14" s="44">
        <v>0.17098345051117114</v>
      </c>
      <c r="G14" s="43">
        <v>30635000</v>
      </c>
      <c r="H14" s="36">
        <v>-1.7552839000000001E-2</v>
      </c>
      <c r="I14" s="73" t="s">
        <v>107</v>
      </c>
      <c r="J14" s="36">
        <f>(E14-$D$55)/$D$55</f>
        <v>1.3164988684412651E-2</v>
      </c>
      <c r="K14" s="36">
        <f t="shared" si="0"/>
        <v>6.6786867038562464E-3</v>
      </c>
      <c r="L14" s="99" t="s">
        <v>113</v>
      </c>
      <c r="M14" s="36" t="s">
        <v>41</v>
      </c>
      <c r="N14" s="55" t="s">
        <v>109</v>
      </c>
    </row>
    <row r="15" spans="1:14">
      <c r="A15" s="36">
        <f t="shared" si="1"/>
        <v>13</v>
      </c>
      <c r="B15" s="43">
        <v>12</v>
      </c>
      <c r="C15" s="43">
        <v>4</v>
      </c>
      <c r="D15" s="43">
        <v>136</v>
      </c>
      <c r="E15" s="43">
        <v>0.17187518422195275</v>
      </c>
      <c r="F15" s="44">
        <v>0.17098345051117114</v>
      </c>
      <c r="G15" s="43">
        <v>31022200</v>
      </c>
      <c r="H15" s="36">
        <v>-1.5932582000000001E-2</v>
      </c>
      <c r="I15" s="73" t="s">
        <v>106</v>
      </c>
      <c r="J15" s="36">
        <f>(E15-$D$55)/$D$55</f>
        <v>1.1928839968253804E-2</v>
      </c>
      <c r="K15" s="36">
        <f t="shared" si="0"/>
        <v>6.6786867038562464E-3</v>
      </c>
      <c r="L15" s="38" t="s">
        <v>113</v>
      </c>
      <c r="M15" s="56"/>
      <c r="N15" s="20"/>
    </row>
    <row r="16" spans="1:14">
      <c r="A16" s="36">
        <f t="shared" si="1"/>
        <v>14</v>
      </c>
      <c r="B16" s="43">
        <v>12</v>
      </c>
      <c r="C16" s="43">
        <v>4</v>
      </c>
      <c r="D16" s="43">
        <v>112</v>
      </c>
      <c r="E16" s="43">
        <v>0.17165136406367698</v>
      </c>
      <c r="F16" s="44">
        <v>0.17098345051117114</v>
      </c>
      <c r="G16" s="43">
        <v>31257600</v>
      </c>
      <c r="H16" s="36">
        <v>-1.4199063E-2</v>
      </c>
      <c r="I16" s="73" t="s">
        <v>106</v>
      </c>
      <c r="J16" s="36">
        <f>(E16-$D$55)/$D$55</f>
        <v>1.0611080955218928E-2</v>
      </c>
      <c r="K16" s="36">
        <f t="shared" si="0"/>
        <v>6.6786867038562464E-3</v>
      </c>
      <c r="L16" s="38" t="s">
        <v>113</v>
      </c>
      <c r="M16" s="20"/>
      <c r="N16" s="20"/>
    </row>
    <row r="17" spans="1:14">
      <c r="A17" s="36">
        <f t="shared" si="1"/>
        <v>15</v>
      </c>
      <c r="B17" s="43">
        <v>12</v>
      </c>
      <c r="C17" s="43">
        <v>4</v>
      </c>
      <c r="D17" s="43">
        <v>171</v>
      </c>
      <c r="E17" s="43">
        <v>0.17159568596577035</v>
      </c>
      <c r="F17" s="44">
        <v>0.17098345051117114</v>
      </c>
      <c r="G17" s="43">
        <v>31574400</v>
      </c>
      <c r="H17" s="36">
        <v>-1.3766815999999999E-2</v>
      </c>
      <c r="I17" s="73" t="s">
        <v>107</v>
      </c>
      <c r="J17" s="36">
        <f>(E17-$D$55)/$D$55</f>
        <v>1.0283271718060307E-2</v>
      </c>
      <c r="K17" s="36">
        <f t="shared" si="0"/>
        <v>6.6786867038562464E-3</v>
      </c>
      <c r="L17" s="38" t="s">
        <v>113</v>
      </c>
      <c r="M17" s="20"/>
      <c r="N17" s="20"/>
    </row>
    <row r="18" spans="1:14">
      <c r="A18" s="36">
        <f t="shared" si="1"/>
        <v>16</v>
      </c>
      <c r="B18" s="43">
        <v>12</v>
      </c>
      <c r="C18" s="43">
        <v>4</v>
      </c>
      <c r="D18" s="43">
        <v>192</v>
      </c>
      <c r="E18" s="43">
        <v>0.17170555953862551</v>
      </c>
      <c r="F18" s="44">
        <v>0.17098345051117114</v>
      </c>
      <c r="G18" s="43">
        <v>31589800</v>
      </c>
      <c r="H18" s="36">
        <v>-1.4619412E-2</v>
      </c>
      <c r="I18" s="73" t="s">
        <v>106</v>
      </c>
      <c r="J18" s="36">
        <f>(E18-$D$55)/$D$55</f>
        <v>1.0930161131594918E-2</v>
      </c>
      <c r="K18" s="36">
        <f t="shared" si="0"/>
        <v>6.6786867038562464E-3</v>
      </c>
      <c r="L18" s="38" t="s">
        <v>113</v>
      </c>
      <c r="M18" s="37" t="s">
        <v>63</v>
      </c>
      <c r="N18" s="36"/>
    </row>
    <row r="19" spans="1:14">
      <c r="A19" s="36">
        <f t="shared" si="1"/>
        <v>17</v>
      </c>
      <c r="B19" s="43">
        <v>12</v>
      </c>
      <c r="C19" s="43">
        <v>4</v>
      </c>
      <c r="D19" s="43">
        <v>133</v>
      </c>
      <c r="E19" s="43">
        <v>0.17224915268089586</v>
      </c>
      <c r="F19" s="44">
        <v>0.17098345051117114</v>
      </c>
      <c r="G19" s="43">
        <v>31350000</v>
      </c>
      <c r="H19" s="36">
        <v>-1.8814546000000001E-2</v>
      </c>
      <c r="I19" s="73" t="s">
        <v>106</v>
      </c>
      <c r="J19" s="36">
        <f>(E19-$D$55)/$D$55</f>
        <v>1.4130609063403259E-2</v>
      </c>
      <c r="K19" s="36">
        <f t="shared" si="0"/>
        <v>6.6786867038562464E-3</v>
      </c>
      <c r="L19" s="38" t="s">
        <v>113</v>
      </c>
      <c r="M19" s="39" t="s">
        <v>42</v>
      </c>
      <c r="N19" s="57">
        <v>44</v>
      </c>
    </row>
    <row r="20" spans="1:14">
      <c r="A20" s="36">
        <f t="shared" si="1"/>
        <v>18</v>
      </c>
      <c r="B20" s="43">
        <v>12</v>
      </c>
      <c r="C20" s="43">
        <v>4</v>
      </c>
      <c r="D20" s="43">
        <v>137</v>
      </c>
      <c r="E20" s="43">
        <v>0.17170646497179665</v>
      </c>
      <c r="F20" s="44">
        <v>0.17098345051117114</v>
      </c>
      <c r="G20" s="43">
        <v>30773600</v>
      </c>
      <c r="H20" s="36">
        <v>-1.4626431000000001E-2</v>
      </c>
      <c r="I20" s="73" t="s">
        <v>107</v>
      </c>
      <c r="J20" s="36">
        <f>(E20-$D$55)/$D$55</f>
        <v>1.0935491941523537E-2</v>
      </c>
      <c r="K20" s="36">
        <f t="shared" si="0"/>
        <v>6.6786867038562464E-3</v>
      </c>
      <c r="L20" s="38" t="s">
        <v>113</v>
      </c>
      <c r="M20" s="50" t="s">
        <v>43</v>
      </c>
      <c r="N20" s="58" t="s">
        <v>64</v>
      </c>
    </row>
    <row r="21" spans="1:14">
      <c r="A21" s="36">
        <f t="shared" si="1"/>
        <v>19</v>
      </c>
      <c r="B21" s="42">
        <v>11</v>
      </c>
      <c r="C21" s="42">
        <v>5</v>
      </c>
      <c r="D21" s="43">
        <v>48</v>
      </c>
      <c r="E21" s="43">
        <v>0.16925303910068781</v>
      </c>
      <c r="F21" s="44">
        <v>0.1721362928323103</v>
      </c>
      <c r="G21" s="43">
        <v>30459800</v>
      </c>
      <c r="H21" s="36">
        <v>1.0480164E-2</v>
      </c>
      <c r="I21" s="73" t="s">
        <v>61</v>
      </c>
      <c r="J21" s="36"/>
      <c r="K21" s="36"/>
      <c r="L21" s="38" t="s">
        <v>110</v>
      </c>
      <c r="M21" s="50"/>
      <c r="N21" s="58"/>
    </row>
    <row r="22" spans="1:14">
      <c r="A22" s="36">
        <f t="shared" si="1"/>
        <v>20</v>
      </c>
      <c r="B22" s="43">
        <v>12</v>
      </c>
      <c r="C22" s="43">
        <v>4</v>
      </c>
      <c r="D22" s="43">
        <v>123</v>
      </c>
      <c r="E22" s="43">
        <v>0.17230641320588397</v>
      </c>
      <c r="F22" s="44">
        <v>0.17098345051117114</v>
      </c>
      <c r="G22" s="43">
        <v>30683400</v>
      </c>
      <c r="H22" s="36">
        <v>-1.9254229000000001E-2</v>
      </c>
      <c r="I22" s="73" t="s">
        <v>107</v>
      </c>
      <c r="J22" s="36">
        <f>(E22-$D$55)/$D$55</f>
        <v>1.4467734966072066E-2</v>
      </c>
      <c r="K22" s="36">
        <f t="shared" si="0"/>
        <v>6.6786867038562464E-3</v>
      </c>
      <c r="L22" s="38" t="s">
        <v>113</v>
      </c>
      <c r="M22" s="59" t="s">
        <v>44</v>
      </c>
      <c r="N22" s="60">
        <v>2</v>
      </c>
    </row>
    <row r="23" spans="1:14">
      <c r="A23" s="36">
        <f t="shared" si="1"/>
        <v>21</v>
      </c>
      <c r="B23" s="42">
        <v>11</v>
      </c>
      <c r="C23" s="42">
        <v>4</v>
      </c>
      <c r="D23" s="43">
        <v>164</v>
      </c>
      <c r="E23" s="43">
        <v>0.17300010842315516</v>
      </c>
      <c r="F23" s="44">
        <v>0.17242777541209614</v>
      </c>
      <c r="G23" s="43">
        <v>31000200</v>
      </c>
      <c r="H23" s="36">
        <v>-1.7236896000000002E-2</v>
      </c>
      <c r="I23" s="73" t="s">
        <v>60</v>
      </c>
      <c r="J23" s="36">
        <f>(E23-$D$55)/$D$55</f>
        <v>1.8551920822700851E-2</v>
      </c>
      <c r="K23" s="36">
        <f t="shared" si="0"/>
        <v>1.5182264623766453E-2</v>
      </c>
      <c r="L23" s="38"/>
      <c r="M23" s="50" t="s">
        <v>45</v>
      </c>
      <c r="N23" s="58">
        <v>2</v>
      </c>
    </row>
    <row r="24" spans="1:14">
      <c r="A24" s="36">
        <f t="shared" si="1"/>
        <v>22</v>
      </c>
      <c r="B24" s="43">
        <v>12</v>
      </c>
      <c r="C24" s="43">
        <v>4</v>
      </c>
      <c r="D24" s="43">
        <v>144</v>
      </c>
      <c r="E24" s="43">
        <v>0.17131109735251826</v>
      </c>
      <c r="F24" s="44">
        <v>0.17098345051117114</v>
      </c>
      <c r="G24" s="43">
        <v>31495200</v>
      </c>
      <c r="H24" s="36">
        <v>-1.1551148000000001E-2</v>
      </c>
      <c r="I24" s="73" t="s">
        <v>107</v>
      </c>
      <c r="J24" s="36">
        <f>(E24-$D$55)/$D$55</f>
        <v>8.607733585083115E-3</v>
      </c>
      <c r="K24" s="36">
        <f t="shared" si="0"/>
        <v>6.6786867038562464E-3</v>
      </c>
      <c r="L24" s="38" t="s">
        <v>113</v>
      </c>
      <c r="M24" s="50" t="s">
        <v>46</v>
      </c>
      <c r="N24" s="58">
        <v>5</v>
      </c>
    </row>
    <row r="25" spans="1:14">
      <c r="A25" s="36">
        <f t="shared" si="1"/>
        <v>23</v>
      </c>
      <c r="B25" s="42">
        <v>11</v>
      </c>
      <c r="C25" s="42">
        <v>5</v>
      </c>
      <c r="D25" s="43">
        <v>42</v>
      </c>
      <c r="E25" s="43">
        <v>0.16925303910068781</v>
      </c>
      <c r="F25" s="44">
        <v>0.1721362928323103</v>
      </c>
      <c r="G25" s="43">
        <v>30202400</v>
      </c>
      <c r="H25" s="36">
        <v>1.0480164E-2</v>
      </c>
      <c r="I25" s="73" t="s">
        <v>61</v>
      </c>
      <c r="J25" s="36"/>
      <c r="K25" s="36"/>
      <c r="L25" s="38" t="s">
        <v>110</v>
      </c>
      <c r="M25" s="50" t="s">
        <v>47</v>
      </c>
      <c r="N25" s="58">
        <v>35</v>
      </c>
    </row>
    <row r="26" spans="1:14">
      <c r="A26" s="36">
        <f t="shared" si="1"/>
        <v>24</v>
      </c>
      <c r="B26" s="43">
        <v>12</v>
      </c>
      <c r="C26" s="43">
        <v>4</v>
      </c>
      <c r="D26" s="43">
        <v>101</v>
      </c>
      <c r="E26" s="43">
        <v>0.17193356251536127</v>
      </c>
      <c r="F26" s="44">
        <v>0.17098345051117114</v>
      </c>
      <c r="G26" s="43">
        <v>30648200</v>
      </c>
      <c r="H26" s="36">
        <v>-1.6383661000000001E-2</v>
      </c>
      <c r="I26" s="73" t="s">
        <v>107</v>
      </c>
      <c r="J26" s="36">
        <f>(E26-$D$55)/$D$55</f>
        <v>1.2272546821547534E-2</v>
      </c>
      <c r="K26" s="36">
        <f t="shared" si="0"/>
        <v>6.6786867038562464E-3</v>
      </c>
      <c r="L26" s="38" t="s">
        <v>113</v>
      </c>
      <c r="M26" s="50"/>
      <c r="N26" s="58"/>
    </row>
    <row r="27" spans="1:14">
      <c r="A27" s="36">
        <f t="shared" si="1"/>
        <v>25</v>
      </c>
      <c r="B27" s="43">
        <v>12</v>
      </c>
      <c r="C27" s="43">
        <v>4</v>
      </c>
      <c r="D27" s="43">
        <v>149</v>
      </c>
      <c r="E27" s="43">
        <v>0.17122972699982672</v>
      </c>
      <c r="F27" s="44">
        <v>0.17098345051117114</v>
      </c>
      <c r="G27" s="43">
        <v>30731800</v>
      </c>
      <c r="H27" s="36">
        <v>-1.0915688999999999E-2</v>
      </c>
      <c r="I27" s="73" t="s">
        <v>107</v>
      </c>
      <c r="J27" s="36">
        <f>(E27-$D$55)/$D$55</f>
        <v>8.1286591510413408E-3</v>
      </c>
      <c r="K27" s="36">
        <f t="shared" si="0"/>
        <v>6.6786867038562464E-3</v>
      </c>
      <c r="L27" s="38" t="s">
        <v>113</v>
      </c>
      <c r="M27" s="50" t="s">
        <v>48</v>
      </c>
      <c r="N27" s="58">
        <v>6.25E-2</v>
      </c>
    </row>
    <row r="28" spans="1:14">
      <c r="A28" s="36">
        <f t="shared" si="1"/>
        <v>26</v>
      </c>
      <c r="B28" s="43">
        <v>12</v>
      </c>
      <c r="C28" s="43">
        <v>4</v>
      </c>
      <c r="D28" s="43">
        <v>136</v>
      </c>
      <c r="E28" s="43">
        <v>0.17187518422195275</v>
      </c>
      <c r="F28" s="44">
        <v>0.17098345051117114</v>
      </c>
      <c r="G28" s="43">
        <v>30932000</v>
      </c>
      <c r="H28" s="36">
        <v>-1.5932582000000001E-2</v>
      </c>
      <c r="I28" s="73" t="s">
        <v>107</v>
      </c>
      <c r="J28" s="36">
        <f>(E28-$D$55)/$D$55</f>
        <v>1.1928839968253804E-2</v>
      </c>
      <c r="K28" s="36">
        <f t="shared" si="0"/>
        <v>6.6786867038562464E-3</v>
      </c>
      <c r="L28" s="38" t="s">
        <v>113</v>
      </c>
      <c r="M28" s="50" t="s">
        <v>49</v>
      </c>
      <c r="N28" s="58">
        <v>40</v>
      </c>
    </row>
    <row r="29" spans="1:14">
      <c r="A29" s="36">
        <f t="shared" si="1"/>
        <v>27</v>
      </c>
      <c r="B29" s="42">
        <v>14</v>
      </c>
      <c r="C29" s="42">
        <v>3</v>
      </c>
      <c r="D29" s="43">
        <v>38</v>
      </c>
      <c r="E29" s="43">
        <v>0.16925303910068781</v>
      </c>
      <c r="F29" s="44">
        <v>0.17186244800036754</v>
      </c>
      <c r="G29" s="43">
        <v>30297000</v>
      </c>
      <c r="H29" s="36">
        <v>1.4219201000000001E-2</v>
      </c>
      <c r="I29" s="73" t="s">
        <v>61</v>
      </c>
      <c r="J29" s="36"/>
      <c r="K29" s="36"/>
      <c r="L29" s="38" t="s">
        <v>110</v>
      </c>
      <c r="M29" s="50" t="s">
        <v>50</v>
      </c>
      <c r="N29" s="58">
        <v>8</v>
      </c>
    </row>
    <row r="30" spans="1:14">
      <c r="A30" s="36">
        <f t="shared" si="1"/>
        <v>28</v>
      </c>
      <c r="B30" s="43">
        <v>12</v>
      </c>
      <c r="C30" s="43">
        <v>4</v>
      </c>
      <c r="D30" s="43">
        <v>123</v>
      </c>
      <c r="E30" s="43">
        <v>0.17230641320588397</v>
      </c>
      <c r="F30" s="44">
        <v>0.17098345051117114</v>
      </c>
      <c r="G30" s="43">
        <v>30932000</v>
      </c>
      <c r="H30" s="36">
        <v>-1.9254229000000001E-2</v>
      </c>
      <c r="I30" s="73" t="s">
        <v>107</v>
      </c>
      <c r="J30" s="36">
        <f>(E30-$D$55)/$D$55</f>
        <v>1.4467734966072066E-2</v>
      </c>
      <c r="K30" s="36">
        <f t="shared" si="0"/>
        <v>6.6786867038562464E-3</v>
      </c>
      <c r="L30" s="38" t="s">
        <v>113</v>
      </c>
      <c r="M30" s="50" t="s">
        <v>51</v>
      </c>
      <c r="N30" s="58">
        <v>4</v>
      </c>
    </row>
    <row r="31" spans="1:14">
      <c r="A31" s="36">
        <f t="shared" si="1"/>
        <v>29</v>
      </c>
      <c r="B31" s="43">
        <v>12</v>
      </c>
      <c r="C31" s="43">
        <v>4</v>
      </c>
      <c r="D31" s="43">
        <v>157</v>
      </c>
      <c r="E31" s="43">
        <v>0.17096614835957558</v>
      </c>
      <c r="F31" s="44">
        <v>0.17098345051117114</v>
      </c>
      <c r="G31" s="43">
        <v>31020000</v>
      </c>
      <c r="H31" s="36">
        <v>-8.8513089999999999E-3</v>
      </c>
      <c r="I31" s="73" t="s">
        <v>106</v>
      </c>
      <c r="J31" s="36">
        <f>(E31-$D$55)/$D$55</f>
        <v>6.5768189079186638E-3</v>
      </c>
      <c r="K31" s="36">
        <f t="shared" si="0"/>
        <v>6.6786867038562464E-3</v>
      </c>
      <c r="L31" s="38" t="s">
        <v>113</v>
      </c>
      <c r="M31" s="50"/>
      <c r="N31" s="58"/>
    </row>
    <row r="32" spans="1:14">
      <c r="A32" s="36">
        <f t="shared" si="1"/>
        <v>30</v>
      </c>
      <c r="B32" s="43">
        <v>12</v>
      </c>
      <c r="C32" s="43">
        <v>4</v>
      </c>
      <c r="D32" s="43">
        <v>147</v>
      </c>
      <c r="E32" s="43">
        <v>0.17129151203861315</v>
      </c>
      <c r="F32" s="44">
        <v>0.17098345051117114</v>
      </c>
      <c r="G32" s="43">
        <v>31182800</v>
      </c>
      <c r="H32" s="36">
        <v>-1.1398276000000001E-2</v>
      </c>
      <c r="I32" s="73" t="s">
        <v>60</v>
      </c>
      <c r="J32" s="36">
        <f>(E32-$D$55)/$D$55</f>
        <v>8.4924234891543063E-3</v>
      </c>
      <c r="K32" s="36">
        <f t="shared" si="0"/>
        <v>6.6786867038562464E-3</v>
      </c>
      <c r="L32" s="38" t="s">
        <v>113</v>
      </c>
      <c r="M32" s="50" t="s">
        <v>52</v>
      </c>
      <c r="N32" s="58">
        <v>0.7</v>
      </c>
    </row>
    <row r="33" spans="5:14">
      <c r="M33" s="50" t="s">
        <v>53</v>
      </c>
      <c r="N33" s="58">
        <v>0.98</v>
      </c>
    </row>
    <row r="34" spans="5:14">
      <c r="J34" s="45" t="s">
        <v>54</v>
      </c>
      <c r="K34" s="45" t="s">
        <v>54</v>
      </c>
      <c r="M34" s="50"/>
      <c r="N34" s="58"/>
    </row>
    <row r="35" spans="5:14">
      <c r="E35" s="20" t="s">
        <v>103</v>
      </c>
      <c r="F35" s="20"/>
      <c r="J35" s="62">
        <f>AVERAGE(J3:J32)</f>
        <v>1.1424401521838412E-2</v>
      </c>
      <c r="K35" s="62">
        <f>AVERAGE(K3:K32)</f>
        <v>7.3589729374490586E-3</v>
      </c>
      <c r="M35" s="63" t="s">
        <v>55</v>
      </c>
      <c r="N35" s="64">
        <v>50</v>
      </c>
    </row>
    <row r="36" spans="5:14">
      <c r="M36" s="50"/>
      <c r="N36" s="58"/>
    </row>
    <row r="37" spans="5:14">
      <c r="J37" s="38" t="s">
        <v>142</v>
      </c>
      <c r="K37" s="38" t="s">
        <v>142</v>
      </c>
      <c r="M37" s="50" t="s">
        <v>56</v>
      </c>
      <c r="N37" s="58"/>
    </row>
    <row r="38" spans="5:14">
      <c r="J38" s="100">
        <f>_xlfn.STDEV.S(J3:J32)</f>
        <v>2.9348416106067549E-3</v>
      </c>
      <c r="K38" s="100">
        <f>_xlfn.STDEV.S(K3:K32)</f>
        <v>2.3545341089903121E-3</v>
      </c>
      <c r="M38" s="67" t="s">
        <v>57</v>
      </c>
      <c r="N38" s="68"/>
    </row>
    <row r="55" spans="4:4">
      <c r="D55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F2" sqref="F2"/>
    </sheetView>
  </sheetViews>
  <sheetFormatPr defaultRowHeight="16.5"/>
  <cols>
    <col min="4" max="4" width="11.75" customWidth="1"/>
    <col min="5" max="5" width="17.875" customWidth="1"/>
    <col min="6" max="6" width="15.5" customWidth="1"/>
    <col min="7" max="7" width="11.75" customWidth="1"/>
    <col min="8" max="8" width="22.125" style="36" customWidth="1"/>
    <col min="9" max="9" width="10.25" customWidth="1"/>
    <col min="10" max="10" width="19" customWidth="1"/>
    <col min="11" max="11" width="17.5" customWidth="1"/>
    <col min="13" max="13" width="44.125" customWidth="1"/>
    <col min="14" max="14" width="22.75" customWidth="1"/>
  </cols>
  <sheetData>
    <row r="1" spans="1:14">
      <c r="A1" s="36"/>
      <c r="B1" s="96" t="s">
        <v>25</v>
      </c>
      <c r="C1" s="96"/>
      <c r="D1" s="36"/>
      <c r="E1" s="36"/>
      <c r="F1" s="36"/>
      <c r="G1" s="36"/>
      <c r="I1" s="20"/>
      <c r="J1" s="20"/>
      <c r="K1" s="20"/>
      <c r="M1" s="37" t="s">
        <v>26</v>
      </c>
      <c r="N1" s="20"/>
    </row>
    <row r="2" spans="1:14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145</v>
      </c>
      <c r="G2" s="38" t="s">
        <v>32</v>
      </c>
      <c r="H2" s="38" t="s">
        <v>139</v>
      </c>
      <c r="I2" s="38" t="s">
        <v>33</v>
      </c>
      <c r="J2" s="38" t="s">
        <v>141</v>
      </c>
      <c r="K2" s="38" t="s">
        <v>144</v>
      </c>
      <c r="L2" s="38" t="s">
        <v>34</v>
      </c>
      <c r="M2" s="39" t="s">
        <v>35</v>
      </c>
      <c r="N2" s="40">
        <v>2000</v>
      </c>
    </row>
    <row r="3" spans="1:14">
      <c r="A3" s="36">
        <v>1</v>
      </c>
      <c r="B3" s="43">
        <v>12</v>
      </c>
      <c r="C3" s="43">
        <v>4</v>
      </c>
      <c r="D3" s="43">
        <v>96</v>
      </c>
      <c r="E3" s="43">
        <v>0.17206532117089657</v>
      </c>
      <c r="F3" s="44">
        <v>0.17098345051117114</v>
      </c>
      <c r="G3" s="43">
        <v>31725400</v>
      </c>
      <c r="H3" s="43">
        <v>-1.7400117146284977E-2</v>
      </c>
      <c r="I3" s="38" t="s">
        <v>106</v>
      </c>
      <c r="J3" s="36">
        <f>(E3-$D$49)/$D$49</f>
        <v>1.3048286402890689E-2</v>
      </c>
      <c r="K3" s="36">
        <f>(F3-$D$49)/$D$49</f>
        <v>6.6786867038562464E-3</v>
      </c>
      <c r="L3" s="38" t="s">
        <v>113</v>
      </c>
      <c r="M3" s="47"/>
      <c r="N3" s="48"/>
    </row>
    <row r="4" spans="1:14">
      <c r="A4" s="36">
        <f>A3+1</f>
        <v>2</v>
      </c>
      <c r="B4" s="43">
        <v>12</v>
      </c>
      <c r="C4" s="43">
        <v>4</v>
      </c>
      <c r="D4" s="43">
        <v>90</v>
      </c>
      <c r="E4" s="43">
        <v>0.17126569175578288</v>
      </c>
      <c r="F4" s="44">
        <v>0.17098345051117114</v>
      </c>
      <c r="G4" s="43">
        <v>30949000</v>
      </c>
      <c r="H4" s="43">
        <v>-1.1196661459131008E-2</v>
      </c>
      <c r="I4" s="38" t="s">
        <v>106</v>
      </c>
      <c r="J4" s="36">
        <f>(E4-$D$49)/$D$49</f>
        <v>8.3404045169544264E-3</v>
      </c>
      <c r="K4" s="36">
        <f t="shared" ref="K4:K32" si="0">(F4-$D$49)/$D$49</f>
        <v>6.6786867038562464E-3</v>
      </c>
      <c r="L4" s="38" t="s">
        <v>113</v>
      </c>
      <c r="M4" s="9" t="s">
        <v>36</v>
      </c>
      <c r="N4" s="49">
        <v>200</v>
      </c>
    </row>
    <row r="5" spans="1:14">
      <c r="A5" s="36">
        <f t="shared" ref="A5:A32" si="1">A4+1</f>
        <v>3</v>
      </c>
      <c r="B5" s="43">
        <v>12</v>
      </c>
      <c r="C5" s="43">
        <v>4</v>
      </c>
      <c r="D5" s="43">
        <v>81</v>
      </c>
      <c r="E5" s="43">
        <v>0.17130859589131658</v>
      </c>
      <c r="F5" s="44">
        <v>0.17098345051117114</v>
      </c>
      <c r="G5" s="43">
        <v>30630400</v>
      </c>
      <c r="H5" s="43">
        <v>-1.153162543254993E-2</v>
      </c>
      <c r="I5" s="38" t="s">
        <v>106</v>
      </c>
      <c r="J5" s="36">
        <f>(E5-$D$49)/$D$49</f>
        <v>8.5930060329731557E-3</v>
      </c>
      <c r="K5" s="36">
        <f t="shared" si="0"/>
        <v>6.6786867038562464E-3</v>
      </c>
      <c r="L5" s="38" t="s">
        <v>113</v>
      </c>
      <c r="M5" s="47"/>
      <c r="N5" s="48"/>
    </row>
    <row r="6" spans="1:14">
      <c r="A6" s="36">
        <f t="shared" si="1"/>
        <v>4</v>
      </c>
      <c r="B6" s="43">
        <v>12</v>
      </c>
      <c r="C6" s="43">
        <v>4</v>
      </c>
      <c r="D6" s="43">
        <v>85</v>
      </c>
      <c r="E6" s="43">
        <v>0.17129039371206631</v>
      </c>
      <c r="F6" s="44">
        <v>0.17098345051117114</v>
      </c>
      <c r="G6" s="43">
        <v>31023000</v>
      </c>
      <c r="H6" s="43">
        <v>-1.1389545664254541E-2</v>
      </c>
      <c r="I6" s="38" t="s">
        <v>106</v>
      </c>
      <c r="J6" s="36">
        <f>(E6-$D$49)/$D$49</f>
        <v>8.48583925251554E-3</v>
      </c>
      <c r="K6" s="36">
        <f t="shared" si="0"/>
        <v>6.6786867038562464E-3</v>
      </c>
      <c r="L6" s="38" t="s">
        <v>113</v>
      </c>
      <c r="M6" s="9" t="s">
        <v>37</v>
      </c>
      <c r="N6" s="49">
        <v>30000000</v>
      </c>
    </row>
    <row r="7" spans="1:14">
      <c r="A7" s="36">
        <f t="shared" si="1"/>
        <v>5</v>
      </c>
      <c r="B7" s="43">
        <v>12</v>
      </c>
      <c r="C7" s="43">
        <v>4</v>
      </c>
      <c r="D7" s="43">
        <v>84</v>
      </c>
      <c r="E7" s="43">
        <v>0.1712681051254174</v>
      </c>
      <c r="F7" s="44">
        <v>0.17098345051117114</v>
      </c>
      <c r="G7" s="43">
        <v>31240600</v>
      </c>
      <c r="H7" s="43">
        <v>-1.1215509689988856E-2</v>
      </c>
      <c r="I7" s="38" t="s">
        <v>106</v>
      </c>
      <c r="J7" s="36">
        <f>(E7-$D$49)/$D$49</f>
        <v>8.3546134229447473E-3</v>
      </c>
      <c r="K7" s="36">
        <f t="shared" si="0"/>
        <v>6.6786867038562464E-3</v>
      </c>
      <c r="L7" s="38" t="s">
        <v>113</v>
      </c>
      <c r="M7" s="47"/>
      <c r="N7" s="48"/>
    </row>
    <row r="8" spans="1:14">
      <c r="A8" s="36">
        <f t="shared" si="1"/>
        <v>6</v>
      </c>
      <c r="B8" s="43">
        <v>12</v>
      </c>
      <c r="C8" s="43">
        <v>4</v>
      </c>
      <c r="D8" s="43">
        <v>139</v>
      </c>
      <c r="E8" s="43">
        <v>0.17128789784343101</v>
      </c>
      <c r="F8" s="44">
        <v>0.17098345051117114</v>
      </c>
      <c r="G8" s="43">
        <v>31134600</v>
      </c>
      <c r="H8" s="43">
        <v>-1.1370060410808236E-2</v>
      </c>
      <c r="I8" s="38" t="s">
        <v>106</v>
      </c>
      <c r="J8" s="36">
        <f>(E8-$D$49)/$D$49</f>
        <v>8.471144627085701E-3</v>
      </c>
      <c r="K8" s="36">
        <f t="shared" si="0"/>
        <v>6.6786867038562464E-3</v>
      </c>
      <c r="L8" s="38" t="s">
        <v>113</v>
      </c>
      <c r="M8" s="50" t="s">
        <v>38</v>
      </c>
      <c r="N8" s="51">
        <v>1.0000000000000001E-5</v>
      </c>
    </row>
    <row r="9" spans="1:14">
      <c r="A9" s="36">
        <f t="shared" si="1"/>
        <v>7</v>
      </c>
      <c r="B9" s="43">
        <v>12</v>
      </c>
      <c r="C9" s="43">
        <v>4</v>
      </c>
      <c r="D9" s="43">
        <v>73</v>
      </c>
      <c r="E9" s="43">
        <v>0.1710859512851004</v>
      </c>
      <c r="F9" s="44">
        <v>0.17098345051117114</v>
      </c>
      <c r="G9" s="43">
        <v>31384200</v>
      </c>
      <c r="H9" s="43">
        <v>-9.7907535439718529E-3</v>
      </c>
      <c r="I9" s="38" t="s">
        <v>106</v>
      </c>
      <c r="J9" s="36">
        <f>(E9-$D$49)/$D$49</f>
        <v>7.2821681763423456E-3</v>
      </c>
      <c r="K9" s="36">
        <f t="shared" si="0"/>
        <v>6.6786867038562464E-3</v>
      </c>
      <c r="L9" s="38" t="s">
        <v>113</v>
      </c>
      <c r="M9" s="47"/>
      <c r="N9" s="48"/>
    </row>
    <row r="10" spans="1:14">
      <c r="A10" s="36">
        <f t="shared" si="1"/>
        <v>8</v>
      </c>
      <c r="B10" s="43">
        <v>12</v>
      </c>
      <c r="C10" s="43">
        <v>4</v>
      </c>
      <c r="D10" s="43">
        <v>81</v>
      </c>
      <c r="E10" s="43">
        <v>0.17130859589131658</v>
      </c>
      <c r="F10" s="44">
        <v>0.17098345051117114</v>
      </c>
      <c r="G10" s="43">
        <v>31536400</v>
      </c>
      <c r="H10" s="43">
        <v>-1.153162543254993E-2</v>
      </c>
      <c r="I10" s="38" t="s">
        <v>106</v>
      </c>
      <c r="J10" s="36">
        <f>(E10-$D$49)/$D$49</f>
        <v>8.5930060329731557E-3</v>
      </c>
      <c r="K10" s="36">
        <f t="shared" si="0"/>
        <v>6.6786867038562464E-3</v>
      </c>
      <c r="L10" s="99" t="s">
        <v>113</v>
      </c>
      <c r="M10" s="54" t="s">
        <v>39</v>
      </c>
      <c r="N10" s="49">
        <v>3</v>
      </c>
    </row>
    <row r="11" spans="1:14">
      <c r="A11" s="36">
        <f t="shared" si="1"/>
        <v>9</v>
      </c>
      <c r="B11" s="43">
        <v>12</v>
      </c>
      <c r="C11" s="43">
        <v>4</v>
      </c>
      <c r="D11" s="43">
        <v>88</v>
      </c>
      <c r="E11" s="43">
        <v>0.17129186815424935</v>
      </c>
      <c r="F11" s="44">
        <v>0.17098345051117114</v>
      </c>
      <c r="G11" s="43">
        <v>31411200</v>
      </c>
      <c r="H11" s="43">
        <v>-1.1401056234340068E-2</v>
      </c>
      <c r="I11" s="38" t="s">
        <v>106</v>
      </c>
      <c r="J11" s="36">
        <f>(E11-$D$49)/$D$49</f>
        <v>8.4945201483332781E-3</v>
      </c>
      <c r="K11" s="36">
        <f t="shared" si="0"/>
        <v>6.6786867038562464E-3</v>
      </c>
      <c r="L11" s="99" t="s">
        <v>113</v>
      </c>
      <c r="M11" s="53"/>
      <c r="N11" s="51"/>
    </row>
    <row r="12" spans="1:14">
      <c r="A12" s="36">
        <f t="shared" si="1"/>
        <v>10</v>
      </c>
      <c r="B12" s="43">
        <v>12</v>
      </c>
      <c r="C12" s="43">
        <v>4</v>
      </c>
      <c r="D12" s="43">
        <v>72</v>
      </c>
      <c r="E12" s="43">
        <v>0.17058055770001165</v>
      </c>
      <c r="F12" s="44">
        <v>0.17098345051117114</v>
      </c>
      <c r="G12" s="43">
        <v>30347800</v>
      </c>
      <c r="H12" s="43">
        <v>-5.8147940989803359E-3</v>
      </c>
      <c r="I12" s="38" t="s">
        <v>106</v>
      </c>
      <c r="J12" s="36">
        <f>(E12-$D$49)/$D$49</f>
        <v>4.3066231807028154E-3</v>
      </c>
      <c r="K12" s="36">
        <f t="shared" si="0"/>
        <v>6.6786867038562464E-3</v>
      </c>
      <c r="L12" s="99" t="s">
        <v>113</v>
      </c>
      <c r="M12" s="54" t="s">
        <v>40</v>
      </c>
      <c r="N12" s="49">
        <v>20</v>
      </c>
    </row>
    <row r="13" spans="1:14">
      <c r="A13" s="36">
        <f t="shared" si="1"/>
        <v>11</v>
      </c>
      <c r="B13" s="43">
        <v>12</v>
      </c>
      <c r="C13" s="43">
        <v>4</v>
      </c>
      <c r="D13" s="43">
        <v>85</v>
      </c>
      <c r="E13" s="43">
        <v>0.17129039371206631</v>
      </c>
      <c r="F13" s="44">
        <v>0.17098345051117114</v>
      </c>
      <c r="G13" s="43">
        <v>30471000</v>
      </c>
      <c r="H13" s="43">
        <v>-1.1389545664254541E-2</v>
      </c>
      <c r="I13" s="38" t="s">
        <v>106</v>
      </c>
      <c r="J13" s="36">
        <f>(E13-$D$49)/$D$49</f>
        <v>8.48583925251554E-3</v>
      </c>
      <c r="K13" s="36">
        <f t="shared" si="0"/>
        <v>6.6786867038562464E-3</v>
      </c>
      <c r="L13" s="99" t="s">
        <v>113</v>
      </c>
      <c r="M13" s="36"/>
      <c r="N13" s="48"/>
    </row>
    <row r="14" spans="1:14">
      <c r="A14" s="36">
        <f t="shared" si="1"/>
        <v>12</v>
      </c>
      <c r="B14" s="43">
        <v>12</v>
      </c>
      <c r="C14" s="43">
        <v>4</v>
      </c>
      <c r="D14" s="43">
        <v>84</v>
      </c>
      <c r="E14" s="43">
        <v>0.1712681051254174</v>
      </c>
      <c r="F14" s="44">
        <v>0.17098345051117114</v>
      </c>
      <c r="G14" s="43">
        <v>31060600</v>
      </c>
      <c r="H14" s="43">
        <v>-1.1215509689988856E-2</v>
      </c>
      <c r="I14" s="38" t="s">
        <v>106</v>
      </c>
      <c r="J14" s="36">
        <f>(E14-$D$49)/$D$49</f>
        <v>8.3546134229447473E-3</v>
      </c>
      <c r="K14" s="36">
        <f t="shared" si="0"/>
        <v>6.6786867038562464E-3</v>
      </c>
      <c r="L14" s="99" t="s">
        <v>113</v>
      </c>
      <c r="M14" s="36" t="s">
        <v>41</v>
      </c>
      <c r="N14" s="55" t="s">
        <v>109</v>
      </c>
    </row>
    <row r="15" spans="1:14">
      <c r="A15" s="36">
        <f t="shared" si="1"/>
        <v>13</v>
      </c>
      <c r="B15" s="43">
        <v>12</v>
      </c>
      <c r="C15" s="43">
        <v>4</v>
      </c>
      <c r="D15" s="43">
        <v>93</v>
      </c>
      <c r="E15" s="43">
        <v>0.17170534788926231</v>
      </c>
      <c r="F15" s="44">
        <v>0.17098345051117114</v>
      </c>
      <c r="G15" s="43">
        <v>30977200</v>
      </c>
      <c r="H15" s="43">
        <v>-1.4617770908407657E-2</v>
      </c>
      <c r="I15" s="38" t="s">
        <v>106</v>
      </c>
      <c r="J15" s="36">
        <f>(E15-$D$49)/$D$49</f>
        <v>1.0928915029107495E-2</v>
      </c>
      <c r="K15" s="36">
        <f t="shared" si="0"/>
        <v>6.6786867038562464E-3</v>
      </c>
      <c r="L15" s="38" t="s">
        <v>113</v>
      </c>
      <c r="M15" s="56"/>
      <c r="N15" s="20"/>
    </row>
    <row r="16" spans="1:14">
      <c r="A16" s="36">
        <f t="shared" si="1"/>
        <v>14</v>
      </c>
      <c r="B16" s="43">
        <v>12</v>
      </c>
      <c r="C16" s="43">
        <v>4</v>
      </c>
      <c r="D16" s="43">
        <v>94</v>
      </c>
      <c r="E16" s="43">
        <v>0.17208789702139077</v>
      </c>
      <c r="F16" s="44">
        <v>0.17098345051117114</v>
      </c>
      <c r="G16" s="43">
        <v>31563600</v>
      </c>
      <c r="H16" s="43">
        <v>-1.7574054124708915E-2</v>
      </c>
      <c r="I16" s="38" t="s">
        <v>106</v>
      </c>
      <c r="J16" s="36">
        <f>(E16-$D$49)/$D$49</f>
        <v>1.3181203521236237E-2</v>
      </c>
      <c r="K16" s="36">
        <f t="shared" si="0"/>
        <v>6.6786867038562464E-3</v>
      </c>
      <c r="L16" s="38" t="s">
        <v>113</v>
      </c>
      <c r="M16" s="20"/>
      <c r="N16" s="20"/>
    </row>
    <row r="17" spans="1:14">
      <c r="A17" s="36">
        <f t="shared" si="1"/>
        <v>15</v>
      </c>
      <c r="B17" s="42">
        <v>12</v>
      </c>
      <c r="C17" s="42">
        <v>3</v>
      </c>
      <c r="D17" s="43">
        <v>27</v>
      </c>
      <c r="E17" s="43">
        <v>0.17448486612108646</v>
      </c>
      <c r="F17" s="44">
        <v>0.17251488131619264</v>
      </c>
      <c r="G17" s="43">
        <v>30977800</v>
      </c>
      <c r="H17" s="43">
        <v>-2.6635776462281768E-2</v>
      </c>
      <c r="I17" s="38" t="s">
        <v>107</v>
      </c>
      <c r="J17" s="36">
        <f>(E17-$D$49)/$D$49</f>
        <v>2.7293550056164399E-2</v>
      </c>
      <c r="K17" s="36">
        <f t="shared" si="0"/>
        <v>1.569510757364179E-2</v>
      </c>
      <c r="L17" s="36"/>
      <c r="M17" s="20"/>
      <c r="N17" s="20"/>
    </row>
    <row r="18" spans="1:14">
      <c r="A18" s="36">
        <f t="shared" si="1"/>
        <v>16</v>
      </c>
      <c r="B18" s="43">
        <v>12</v>
      </c>
      <c r="C18" s="43">
        <v>4</v>
      </c>
      <c r="D18" s="43">
        <v>87</v>
      </c>
      <c r="E18" s="43">
        <v>0.17138684348694533</v>
      </c>
      <c r="F18" s="44">
        <v>0.17098345051117114</v>
      </c>
      <c r="G18" s="43">
        <v>31400800</v>
      </c>
      <c r="H18" s="43">
        <v>-1.2141904189872932E-2</v>
      </c>
      <c r="I18" s="38" t="s">
        <v>106</v>
      </c>
      <c r="J18" s="36">
        <f>(E18-$D$49)/$D$49</f>
        <v>9.0536949860255574E-3</v>
      </c>
      <c r="K18" s="36">
        <f t="shared" si="0"/>
        <v>6.6786867038562464E-3</v>
      </c>
      <c r="L18" s="38" t="s">
        <v>113</v>
      </c>
      <c r="M18" s="37" t="s">
        <v>63</v>
      </c>
      <c r="N18" s="36"/>
    </row>
    <row r="19" spans="1:14">
      <c r="A19" s="36">
        <f t="shared" si="1"/>
        <v>17</v>
      </c>
      <c r="B19" s="43">
        <v>12</v>
      </c>
      <c r="C19" s="43">
        <v>4</v>
      </c>
      <c r="D19" s="43">
        <v>85</v>
      </c>
      <c r="E19" s="43">
        <v>0.17129039371206631</v>
      </c>
      <c r="F19" s="44">
        <v>0.17098345051117114</v>
      </c>
      <c r="G19" s="43">
        <v>30843000</v>
      </c>
      <c r="H19" s="43">
        <v>-1.1389545664254541E-2</v>
      </c>
      <c r="I19" s="38" t="s">
        <v>106</v>
      </c>
      <c r="J19" s="36">
        <f>(E19-$D$49)/$D$49</f>
        <v>8.48583925251554E-3</v>
      </c>
      <c r="K19" s="36">
        <f t="shared" si="0"/>
        <v>6.6786867038562464E-3</v>
      </c>
      <c r="L19" s="38" t="s">
        <v>113</v>
      </c>
      <c r="M19" s="39" t="s">
        <v>42</v>
      </c>
      <c r="N19" s="57">
        <v>44</v>
      </c>
    </row>
    <row r="20" spans="1:14">
      <c r="A20" s="36">
        <f t="shared" si="1"/>
        <v>18</v>
      </c>
      <c r="B20" s="43">
        <v>12</v>
      </c>
      <c r="C20" s="43">
        <v>4</v>
      </c>
      <c r="D20" s="43">
        <v>89</v>
      </c>
      <c r="E20" s="43">
        <v>0.17129143071248426</v>
      </c>
      <c r="F20" s="44">
        <v>0.17098345051117114</v>
      </c>
      <c r="G20" s="43">
        <v>31505600</v>
      </c>
      <c r="H20" s="43">
        <v>-1.139764127604348E-2</v>
      </c>
      <c r="I20" s="38" t="s">
        <v>106</v>
      </c>
      <c r="J20" s="36">
        <f>(E20-$D$49)/$D$49</f>
        <v>8.4919446750914389E-3</v>
      </c>
      <c r="K20" s="36">
        <f t="shared" si="0"/>
        <v>6.6786867038562464E-3</v>
      </c>
      <c r="L20" s="38" t="s">
        <v>113</v>
      </c>
      <c r="M20" s="50" t="s">
        <v>43</v>
      </c>
      <c r="N20" s="58" t="s">
        <v>64</v>
      </c>
    </row>
    <row r="21" spans="1:14">
      <c r="A21" s="36">
        <f t="shared" si="1"/>
        <v>19</v>
      </c>
      <c r="B21" s="43">
        <v>12</v>
      </c>
      <c r="C21" s="43">
        <v>4</v>
      </c>
      <c r="D21" s="43">
        <v>67</v>
      </c>
      <c r="E21" s="43">
        <v>0.17032483031579046</v>
      </c>
      <c r="F21" s="44">
        <v>0.17098345051117114</v>
      </c>
      <c r="G21" s="43">
        <v>30736800</v>
      </c>
      <c r="H21" s="43">
        <v>-3.7900592863344684E-3</v>
      </c>
      <c r="I21" s="38" t="s">
        <v>106</v>
      </c>
      <c r="J21" s="36">
        <f>(E21-$D$49)/$D$49</f>
        <v>2.801007832946195E-3</v>
      </c>
      <c r="K21" s="36">
        <f t="shared" si="0"/>
        <v>6.6786867038562464E-3</v>
      </c>
      <c r="L21" s="38" t="s">
        <v>113</v>
      </c>
      <c r="M21" s="50"/>
      <c r="N21" s="58"/>
    </row>
    <row r="22" spans="1:14">
      <c r="A22" s="36">
        <f t="shared" si="1"/>
        <v>20</v>
      </c>
      <c r="B22" s="42">
        <v>11</v>
      </c>
      <c r="C22" s="42">
        <v>5</v>
      </c>
      <c r="D22" s="43">
        <v>38</v>
      </c>
      <c r="E22" s="43">
        <v>0.16939227594956199</v>
      </c>
      <c r="F22" s="44">
        <v>0.1721362928323103</v>
      </c>
      <c r="G22" s="43">
        <v>30674200</v>
      </c>
      <c r="H22" s="43">
        <v>9.3800921721847175E-3</v>
      </c>
      <c r="I22" s="38" t="s">
        <v>105</v>
      </c>
      <c r="J22" s="36"/>
      <c r="K22" s="36"/>
      <c r="L22" s="38" t="s">
        <v>112</v>
      </c>
      <c r="M22" s="59" t="s">
        <v>44</v>
      </c>
      <c r="N22" s="60">
        <v>2</v>
      </c>
    </row>
    <row r="23" spans="1:14">
      <c r="A23" s="36">
        <f t="shared" si="1"/>
        <v>21</v>
      </c>
      <c r="B23" s="42">
        <v>14</v>
      </c>
      <c r="C23" s="42">
        <v>3</v>
      </c>
      <c r="D23" s="43">
        <v>47</v>
      </c>
      <c r="E23" s="43">
        <v>0.16925303910068781</v>
      </c>
      <c r="F23" s="44">
        <v>0.17186244800036754</v>
      </c>
      <c r="G23" s="43">
        <v>30340600</v>
      </c>
      <c r="H23" s="43">
        <v>1.4219201313382612E-2</v>
      </c>
      <c r="I23" s="38" t="s">
        <v>105</v>
      </c>
      <c r="J23" s="36"/>
      <c r="K23" s="36"/>
      <c r="L23" s="38" t="s">
        <v>112</v>
      </c>
      <c r="M23" s="50" t="s">
        <v>45</v>
      </c>
      <c r="N23" s="58">
        <v>2</v>
      </c>
    </row>
    <row r="24" spans="1:14">
      <c r="A24" s="36">
        <f t="shared" si="1"/>
        <v>22</v>
      </c>
      <c r="B24" s="43">
        <v>12</v>
      </c>
      <c r="C24" s="43">
        <v>4</v>
      </c>
      <c r="D24" s="43">
        <v>58</v>
      </c>
      <c r="E24" s="43">
        <v>0.16992032714836597</v>
      </c>
      <c r="F24" s="44">
        <v>0.17098345051117114</v>
      </c>
      <c r="G24" s="43">
        <v>31435200</v>
      </c>
      <c r="H24" s="43">
        <v>-5.6953129410608483E-4</v>
      </c>
      <c r="I24" s="38" t="s">
        <v>107</v>
      </c>
      <c r="J24" s="36">
        <f>(E24-$D$49)/$D$49</f>
        <v>4.1946320898954764E-4</v>
      </c>
      <c r="K24" s="36">
        <f t="shared" si="0"/>
        <v>6.6786867038562464E-3</v>
      </c>
      <c r="L24" s="38" t="s">
        <v>113</v>
      </c>
      <c r="M24" s="50" t="s">
        <v>46</v>
      </c>
      <c r="N24" s="58">
        <v>5</v>
      </c>
    </row>
    <row r="25" spans="1:14">
      <c r="A25" s="36">
        <f t="shared" si="1"/>
        <v>23</v>
      </c>
      <c r="B25" s="42">
        <v>12</v>
      </c>
      <c r="C25" s="42">
        <v>3</v>
      </c>
      <c r="D25" s="43">
        <v>61</v>
      </c>
      <c r="E25" s="43">
        <v>0.17187537050704529</v>
      </c>
      <c r="F25" s="44">
        <v>0.17251488131619264</v>
      </c>
      <c r="G25" s="43">
        <v>31091400</v>
      </c>
      <c r="H25" s="43">
        <v>-5.3448072729764817E-3</v>
      </c>
      <c r="I25" s="38" t="s">
        <v>107</v>
      </c>
      <c r="J25" s="36">
        <f>(E25-$D$49)/$D$49</f>
        <v>1.1929936736577031E-2</v>
      </c>
      <c r="K25" s="36">
        <f t="shared" si="0"/>
        <v>1.569510757364179E-2</v>
      </c>
      <c r="L25" s="36"/>
      <c r="M25" s="50" t="s">
        <v>47</v>
      </c>
      <c r="N25" s="58">
        <v>35</v>
      </c>
    </row>
    <row r="26" spans="1:14">
      <c r="A26" s="36">
        <f t="shared" si="1"/>
        <v>24</v>
      </c>
      <c r="B26" s="43">
        <v>12</v>
      </c>
      <c r="C26" s="43">
        <v>4</v>
      </c>
      <c r="D26" s="43">
        <v>61</v>
      </c>
      <c r="E26" s="43">
        <v>0.17047733869606432</v>
      </c>
      <c r="F26" s="44">
        <v>0.17098345051117114</v>
      </c>
      <c r="G26" s="43">
        <v>31250400</v>
      </c>
      <c r="H26" s="43">
        <v>-4.9986007991460468E-3</v>
      </c>
      <c r="I26" s="38" t="s">
        <v>107</v>
      </c>
      <c r="J26" s="36">
        <f>(E26-$D$49)/$D$49</f>
        <v>3.6989130717657538E-3</v>
      </c>
      <c r="K26" s="36">
        <f t="shared" si="0"/>
        <v>6.6786867038562464E-3</v>
      </c>
      <c r="L26" s="38" t="s">
        <v>113</v>
      </c>
      <c r="M26" s="50"/>
      <c r="N26" s="58"/>
    </row>
    <row r="27" spans="1:14">
      <c r="A27" s="36">
        <f t="shared" si="1"/>
        <v>25</v>
      </c>
      <c r="B27" s="43">
        <v>12</v>
      </c>
      <c r="C27" s="43">
        <v>4</v>
      </c>
      <c r="D27" s="43">
        <v>75</v>
      </c>
      <c r="E27" s="43">
        <v>0.17122777450879262</v>
      </c>
      <c r="F27" s="44">
        <v>0.17098345051117114</v>
      </c>
      <c r="G27" s="43">
        <v>30817000</v>
      </c>
      <c r="H27" s="43">
        <v>-1.0900430519213522E-2</v>
      </c>
      <c r="I27" s="38" t="s">
        <v>107</v>
      </c>
      <c r="J27" s="36">
        <f>(E27-$D$49)/$D$49</f>
        <v>8.1171637045280402E-3</v>
      </c>
      <c r="K27" s="36">
        <f t="shared" si="0"/>
        <v>6.6786867038562464E-3</v>
      </c>
      <c r="L27" s="38" t="s">
        <v>113</v>
      </c>
      <c r="M27" s="50" t="s">
        <v>48</v>
      </c>
      <c r="N27" s="58">
        <v>6.25E-2</v>
      </c>
    </row>
    <row r="28" spans="1:14">
      <c r="A28" s="36">
        <f t="shared" si="1"/>
        <v>26</v>
      </c>
      <c r="B28" s="43">
        <v>12</v>
      </c>
      <c r="C28" s="43">
        <v>4</v>
      </c>
      <c r="D28" s="43">
        <v>97</v>
      </c>
      <c r="E28" s="43">
        <v>0.17206763737543898</v>
      </c>
      <c r="F28" s="44">
        <v>0.17098345051117114</v>
      </c>
      <c r="G28" s="43">
        <v>31276800</v>
      </c>
      <c r="H28" s="43">
        <v>-1.7417965518876422E-2</v>
      </c>
      <c r="I28" s="38" t="s">
        <v>107</v>
      </c>
      <c r="J28" s="36">
        <f>(E28-$D$49)/$D$49</f>
        <v>1.3061923241660306E-2</v>
      </c>
      <c r="K28" s="36">
        <f t="shared" si="0"/>
        <v>6.6786867038562464E-3</v>
      </c>
      <c r="L28" s="38" t="s">
        <v>113</v>
      </c>
      <c r="M28" s="50" t="s">
        <v>49</v>
      </c>
      <c r="N28" s="58">
        <v>40</v>
      </c>
    </row>
    <row r="29" spans="1:14">
      <c r="A29" s="36">
        <f t="shared" si="1"/>
        <v>27</v>
      </c>
      <c r="B29" s="43">
        <v>12</v>
      </c>
      <c r="C29" s="43">
        <v>4</v>
      </c>
      <c r="D29" s="43">
        <v>102</v>
      </c>
      <c r="E29" s="43">
        <v>0.17208868993706827</v>
      </c>
      <c r="F29" s="44">
        <v>0.17098345051117114</v>
      </c>
      <c r="G29" s="43">
        <v>30902800</v>
      </c>
      <c r="H29" s="43">
        <v>-1.7580161990577103E-2</v>
      </c>
      <c r="I29" s="38" t="s">
        <v>107</v>
      </c>
      <c r="J29" s="36">
        <f>(E29-$D$49)/$D$49</f>
        <v>1.3185871875457139E-2</v>
      </c>
      <c r="K29" s="36">
        <f t="shared" si="0"/>
        <v>6.6786867038562464E-3</v>
      </c>
      <c r="L29" s="38" t="s">
        <v>113</v>
      </c>
      <c r="M29" s="50" t="s">
        <v>50</v>
      </c>
      <c r="N29" s="58">
        <v>8</v>
      </c>
    </row>
    <row r="30" spans="1:14">
      <c r="A30" s="36">
        <f t="shared" si="1"/>
        <v>28</v>
      </c>
      <c r="B30" s="43">
        <v>12</v>
      </c>
      <c r="C30" s="43">
        <v>4</v>
      </c>
      <c r="D30" s="43">
        <v>90</v>
      </c>
      <c r="E30" s="43">
        <v>0.17126569175578288</v>
      </c>
      <c r="F30" s="44">
        <v>0.17098345051117114</v>
      </c>
      <c r="G30" s="43">
        <v>31474000</v>
      </c>
      <c r="H30" s="43">
        <v>-1.1196661459131008E-2</v>
      </c>
      <c r="I30" s="38" t="s">
        <v>107</v>
      </c>
      <c r="J30" s="36">
        <f>(E30-$D$49)/$D$49</f>
        <v>8.3404045169544264E-3</v>
      </c>
      <c r="K30" s="36">
        <f t="shared" si="0"/>
        <v>6.6786867038562464E-3</v>
      </c>
      <c r="L30" s="38" t="s">
        <v>113</v>
      </c>
      <c r="M30" s="50" t="s">
        <v>51</v>
      </c>
      <c r="N30" s="58">
        <v>4</v>
      </c>
    </row>
    <row r="31" spans="1:14">
      <c r="A31" s="36">
        <f t="shared" si="1"/>
        <v>29</v>
      </c>
      <c r="B31" s="43">
        <v>12</v>
      </c>
      <c r="C31" s="43">
        <v>4</v>
      </c>
      <c r="D31" s="43">
        <v>81</v>
      </c>
      <c r="E31" s="43">
        <v>0.17130859589131658</v>
      </c>
      <c r="F31" s="44">
        <v>0.17098345051117114</v>
      </c>
      <c r="G31" s="43">
        <v>31461400</v>
      </c>
      <c r="H31" s="43">
        <v>-1.153162543254993E-2</v>
      </c>
      <c r="I31" s="38" t="s">
        <v>107</v>
      </c>
      <c r="J31" s="36">
        <f>(E31-$D$49)/$D$49</f>
        <v>8.5930060329731557E-3</v>
      </c>
      <c r="K31" s="36">
        <f t="shared" si="0"/>
        <v>6.6786867038562464E-3</v>
      </c>
      <c r="L31" s="38" t="s">
        <v>113</v>
      </c>
      <c r="M31" s="50"/>
      <c r="N31" s="58"/>
    </row>
    <row r="32" spans="1:14">
      <c r="A32" s="36">
        <f t="shared" si="1"/>
        <v>30</v>
      </c>
      <c r="B32" s="43">
        <v>12</v>
      </c>
      <c r="C32" s="43">
        <v>4</v>
      </c>
      <c r="D32" s="43">
        <v>80</v>
      </c>
      <c r="E32" s="43">
        <v>0.17134807061316254</v>
      </c>
      <c r="F32" s="44">
        <v>0.17098345051117114</v>
      </c>
      <c r="G32" s="43">
        <v>30464000</v>
      </c>
      <c r="H32" s="43">
        <v>-1.1839601994457993E-2</v>
      </c>
      <c r="I32" s="38" t="s">
        <v>107</v>
      </c>
      <c r="J32" s="36">
        <f>(E32-$D$49)/$D$49</f>
        <v>8.8254166026925356E-3</v>
      </c>
      <c r="K32" s="36">
        <f t="shared" si="0"/>
        <v>6.6786867038562464E-3</v>
      </c>
      <c r="L32" s="38" t="s">
        <v>113</v>
      </c>
      <c r="M32" s="50" t="s">
        <v>52</v>
      </c>
      <c r="N32" s="58">
        <v>0.7</v>
      </c>
    </row>
    <row r="33" spans="5:14">
      <c r="M33" s="50" t="s">
        <v>53</v>
      </c>
      <c r="N33" s="58">
        <v>0.98</v>
      </c>
    </row>
    <row r="34" spans="5:14">
      <c r="J34" s="45" t="s">
        <v>54</v>
      </c>
      <c r="K34" s="45" t="s">
        <v>54</v>
      </c>
      <c r="M34" s="50"/>
      <c r="N34" s="58"/>
    </row>
    <row r="35" spans="5:14">
      <c r="E35" s="20" t="s">
        <v>104</v>
      </c>
      <c r="F35" s="20"/>
      <c r="J35" s="62">
        <f>AVERAGE(J3:J32)</f>
        <v>9.1863685290664611E-3</v>
      </c>
      <c r="K35" s="62">
        <f>AVERAGE(K3:K32)</f>
        <v>7.3227167659837816E-3</v>
      </c>
      <c r="M35" s="63" t="s">
        <v>55</v>
      </c>
      <c r="N35" s="64">
        <v>50</v>
      </c>
    </row>
    <row r="36" spans="5:14">
      <c r="M36" s="50"/>
      <c r="N36" s="58"/>
    </row>
    <row r="37" spans="5:14">
      <c r="J37" s="38" t="s">
        <v>142</v>
      </c>
      <c r="K37" s="38" t="s">
        <v>142</v>
      </c>
      <c r="M37" s="50" t="s">
        <v>56</v>
      </c>
      <c r="N37" s="58"/>
    </row>
    <row r="38" spans="5:14">
      <c r="J38" s="100">
        <f>_xlfn.STDEV.S(J3:J32)</f>
        <v>4.6492180233001943E-3</v>
      </c>
      <c r="K38" s="100">
        <f>_xlfn.STDEV.S(K3:K32)</f>
        <v>2.364694001160315E-3</v>
      </c>
      <c r="M38" s="67" t="s">
        <v>57</v>
      </c>
      <c r="N38" s="68"/>
    </row>
    <row r="49" spans="4:4">
      <c r="D49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G1" workbookViewId="0">
      <selection activeCell="O8" sqref="O8"/>
    </sheetView>
  </sheetViews>
  <sheetFormatPr defaultRowHeight="16.5"/>
  <cols>
    <col min="4" max="4" width="11.75" customWidth="1"/>
    <col min="5" max="6" width="17.875" customWidth="1"/>
    <col min="7" max="7" width="11.75" customWidth="1"/>
    <col min="8" max="8" width="19.75" style="36" customWidth="1"/>
    <col min="9" max="9" width="9" customWidth="1"/>
    <col min="10" max="11" width="19.75" customWidth="1"/>
    <col min="12" max="12" width="8.125" customWidth="1"/>
    <col min="14" max="14" width="44.125" customWidth="1"/>
    <col min="15" max="15" width="22.75" customWidth="1"/>
  </cols>
  <sheetData>
    <row r="1" spans="1:15">
      <c r="A1" s="36"/>
      <c r="B1" s="96" t="s">
        <v>25</v>
      </c>
      <c r="C1" s="96"/>
      <c r="D1" s="36"/>
      <c r="E1" s="36"/>
      <c r="F1" s="36"/>
      <c r="G1" s="36"/>
      <c r="I1" s="36"/>
      <c r="J1" s="20"/>
      <c r="K1" s="20"/>
      <c r="L1" s="20"/>
      <c r="N1" s="37" t="s">
        <v>26</v>
      </c>
      <c r="O1" s="20"/>
    </row>
    <row r="2" spans="1:15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145</v>
      </c>
      <c r="G2" s="38" t="s">
        <v>32</v>
      </c>
      <c r="H2" s="38" t="s">
        <v>139</v>
      </c>
      <c r="I2" s="38" t="s">
        <v>33</v>
      </c>
      <c r="J2" s="38" t="s">
        <v>141</v>
      </c>
      <c r="K2" s="38" t="s">
        <v>144</v>
      </c>
      <c r="L2" s="38" t="s">
        <v>34</v>
      </c>
      <c r="N2" s="39" t="s">
        <v>35</v>
      </c>
      <c r="O2" s="40">
        <v>5000</v>
      </c>
    </row>
    <row r="3" spans="1:15">
      <c r="A3" s="36">
        <v>1</v>
      </c>
      <c r="B3" s="44">
        <v>12</v>
      </c>
      <c r="C3" s="44">
        <v>4</v>
      </c>
      <c r="D3" s="44">
        <v>5</v>
      </c>
      <c r="E3" s="44">
        <v>0.17208520409726785</v>
      </c>
      <c r="F3" s="44">
        <v>0.17098345051117114</v>
      </c>
      <c r="G3" s="44">
        <v>32498000</v>
      </c>
      <c r="H3" s="43">
        <v>-1.7553309787784244E-2</v>
      </c>
      <c r="I3" s="38" t="s">
        <v>106</v>
      </c>
      <c r="J3" s="36">
        <f>(E3-$D$49)/$D$49</f>
        <v>1.3165348715924112E-2</v>
      </c>
      <c r="K3" s="36">
        <f>(F3-$D$49)/$D$49</f>
        <v>6.6786867038562464E-3</v>
      </c>
      <c r="L3" s="38" t="s">
        <v>113</v>
      </c>
      <c r="N3" s="47"/>
      <c r="O3" s="48"/>
    </row>
    <row r="4" spans="1:15">
      <c r="A4" s="36">
        <f>A3+1</f>
        <v>2</v>
      </c>
      <c r="B4" s="44">
        <v>12</v>
      </c>
      <c r="C4" s="44">
        <v>4</v>
      </c>
      <c r="D4" s="44">
        <v>3</v>
      </c>
      <c r="E4" s="44">
        <v>0.1699468626588167</v>
      </c>
      <c r="F4" s="44">
        <v>0.17098345051117114</v>
      </c>
      <c r="G4" s="44">
        <v>30832400</v>
      </c>
      <c r="H4" s="43">
        <v>-7.814719871035436E-4</v>
      </c>
      <c r="I4" s="38" t="s">
        <v>106</v>
      </c>
      <c r="J4" s="36">
        <f>(E4-$D$49)/$D$49</f>
        <v>5.7569314078527727E-4</v>
      </c>
      <c r="K4" s="36">
        <f t="shared" ref="K4:K67" si="0">(F4-$D$49)/$D$49</f>
        <v>6.6786867038562464E-3</v>
      </c>
      <c r="L4" s="38" t="s">
        <v>113</v>
      </c>
      <c r="N4" s="9" t="s">
        <v>36</v>
      </c>
      <c r="O4" s="49">
        <v>200</v>
      </c>
    </row>
    <row r="5" spans="1:15">
      <c r="A5" s="36">
        <f t="shared" ref="A5:A32" si="1">A4+1</f>
        <v>3</v>
      </c>
      <c r="B5" s="44">
        <v>12</v>
      </c>
      <c r="C5" s="44">
        <v>4</v>
      </c>
      <c r="D5" s="44">
        <v>3</v>
      </c>
      <c r="E5" s="44">
        <v>0.1699468626588167</v>
      </c>
      <c r="F5" s="44">
        <v>0.17098345051117114</v>
      </c>
      <c r="G5" s="44">
        <v>31154800</v>
      </c>
      <c r="H5" s="43">
        <v>-7.814719871035436E-4</v>
      </c>
      <c r="I5" s="38" t="s">
        <v>106</v>
      </c>
      <c r="J5" s="36">
        <f>(E5-$D$49)/$D$49</f>
        <v>5.7569314078527727E-4</v>
      </c>
      <c r="K5" s="36">
        <f t="shared" si="0"/>
        <v>6.6786867038562464E-3</v>
      </c>
      <c r="L5" s="38" t="s">
        <v>113</v>
      </c>
      <c r="N5" s="47"/>
      <c r="O5" s="48"/>
    </row>
    <row r="6" spans="1:15">
      <c r="A6" s="36">
        <f t="shared" si="1"/>
        <v>4</v>
      </c>
      <c r="B6" s="44">
        <v>12</v>
      </c>
      <c r="C6" s="44">
        <v>4</v>
      </c>
      <c r="D6" s="44">
        <v>7</v>
      </c>
      <c r="E6" s="44">
        <v>0.17190194266129599</v>
      </c>
      <c r="F6" s="44">
        <v>0.17098345051117114</v>
      </c>
      <c r="G6" s="44">
        <v>32421600</v>
      </c>
      <c r="H6" s="43">
        <v>-1.6139394328198442E-2</v>
      </c>
      <c r="I6" s="38" t="s">
        <v>106</v>
      </c>
      <c r="J6" s="36">
        <f>(E6-$D$49)/$D$49</f>
        <v>1.2086382411664383E-2</v>
      </c>
      <c r="K6" s="36">
        <f t="shared" si="0"/>
        <v>6.6786867038562464E-3</v>
      </c>
      <c r="L6" s="38" t="s">
        <v>113</v>
      </c>
      <c r="N6" s="9" t="s">
        <v>37</v>
      </c>
      <c r="O6" s="49">
        <v>30000000</v>
      </c>
    </row>
    <row r="7" spans="1:15">
      <c r="A7" s="36">
        <f t="shared" si="1"/>
        <v>5</v>
      </c>
      <c r="B7" s="44">
        <v>12</v>
      </c>
      <c r="C7" s="44">
        <v>4</v>
      </c>
      <c r="D7" s="44">
        <v>3</v>
      </c>
      <c r="E7" s="44">
        <v>0.1699468626588167</v>
      </c>
      <c r="F7" s="44">
        <v>0.17098345051117114</v>
      </c>
      <c r="G7" s="44">
        <v>30811600</v>
      </c>
      <c r="H7" s="43">
        <v>-7.814719871035436E-4</v>
      </c>
      <c r="I7" s="38" t="s">
        <v>106</v>
      </c>
      <c r="J7" s="36">
        <f>(E7-$D$49)/$D$49</f>
        <v>5.7569314078527727E-4</v>
      </c>
      <c r="K7" s="36">
        <f t="shared" si="0"/>
        <v>6.6786867038562464E-3</v>
      </c>
      <c r="L7" s="38" t="s">
        <v>113</v>
      </c>
      <c r="N7" s="47"/>
      <c r="O7" s="48"/>
    </row>
    <row r="8" spans="1:15">
      <c r="A8" s="36">
        <f t="shared" si="1"/>
        <v>6</v>
      </c>
      <c r="B8" s="44">
        <v>12</v>
      </c>
      <c r="C8" s="44">
        <v>4</v>
      </c>
      <c r="D8" s="44">
        <v>3</v>
      </c>
      <c r="E8" s="44">
        <v>0.1699468626588167</v>
      </c>
      <c r="F8" s="44">
        <v>0.17098345051117114</v>
      </c>
      <c r="G8" s="44">
        <v>30718000</v>
      </c>
      <c r="H8" s="43">
        <v>-7.814719871035436E-4</v>
      </c>
      <c r="I8" s="38" t="s">
        <v>106</v>
      </c>
      <c r="J8" s="36">
        <f>(E8-$D$49)/$D$49</f>
        <v>5.7569314078527727E-4</v>
      </c>
      <c r="K8" s="36">
        <f t="shared" si="0"/>
        <v>6.6786867038562464E-3</v>
      </c>
      <c r="L8" s="38" t="s">
        <v>113</v>
      </c>
      <c r="N8" s="50" t="s">
        <v>38</v>
      </c>
      <c r="O8" s="51">
        <v>1.0000000000000001E-5</v>
      </c>
    </row>
    <row r="9" spans="1:15">
      <c r="A9" s="36">
        <f t="shared" si="1"/>
        <v>7</v>
      </c>
      <c r="B9" s="44">
        <v>12</v>
      </c>
      <c r="C9" s="44">
        <v>4</v>
      </c>
      <c r="D9" s="44">
        <v>9</v>
      </c>
      <c r="E9" s="44">
        <v>0.17111659764867071</v>
      </c>
      <c r="F9" s="44">
        <v>0.17098345051117114</v>
      </c>
      <c r="G9" s="44">
        <v>33161600</v>
      </c>
      <c r="H9" s="43">
        <v>-1.0030765897858451E-2</v>
      </c>
      <c r="I9" s="38" t="s">
        <v>106</v>
      </c>
      <c r="J9" s="36">
        <f>(E9-$D$49)/$D$49</f>
        <v>7.4626010833808605E-3</v>
      </c>
      <c r="K9" s="36">
        <f t="shared" si="0"/>
        <v>6.6786867038562464E-3</v>
      </c>
      <c r="L9" s="38" t="s">
        <v>113</v>
      </c>
      <c r="N9" s="47"/>
      <c r="O9" s="48"/>
    </row>
    <row r="10" spans="1:15">
      <c r="A10" s="36">
        <f t="shared" si="1"/>
        <v>8</v>
      </c>
      <c r="B10" s="44">
        <v>12</v>
      </c>
      <c r="C10" s="44">
        <v>4</v>
      </c>
      <c r="D10" s="44">
        <v>3</v>
      </c>
      <c r="E10" s="44">
        <v>0.1699468626588167</v>
      </c>
      <c r="F10" s="44">
        <v>0.17098345051117114</v>
      </c>
      <c r="G10" s="44">
        <v>30525600</v>
      </c>
      <c r="H10" s="43">
        <v>-7.814719871035436E-4</v>
      </c>
      <c r="I10" s="38" t="s">
        <v>106</v>
      </c>
      <c r="J10" s="36">
        <f>(E10-$D$49)/$D$49</f>
        <v>5.7569314078527727E-4</v>
      </c>
      <c r="K10" s="36">
        <f t="shared" si="0"/>
        <v>6.6786867038562464E-3</v>
      </c>
      <c r="L10" s="38" t="s">
        <v>113</v>
      </c>
      <c r="M10" s="82"/>
      <c r="N10" s="54" t="s">
        <v>39</v>
      </c>
      <c r="O10" s="49">
        <v>3</v>
      </c>
    </row>
    <row r="11" spans="1:15">
      <c r="A11" s="36">
        <f t="shared" si="1"/>
        <v>9</v>
      </c>
      <c r="B11" s="44">
        <v>12</v>
      </c>
      <c r="C11" s="44">
        <v>4</v>
      </c>
      <c r="D11" s="44">
        <v>3</v>
      </c>
      <c r="E11" s="44">
        <v>0.1699468626588167</v>
      </c>
      <c r="F11" s="44">
        <v>0.17098345051117114</v>
      </c>
      <c r="G11" s="44">
        <v>30889600</v>
      </c>
      <c r="H11" s="43">
        <v>-7.814719871035436E-4</v>
      </c>
      <c r="I11" s="38" t="s">
        <v>106</v>
      </c>
      <c r="J11" s="36">
        <f>(E11-$D$49)/$D$49</f>
        <v>5.7569314078527727E-4</v>
      </c>
      <c r="K11" s="36">
        <f t="shared" si="0"/>
        <v>6.6786867038562464E-3</v>
      </c>
      <c r="L11" s="38" t="s">
        <v>113</v>
      </c>
      <c r="M11" s="82"/>
      <c r="N11" s="53"/>
      <c r="O11" s="51"/>
    </row>
    <row r="12" spans="1:15">
      <c r="A12" s="36">
        <f t="shared" si="1"/>
        <v>10</v>
      </c>
      <c r="B12" s="71">
        <v>11</v>
      </c>
      <c r="C12" s="71">
        <v>4</v>
      </c>
      <c r="D12" s="44">
        <v>4</v>
      </c>
      <c r="E12" s="44">
        <v>0.17341424795320526</v>
      </c>
      <c r="F12" s="44">
        <v>0.17242777541209614</v>
      </c>
      <c r="G12" s="44">
        <v>32252800</v>
      </c>
      <c r="H12" s="43">
        <v>-2.0340595200094569E-2</v>
      </c>
      <c r="I12" s="38" t="s">
        <v>106</v>
      </c>
      <c r="J12" s="36">
        <f>(E12-$D$49)/$D$49</f>
        <v>2.0990200299320395E-2</v>
      </c>
      <c r="K12" s="36">
        <f t="shared" si="0"/>
        <v>1.5182264623766453E-2</v>
      </c>
      <c r="L12" s="38"/>
      <c r="M12" s="82"/>
      <c r="N12" s="54" t="s">
        <v>40</v>
      </c>
      <c r="O12" s="49">
        <v>20</v>
      </c>
    </row>
    <row r="13" spans="1:15">
      <c r="A13" s="36">
        <f t="shared" si="1"/>
        <v>11</v>
      </c>
      <c r="B13" s="44">
        <v>12</v>
      </c>
      <c r="C13" s="44">
        <v>4</v>
      </c>
      <c r="D13" s="44">
        <v>3</v>
      </c>
      <c r="E13" s="44">
        <v>0.1699468626588167</v>
      </c>
      <c r="F13" s="44">
        <v>0.17098345051117114</v>
      </c>
      <c r="G13" s="44">
        <v>30790800</v>
      </c>
      <c r="H13" s="43">
        <v>-7.814719871035436E-4</v>
      </c>
      <c r="I13" s="38" t="s">
        <v>106</v>
      </c>
      <c r="J13" s="36">
        <f>(E13-$D$49)/$D$49</f>
        <v>5.7569314078527727E-4</v>
      </c>
      <c r="K13" s="36">
        <f t="shared" si="0"/>
        <v>6.6786867038562464E-3</v>
      </c>
      <c r="L13" s="38" t="s">
        <v>62</v>
      </c>
      <c r="M13" s="82"/>
      <c r="N13" s="36"/>
      <c r="O13" s="48"/>
    </row>
    <row r="14" spans="1:15">
      <c r="A14" s="36">
        <f t="shared" si="1"/>
        <v>12</v>
      </c>
      <c r="B14" s="44">
        <v>12</v>
      </c>
      <c r="C14" s="44">
        <v>4</v>
      </c>
      <c r="D14" s="44">
        <v>3</v>
      </c>
      <c r="E14" s="44">
        <v>0.1699468626588167</v>
      </c>
      <c r="F14" s="44">
        <v>0.17098345051117114</v>
      </c>
      <c r="G14" s="44">
        <v>30593200</v>
      </c>
      <c r="H14" s="43">
        <v>-7.814719871035436E-4</v>
      </c>
      <c r="I14" s="38" t="s">
        <v>106</v>
      </c>
      <c r="J14" s="36">
        <f>(E14-$D$49)/$D$49</f>
        <v>5.7569314078527727E-4</v>
      </c>
      <c r="K14" s="36">
        <f t="shared" si="0"/>
        <v>6.6786867038562464E-3</v>
      </c>
      <c r="L14" s="38" t="s">
        <v>113</v>
      </c>
      <c r="M14" s="82"/>
      <c r="N14" s="36" t="s">
        <v>41</v>
      </c>
      <c r="O14" s="55" t="s">
        <v>109</v>
      </c>
    </row>
    <row r="15" spans="1:15">
      <c r="A15" s="36">
        <f t="shared" si="1"/>
        <v>13</v>
      </c>
      <c r="B15" s="44">
        <v>12</v>
      </c>
      <c r="C15" s="44">
        <v>4</v>
      </c>
      <c r="D15" s="44">
        <v>9</v>
      </c>
      <c r="E15" s="44">
        <v>0.17111659764867071</v>
      </c>
      <c r="F15" s="44">
        <v>0.17098345051117114</v>
      </c>
      <c r="G15" s="44">
        <v>32277600</v>
      </c>
      <c r="H15" s="43">
        <v>-1.0030765897858451E-2</v>
      </c>
      <c r="I15" s="38" t="s">
        <v>106</v>
      </c>
      <c r="J15" s="36">
        <f>(E15-$D$49)/$D$49</f>
        <v>7.4626010833808605E-3</v>
      </c>
      <c r="K15" s="36">
        <f t="shared" si="0"/>
        <v>6.6786867038562464E-3</v>
      </c>
      <c r="L15" s="38" t="s">
        <v>113</v>
      </c>
      <c r="N15" s="56"/>
      <c r="O15" s="20"/>
    </row>
    <row r="16" spans="1:15">
      <c r="A16" s="36">
        <f t="shared" si="1"/>
        <v>14</v>
      </c>
      <c r="B16" s="44">
        <v>12</v>
      </c>
      <c r="C16" s="44">
        <v>4</v>
      </c>
      <c r="D16" s="44">
        <v>3</v>
      </c>
      <c r="E16" s="44">
        <v>0.1699468626588167</v>
      </c>
      <c r="F16" s="44">
        <v>0.17098345051117114</v>
      </c>
      <c r="G16" s="44">
        <v>30525600</v>
      </c>
      <c r="H16" s="43">
        <v>-7.814719871035436E-4</v>
      </c>
      <c r="I16" s="38" t="s">
        <v>106</v>
      </c>
      <c r="J16" s="36">
        <f>(E16-$D$49)/$D$49</f>
        <v>5.7569314078527727E-4</v>
      </c>
      <c r="K16" s="36">
        <f t="shared" si="0"/>
        <v>6.6786867038562464E-3</v>
      </c>
      <c r="L16" s="38" t="s">
        <v>113</v>
      </c>
      <c r="N16" s="20"/>
      <c r="O16" s="20"/>
    </row>
    <row r="17" spans="1:15">
      <c r="A17" s="36">
        <f t="shared" si="1"/>
        <v>15</v>
      </c>
      <c r="B17" s="44">
        <v>12</v>
      </c>
      <c r="C17" s="44">
        <v>4</v>
      </c>
      <c r="D17" s="44">
        <v>3</v>
      </c>
      <c r="E17" s="44">
        <v>0.1699468626588167</v>
      </c>
      <c r="F17" s="44">
        <v>0.17098345051117114</v>
      </c>
      <c r="G17" s="44">
        <v>30614000</v>
      </c>
      <c r="H17" s="43">
        <v>-7.814719871035436E-4</v>
      </c>
      <c r="I17" s="38" t="s">
        <v>107</v>
      </c>
      <c r="J17" s="36">
        <f>(E17-$D$49)/$D$49</f>
        <v>5.7569314078527727E-4</v>
      </c>
      <c r="K17" s="36">
        <f t="shared" si="0"/>
        <v>6.6786867038562464E-3</v>
      </c>
      <c r="L17" s="38" t="s">
        <v>62</v>
      </c>
      <c r="N17" s="20"/>
      <c r="O17" s="20"/>
    </row>
    <row r="18" spans="1:15">
      <c r="A18" s="36">
        <f t="shared" si="1"/>
        <v>16</v>
      </c>
      <c r="B18" s="44">
        <v>12</v>
      </c>
      <c r="C18" s="44">
        <v>4</v>
      </c>
      <c r="D18" s="44">
        <v>3</v>
      </c>
      <c r="E18" s="44">
        <v>0.1699468626588167</v>
      </c>
      <c r="F18" s="44">
        <v>0.17098345051117114</v>
      </c>
      <c r="G18" s="44">
        <v>30395600</v>
      </c>
      <c r="H18" s="43">
        <v>-7.814719871035436E-4</v>
      </c>
      <c r="I18" s="38" t="s">
        <v>106</v>
      </c>
      <c r="J18" s="36">
        <f>(E18-$D$49)/$D$49</f>
        <v>5.7569314078527727E-4</v>
      </c>
      <c r="K18" s="36">
        <f t="shared" si="0"/>
        <v>6.6786867038562464E-3</v>
      </c>
      <c r="L18" s="38" t="s">
        <v>113</v>
      </c>
      <c r="N18" s="37" t="s">
        <v>63</v>
      </c>
      <c r="O18" s="36"/>
    </row>
    <row r="19" spans="1:15">
      <c r="A19" s="36">
        <f t="shared" si="1"/>
        <v>17</v>
      </c>
      <c r="B19" s="44">
        <v>12</v>
      </c>
      <c r="C19" s="44">
        <v>4</v>
      </c>
      <c r="D19" s="44">
        <v>3</v>
      </c>
      <c r="E19" s="44">
        <v>0.1699468626588167</v>
      </c>
      <c r="F19" s="44">
        <v>0.17098345051117114</v>
      </c>
      <c r="G19" s="44">
        <v>30354000</v>
      </c>
      <c r="H19" s="43">
        <v>-7.814719871035436E-4</v>
      </c>
      <c r="I19" s="38" t="s">
        <v>106</v>
      </c>
      <c r="J19" s="36">
        <f>(E19-$D$49)/$D$49</f>
        <v>5.7569314078527727E-4</v>
      </c>
      <c r="K19" s="36">
        <f t="shared" si="0"/>
        <v>6.6786867038562464E-3</v>
      </c>
      <c r="L19" s="38" t="s">
        <v>113</v>
      </c>
      <c r="N19" s="39" t="s">
        <v>42</v>
      </c>
      <c r="O19" s="57">
        <v>44</v>
      </c>
    </row>
    <row r="20" spans="1:15">
      <c r="A20" s="36">
        <f t="shared" si="1"/>
        <v>18</v>
      </c>
      <c r="B20" s="44">
        <v>12</v>
      </c>
      <c r="C20" s="44">
        <v>4</v>
      </c>
      <c r="D20" s="44">
        <v>3</v>
      </c>
      <c r="E20" s="44">
        <v>0.1699468626588167</v>
      </c>
      <c r="F20" s="44">
        <v>0.17098345051117114</v>
      </c>
      <c r="G20" s="44">
        <v>30681600</v>
      </c>
      <c r="H20" s="43">
        <v>-7.814719871035436E-4</v>
      </c>
      <c r="I20" s="38" t="s">
        <v>106</v>
      </c>
      <c r="J20" s="36">
        <f>(E20-$D$49)/$D$49</f>
        <v>5.7569314078527727E-4</v>
      </c>
      <c r="K20" s="36">
        <f t="shared" si="0"/>
        <v>6.6786867038562464E-3</v>
      </c>
      <c r="L20" s="38" t="s">
        <v>113</v>
      </c>
      <c r="N20" s="50" t="s">
        <v>43</v>
      </c>
      <c r="O20" s="58" t="s">
        <v>64</v>
      </c>
    </row>
    <row r="21" spans="1:15">
      <c r="A21" s="36">
        <f t="shared" si="1"/>
        <v>19</v>
      </c>
      <c r="B21" s="71">
        <v>11</v>
      </c>
      <c r="C21" s="71">
        <v>4</v>
      </c>
      <c r="D21" s="44">
        <v>5</v>
      </c>
      <c r="E21" s="44">
        <v>0.17368271915490874</v>
      </c>
      <c r="F21" s="44">
        <v>0.17242777541209614</v>
      </c>
      <c r="G21" s="44">
        <v>32394000</v>
      </c>
      <c r="H21" s="43">
        <v>-2.2341115998498751E-2</v>
      </c>
      <c r="I21" s="38" t="s">
        <v>106</v>
      </c>
      <c r="J21" s="36">
        <f>(E21-$D$49)/$D$49</f>
        <v>2.2570845887771699E-2</v>
      </c>
      <c r="K21" s="36">
        <f t="shared" si="0"/>
        <v>1.5182264623766453E-2</v>
      </c>
      <c r="L21" s="38"/>
      <c r="N21" s="50"/>
      <c r="O21" s="58"/>
    </row>
    <row r="22" spans="1:15">
      <c r="A22" s="36">
        <f t="shared" si="1"/>
        <v>20</v>
      </c>
      <c r="B22" s="44">
        <v>12</v>
      </c>
      <c r="C22" s="44">
        <v>4</v>
      </c>
      <c r="D22" s="44">
        <v>8</v>
      </c>
      <c r="E22" s="44">
        <v>0.17134969072233147</v>
      </c>
      <c r="F22" s="44">
        <v>0.17098345051117114</v>
      </c>
      <c r="G22" s="44">
        <v>32833200</v>
      </c>
      <c r="H22" s="43">
        <v>-1.1852237496114526E-2</v>
      </c>
      <c r="I22" s="38" t="s">
        <v>60</v>
      </c>
      <c r="J22" s="36">
        <f>(E22-$D$49)/$D$49</f>
        <v>8.8349551244946232E-3</v>
      </c>
      <c r="K22" s="36">
        <f t="shared" si="0"/>
        <v>6.6786867038562464E-3</v>
      </c>
      <c r="L22" s="38" t="s">
        <v>112</v>
      </c>
      <c r="N22" s="59" t="s">
        <v>44</v>
      </c>
      <c r="O22" s="60">
        <v>2</v>
      </c>
    </row>
    <row r="23" spans="1:15">
      <c r="A23" s="36">
        <f t="shared" si="1"/>
        <v>21</v>
      </c>
      <c r="B23" s="44">
        <v>12</v>
      </c>
      <c r="C23" s="44">
        <v>4</v>
      </c>
      <c r="D23" s="44">
        <v>11</v>
      </c>
      <c r="E23" s="44">
        <v>0.1713513301870517</v>
      </c>
      <c r="F23" s="44">
        <v>0.17098345051117114</v>
      </c>
      <c r="G23" s="44">
        <v>32887600</v>
      </c>
      <c r="H23" s="43">
        <v>-1.1865023626288718E-2</v>
      </c>
      <c r="I23" s="38" t="s">
        <v>60</v>
      </c>
      <c r="J23" s="36">
        <f>(E23-$D$49)/$D$49</f>
        <v>8.8446076036470013E-3</v>
      </c>
      <c r="K23" s="36">
        <f t="shared" si="0"/>
        <v>6.6786867038562464E-3</v>
      </c>
      <c r="L23" s="38" t="s">
        <v>62</v>
      </c>
      <c r="N23" s="50" t="s">
        <v>45</v>
      </c>
      <c r="O23" s="58">
        <v>2</v>
      </c>
    </row>
    <row r="24" spans="1:15">
      <c r="A24" s="36">
        <f t="shared" si="1"/>
        <v>22</v>
      </c>
      <c r="B24" s="44">
        <v>12</v>
      </c>
      <c r="C24" s="44">
        <v>4</v>
      </c>
      <c r="D24" s="44">
        <v>3</v>
      </c>
      <c r="E24" s="44">
        <v>0.1699468626588167</v>
      </c>
      <c r="F24" s="44">
        <v>0.17098345051117114</v>
      </c>
      <c r="G24" s="44">
        <v>30619200</v>
      </c>
      <c r="H24" s="43">
        <v>-7.814719871035436E-4</v>
      </c>
      <c r="I24" s="38" t="s">
        <v>107</v>
      </c>
      <c r="J24" s="36">
        <f>(E24-$D$49)/$D$49</f>
        <v>5.7569314078527727E-4</v>
      </c>
      <c r="K24" s="36">
        <f t="shared" si="0"/>
        <v>6.6786867038562464E-3</v>
      </c>
      <c r="L24" s="38" t="s">
        <v>113</v>
      </c>
      <c r="N24" s="50" t="s">
        <v>46</v>
      </c>
      <c r="O24" s="58">
        <v>5</v>
      </c>
    </row>
    <row r="25" spans="1:15">
      <c r="A25" s="36">
        <f t="shared" si="1"/>
        <v>23</v>
      </c>
      <c r="B25" s="44">
        <v>12</v>
      </c>
      <c r="C25" s="44">
        <v>4</v>
      </c>
      <c r="D25" s="44">
        <v>10</v>
      </c>
      <c r="E25" s="44">
        <v>0.17099852437090313</v>
      </c>
      <c r="F25" s="44">
        <v>0.17098345051117114</v>
      </c>
      <c r="G25" s="44">
        <v>32923200</v>
      </c>
      <c r="H25" s="43">
        <v>-9.1053748924405653E-3</v>
      </c>
      <c r="I25" s="38" t="s">
        <v>107</v>
      </c>
      <c r="J25" s="36">
        <f>(E25-$D$49)/$D$49</f>
        <v>6.7674352539246092E-3</v>
      </c>
      <c r="K25" s="36">
        <f t="shared" si="0"/>
        <v>6.6786867038562464E-3</v>
      </c>
      <c r="L25" s="38" t="s">
        <v>62</v>
      </c>
      <c r="N25" s="50" t="s">
        <v>47</v>
      </c>
      <c r="O25" s="58">
        <v>35</v>
      </c>
    </row>
    <row r="26" spans="1:15">
      <c r="A26" s="36">
        <f t="shared" si="1"/>
        <v>24</v>
      </c>
      <c r="B26" s="44">
        <v>12</v>
      </c>
      <c r="C26" s="44">
        <v>4</v>
      </c>
      <c r="D26" s="44">
        <v>3</v>
      </c>
      <c r="E26" s="44">
        <v>0.1699468626588167</v>
      </c>
      <c r="F26" s="44">
        <v>0.17098345051117114</v>
      </c>
      <c r="G26" s="44">
        <v>30411200</v>
      </c>
      <c r="H26" s="43">
        <v>-7.814719871035436E-4</v>
      </c>
      <c r="I26" s="38" t="s">
        <v>107</v>
      </c>
      <c r="J26" s="36">
        <f>(E26-$D$49)/$D$49</f>
        <v>5.7569314078527727E-4</v>
      </c>
      <c r="K26" s="36">
        <f t="shared" si="0"/>
        <v>6.6786867038562464E-3</v>
      </c>
      <c r="L26" s="38" t="s">
        <v>113</v>
      </c>
      <c r="N26" s="50"/>
      <c r="O26" s="58"/>
    </row>
    <row r="27" spans="1:15">
      <c r="A27" s="36">
        <f t="shared" si="1"/>
        <v>25</v>
      </c>
      <c r="B27" s="44">
        <v>12</v>
      </c>
      <c r="C27" s="44">
        <v>4</v>
      </c>
      <c r="D27" s="44">
        <v>10</v>
      </c>
      <c r="E27" s="44">
        <v>0.17099852437090313</v>
      </c>
      <c r="F27" s="44">
        <v>0.17098345051117114</v>
      </c>
      <c r="G27" s="44">
        <v>33313200</v>
      </c>
      <c r="H27" s="43">
        <v>-9.1053748924405653E-3</v>
      </c>
      <c r="I27" s="38" t="s">
        <v>107</v>
      </c>
      <c r="J27" s="36">
        <f>(E27-$D$49)/$D$49</f>
        <v>6.7674352539246092E-3</v>
      </c>
      <c r="K27" s="36">
        <f t="shared" si="0"/>
        <v>6.6786867038562464E-3</v>
      </c>
      <c r="L27" s="38" t="s">
        <v>113</v>
      </c>
      <c r="N27" s="50" t="s">
        <v>48</v>
      </c>
      <c r="O27" s="58">
        <v>6.25E-2</v>
      </c>
    </row>
    <row r="28" spans="1:15">
      <c r="A28" s="36">
        <f t="shared" si="1"/>
        <v>26</v>
      </c>
      <c r="B28" s="71">
        <v>11</v>
      </c>
      <c r="C28" s="71">
        <v>5</v>
      </c>
      <c r="D28" s="44">
        <v>7</v>
      </c>
      <c r="E28" s="44">
        <v>0.17299586680145301</v>
      </c>
      <c r="F28" s="44">
        <v>0.1721362928323103</v>
      </c>
      <c r="G28" s="44">
        <v>32723200</v>
      </c>
      <c r="H28" s="43">
        <v>-1.8243231801429616E-2</v>
      </c>
      <c r="I28" s="38" t="s">
        <v>107</v>
      </c>
      <c r="J28" s="36">
        <f>(E28-$D$49)/$D$49</f>
        <v>1.8526947937010162E-2</v>
      </c>
      <c r="K28" s="36">
        <f t="shared" si="0"/>
        <v>1.3466137713596919E-2</v>
      </c>
      <c r="L28" s="38" t="s">
        <v>110</v>
      </c>
      <c r="N28" s="50" t="s">
        <v>49</v>
      </c>
      <c r="O28" s="58">
        <v>40</v>
      </c>
    </row>
    <row r="29" spans="1:15">
      <c r="A29" s="36">
        <f t="shared" si="1"/>
        <v>27</v>
      </c>
      <c r="B29" s="44">
        <v>12</v>
      </c>
      <c r="C29" s="44">
        <v>4</v>
      </c>
      <c r="D29" s="44">
        <v>10</v>
      </c>
      <c r="E29" s="44">
        <v>0.17099852437090313</v>
      </c>
      <c r="F29" s="44">
        <v>0.17098345051117114</v>
      </c>
      <c r="G29" s="44">
        <v>32689200</v>
      </c>
      <c r="H29" s="43">
        <v>-9.1053748924405653E-3</v>
      </c>
      <c r="I29" s="38" t="s">
        <v>107</v>
      </c>
      <c r="J29" s="36">
        <f>(E29-$D$49)/$D$49</f>
        <v>6.7674352539246092E-3</v>
      </c>
      <c r="K29" s="36">
        <f t="shared" si="0"/>
        <v>6.6786867038562464E-3</v>
      </c>
      <c r="L29" s="38" t="s">
        <v>113</v>
      </c>
      <c r="N29" s="50" t="s">
        <v>50</v>
      </c>
      <c r="O29" s="58">
        <v>8</v>
      </c>
    </row>
    <row r="30" spans="1:15">
      <c r="A30" s="36">
        <f t="shared" si="1"/>
        <v>28</v>
      </c>
      <c r="B30" s="44">
        <v>12</v>
      </c>
      <c r="C30" s="44">
        <v>4</v>
      </c>
      <c r="D30" s="44">
        <v>3</v>
      </c>
      <c r="E30" s="44">
        <v>0.1699468626588167</v>
      </c>
      <c r="F30" s="44">
        <v>0.17098345051117114</v>
      </c>
      <c r="G30" s="44">
        <v>30697200</v>
      </c>
      <c r="H30" s="43">
        <v>-7.814719871035436E-4</v>
      </c>
      <c r="I30" s="38" t="s">
        <v>107</v>
      </c>
      <c r="J30" s="36">
        <f>(E30-$D$49)/$D$49</f>
        <v>5.7569314078527727E-4</v>
      </c>
      <c r="K30" s="36">
        <f t="shared" si="0"/>
        <v>6.6786867038562464E-3</v>
      </c>
      <c r="L30" s="38" t="s">
        <v>113</v>
      </c>
      <c r="N30" s="50" t="s">
        <v>51</v>
      </c>
      <c r="O30" s="58">
        <v>4</v>
      </c>
    </row>
    <row r="31" spans="1:15">
      <c r="A31" s="36">
        <f t="shared" si="1"/>
        <v>29</v>
      </c>
      <c r="B31" s="44">
        <v>12</v>
      </c>
      <c r="C31" s="44">
        <v>4</v>
      </c>
      <c r="D31" s="44">
        <v>8</v>
      </c>
      <c r="E31" s="44">
        <v>0.17134969072233147</v>
      </c>
      <c r="F31" s="44">
        <v>0.17098345051117114</v>
      </c>
      <c r="G31" s="44">
        <v>32297600</v>
      </c>
      <c r="H31" s="43">
        <v>-1.1852237496114526E-2</v>
      </c>
      <c r="I31" s="38" t="s">
        <v>107</v>
      </c>
      <c r="J31" s="36">
        <f>(E31-$D$49)/$D$49</f>
        <v>8.8349551244946232E-3</v>
      </c>
      <c r="K31" s="36">
        <f t="shared" si="0"/>
        <v>6.6786867038562464E-3</v>
      </c>
      <c r="L31" s="38" t="s">
        <v>113</v>
      </c>
      <c r="N31" s="50"/>
      <c r="O31" s="58"/>
    </row>
    <row r="32" spans="1:15">
      <c r="A32" s="36">
        <f t="shared" si="1"/>
        <v>30</v>
      </c>
      <c r="B32" s="44">
        <v>12</v>
      </c>
      <c r="C32" s="44">
        <v>4</v>
      </c>
      <c r="D32" s="44">
        <v>3</v>
      </c>
      <c r="E32" s="44">
        <v>0.1699468626588167</v>
      </c>
      <c r="F32" s="44">
        <v>0.17098345051117114</v>
      </c>
      <c r="G32" s="44">
        <v>30926000</v>
      </c>
      <c r="H32" s="43">
        <v>-7.814719871035436E-4</v>
      </c>
      <c r="I32" s="38" t="s">
        <v>107</v>
      </c>
      <c r="J32" s="36">
        <f>(E32-$D$49)/$D$49</f>
        <v>5.7569314078527727E-4</v>
      </c>
      <c r="K32" s="36">
        <f t="shared" si="0"/>
        <v>6.6786867038562464E-3</v>
      </c>
      <c r="L32" s="38" t="s">
        <v>113</v>
      </c>
      <c r="N32" s="50" t="s">
        <v>52</v>
      </c>
      <c r="O32" s="58">
        <v>0.7</v>
      </c>
    </row>
    <row r="33" spans="5:15">
      <c r="K33" s="36"/>
      <c r="N33" s="50" t="s">
        <v>53</v>
      </c>
      <c r="O33" s="58">
        <v>0.98</v>
      </c>
    </row>
    <row r="34" spans="5:15">
      <c r="J34" s="45" t="s">
        <v>54</v>
      </c>
      <c r="K34" s="45" t="s">
        <v>54</v>
      </c>
      <c r="N34" s="50"/>
      <c r="O34" s="58"/>
    </row>
    <row r="35" spans="5:15">
      <c r="E35" s="20" t="s">
        <v>126</v>
      </c>
      <c r="F35" s="20"/>
      <c r="J35" s="62">
        <f>AVERAGE(J3:J32)</f>
        <v>5.2956178142070749E-3</v>
      </c>
      <c r="K35" s="62">
        <f>AVERAGE(K3:K32)</f>
        <v>7.471840265508279E-3</v>
      </c>
      <c r="N35" s="63" t="s">
        <v>55</v>
      </c>
      <c r="O35" s="64">
        <v>50</v>
      </c>
    </row>
    <row r="36" spans="5:15">
      <c r="N36" s="50"/>
      <c r="O36" s="58"/>
    </row>
    <row r="37" spans="5:15">
      <c r="J37" s="38" t="s">
        <v>142</v>
      </c>
      <c r="K37" s="38" t="s">
        <v>142</v>
      </c>
      <c r="N37" s="50" t="s">
        <v>56</v>
      </c>
      <c r="O37" s="58"/>
    </row>
    <row r="38" spans="5:15">
      <c r="J38" s="100">
        <f>_xlfn.STDEV.S(J3:J32)</f>
        <v>6.5918677683524428E-3</v>
      </c>
      <c r="K38" s="100">
        <f>_xlfn.STDEV.S(K3:K32)</f>
        <v>2.4340854610471973E-3</v>
      </c>
      <c r="N38" s="67" t="s">
        <v>57</v>
      </c>
      <c r="O38" s="68"/>
    </row>
    <row r="39" spans="5:15">
      <c r="K39" s="36"/>
    </row>
    <row r="40" spans="5:15">
      <c r="K40" s="36"/>
    </row>
    <row r="41" spans="5:15">
      <c r="K41" s="36"/>
    </row>
    <row r="42" spans="5:15">
      <c r="K42" s="36"/>
    </row>
    <row r="43" spans="5:15">
      <c r="K43" s="36"/>
    </row>
    <row r="44" spans="5:15">
      <c r="K44" s="36"/>
    </row>
    <row r="45" spans="5:15">
      <c r="K45" s="36"/>
    </row>
    <row r="46" spans="5:15">
      <c r="K46" s="36"/>
    </row>
    <row r="47" spans="5:15">
      <c r="K47" s="36"/>
    </row>
    <row r="48" spans="5:15">
      <c r="K48" s="36"/>
    </row>
    <row r="49" spans="4:11">
      <c r="D49" s="24">
        <v>0.16984908170750901</v>
      </c>
      <c r="K49" s="36"/>
    </row>
    <row r="50" spans="4:11">
      <c r="K50" s="36"/>
    </row>
    <row r="51" spans="4:11">
      <c r="K51" s="36"/>
    </row>
    <row r="52" spans="4:11">
      <c r="K52" s="36"/>
    </row>
    <row r="53" spans="4:11">
      <c r="K53" s="36"/>
    </row>
    <row r="54" spans="4:11">
      <c r="K54" s="36"/>
    </row>
    <row r="55" spans="4:11">
      <c r="K55" s="36"/>
    </row>
    <row r="56" spans="4:11">
      <c r="K56" s="36"/>
    </row>
    <row r="57" spans="4:11">
      <c r="K57" s="36"/>
    </row>
    <row r="58" spans="4:11">
      <c r="K58" s="36"/>
    </row>
    <row r="59" spans="4:11">
      <c r="K59" s="36"/>
    </row>
    <row r="60" spans="4:11">
      <c r="K60" s="36"/>
    </row>
    <row r="61" spans="4:11">
      <c r="K61" s="36"/>
    </row>
    <row r="62" spans="4:11">
      <c r="K62" s="36"/>
    </row>
    <row r="63" spans="4:11">
      <c r="K63" s="36"/>
    </row>
    <row r="64" spans="4:11">
      <c r="K64" s="36"/>
    </row>
    <row r="65" spans="11:11">
      <c r="K65" s="36"/>
    </row>
    <row r="66" spans="11:11">
      <c r="K66" s="36"/>
    </row>
    <row r="67" spans="11:11">
      <c r="K67" s="36"/>
    </row>
    <row r="68" spans="11:11">
      <c r="K68" s="36"/>
    </row>
    <row r="69" spans="11:11">
      <c r="K69" s="36"/>
    </row>
    <row r="70" spans="11:11">
      <c r="K70" s="36"/>
    </row>
    <row r="71" spans="11:11">
      <c r="K71" s="36"/>
    </row>
    <row r="72" spans="11:11">
      <c r="K72" s="36"/>
    </row>
    <row r="73" spans="11:11">
      <c r="K73" s="36"/>
    </row>
    <row r="74" spans="11:11">
      <c r="K74" s="36"/>
    </row>
    <row r="75" spans="11:11">
      <c r="K75" s="36"/>
    </row>
    <row r="76" spans="11:11">
      <c r="K76" s="36"/>
    </row>
    <row r="77" spans="11:11">
      <c r="K77" s="36"/>
    </row>
    <row r="78" spans="11:11">
      <c r="K78" s="36"/>
    </row>
    <row r="79" spans="11:11">
      <c r="K79" s="36"/>
    </row>
    <row r="80" spans="11:11">
      <c r="K80" s="36"/>
    </row>
    <row r="81" spans="11:11">
      <c r="K81" s="36"/>
    </row>
    <row r="82" spans="11:11">
      <c r="K82" s="36"/>
    </row>
    <row r="83" spans="11:11">
      <c r="K83" s="36"/>
    </row>
    <row r="84" spans="11:11">
      <c r="K84" s="36"/>
    </row>
    <row r="85" spans="11:11">
      <c r="K85" s="36"/>
    </row>
    <row r="86" spans="11:11">
      <c r="K86" s="36"/>
    </row>
    <row r="87" spans="11:11">
      <c r="K87" s="36"/>
    </row>
    <row r="88" spans="11:11">
      <c r="K88" s="36"/>
    </row>
    <row r="89" spans="11:11">
      <c r="K89" s="36"/>
    </row>
    <row r="90" spans="11:11">
      <c r="K90" s="36"/>
    </row>
    <row r="91" spans="11:11">
      <c r="K91" s="36"/>
    </row>
    <row r="92" spans="11:11">
      <c r="K92" s="36"/>
    </row>
    <row r="93" spans="11:11">
      <c r="K93" s="36"/>
    </row>
    <row r="94" spans="11:11">
      <c r="K94" s="36"/>
    </row>
    <row r="95" spans="11:11">
      <c r="K95" s="36"/>
    </row>
    <row r="96" spans="11:11">
      <c r="K96" s="36"/>
    </row>
    <row r="97" spans="11:11">
      <c r="K97" s="36"/>
    </row>
    <row r="98" spans="11:11">
      <c r="K98" s="36"/>
    </row>
    <row r="99" spans="11:11">
      <c r="K99" s="36"/>
    </row>
    <row r="100" spans="11:11">
      <c r="K100" s="36"/>
    </row>
    <row r="101" spans="11:11">
      <c r="K101" s="36"/>
    </row>
    <row r="102" spans="11:11">
      <c r="K102" s="36"/>
    </row>
    <row r="103" spans="11:11">
      <c r="K103" s="36"/>
    </row>
    <row r="104" spans="11:11">
      <c r="K104" s="36"/>
    </row>
    <row r="105" spans="11:11">
      <c r="K105" s="36"/>
    </row>
    <row r="106" spans="11:11">
      <c r="K106" s="36"/>
    </row>
    <row r="107" spans="11:11">
      <c r="K107" s="36"/>
    </row>
    <row r="108" spans="11:11">
      <c r="K108" s="36"/>
    </row>
    <row r="109" spans="11:11">
      <c r="K109" s="36"/>
    </row>
    <row r="110" spans="11:11">
      <c r="K110" s="36"/>
    </row>
    <row r="111" spans="11:11">
      <c r="K111" s="36"/>
    </row>
    <row r="112" spans="11:11">
      <c r="K112" s="36"/>
    </row>
    <row r="113" spans="11:11">
      <c r="K113" s="36"/>
    </row>
    <row r="114" spans="11:11">
      <c r="K114" s="36"/>
    </row>
    <row r="115" spans="11:11">
      <c r="K115" s="36"/>
    </row>
    <row r="116" spans="11:11">
      <c r="K116" s="36"/>
    </row>
    <row r="117" spans="11:11">
      <c r="K117" s="36"/>
    </row>
    <row r="118" spans="11:11">
      <c r="K118" s="36"/>
    </row>
    <row r="119" spans="11:11">
      <c r="K119" s="36"/>
    </row>
    <row r="120" spans="11:11">
      <c r="K120" s="36"/>
    </row>
    <row r="121" spans="11:11">
      <c r="K121" s="36"/>
    </row>
    <row r="122" spans="11:11">
      <c r="K122" s="36"/>
    </row>
    <row r="123" spans="11:11">
      <c r="K123" s="36"/>
    </row>
    <row r="124" spans="11:11">
      <c r="K124" s="36"/>
    </row>
    <row r="125" spans="11:11">
      <c r="K125" s="36"/>
    </row>
    <row r="126" spans="11:11">
      <c r="K126" s="36"/>
    </row>
    <row r="127" spans="11:11">
      <c r="K127" s="36"/>
    </row>
    <row r="128" spans="11:11">
      <c r="K128" s="36"/>
    </row>
    <row r="129" spans="11:11">
      <c r="K129" s="36"/>
    </row>
    <row r="130" spans="11:11">
      <c r="K130" s="36"/>
    </row>
    <row r="131" spans="11:11">
      <c r="K131" s="36"/>
    </row>
    <row r="132" spans="11:11">
      <c r="K132" s="36"/>
    </row>
    <row r="133" spans="11:11">
      <c r="K133" s="36"/>
    </row>
    <row r="134" spans="11:11">
      <c r="K134" s="36"/>
    </row>
    <row r="135" spans="11:11">
      <c r="K135" s="36"/>
    </row>
    <row r="136" spans="11:11">
      <c r="K136" s="36"/>
    </row>
    <row r="137" spans="11:11">
      <c r="K137" s="36"/>
    </row>
    <row r="138" spans="11:11">
      <c r="K138" s="36"/>
    </row>
    <row r="139" spans="11:11">
      <c r="K139" s="36"/>
    </row>
    <row r="140" spans="11:11">
      <c r="K140" s="36"/>
    </row>
    <row r="141" spans="11:11">
      <c r="K141" s="36"/>
    </row>
    <row r="142" spans="11:11">
      <c r="K142" s="36"/>
    </row>
    <row r="143" spans="11:11">
      <c r="K143" s="36"/>
    </row>
    <row r="144" spans="11:11">
      <c r="K144" s="36"/>
    </row>
    <row r="145" spans="11:11">
      <c r="K145" s="36"/>
    </row>
    <row r="146" spans="11:11">
      <c r="K146" s="36"/>
    </row>
    <row r="147" spans="11:11">
      <c r="K147" s="36"/>
    </row>
    <row r="148" spans="11:11">
      <c r="K148" s="36"/>
    </row>
    <row r="149" spans="11:11">
      <c r="K149" s="36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D1" workbookViewId="0">
      <selection activeCell="L15" sqref="L15"/>
    </sheetView>
  </sheetViews>
  <sheetFormatPr defaultRowHeight="16.5"/>
  <cols>
    <col min="4" max="4" width="14" customWidth="1"/>
    <col min="5" max="5" width="19.875" style="36" customWidth="1"/>
    <col min="7" max="7" width="14.125" customWidth="1"/>
    <col min="8" max="8" width="19.625" customWidth="1"/>
    <col min="11" max="11" width="53" customWidth="1"/>
    <col min="12" max="12" width="19" customWidth="1"/>
  </cols>
  <sheetData>
    <row r="1" spans="1:12">
      <c r="A1" s="20"/>
      <c r="B1" s="96" t="s">
        <v>66</v>
      </c>
      <c r="C1" s="96"/>
      <c r="D1" s="20"/>
      <c r="F1" s="20"/>
      <c r="G1" s="20"/>
      <c r="H1" s="35"/>
      <c r="I1" s="35"/>
    </row>
    <row r="2" spans="1:12">
      <c r="A2" s="38" t="s">
        <v>67</v>
      </c>
      <c r="B2" s="38" t="s">
        <v>68</v>
      </c>
      <c r="C2" s="38" t="s">
        <v>69</v>
      </c>
      <c r="D2" s="38" t="s">
        <v>70</v>
      </c>
      <c r="E2" s="38" t="s">
        <v>139</v>
      </c>
      <c r="F2" s="38" t="s">
        <v>71</v>
      </c>
      <c r="G2" s="38" t="s">
        <v>72</v>
      </c>
      <c r="H2" s="38" t="s">
        <v>141</v>
      </c>
      <c r="I2" s="38" t="s">
        <v>73</v>
      </c>
      <c r="K2" s="37" t="s">
        <v>75</v>
      </c>
      <c r="L2" s="44"/>
    </row>
    <row r="3" spans="1:12">
      <c r="A3" s="36">
        <v>1</v>
      </c>
      <c r="B3" s="36">
        <v>12</v>
      </c>
      <c r="C3" s="36">
        <v>4</v>
      </c>
      <c r="D3" s="36">
        <v>0.17098345100000001</v>
      </c>
      <c r="E3" s="43">
        <v>-8.9871062135653546E-3</v>
      </c>
      <c r="F3" s="38" t="s">
        <v>65</v>
      </c>
      <c r="G3" s="44">
        <v>32142400</v>
      </c>
      <c r="H3" s="36">
        <f>(D3-$B$63)/$B$63</f>
        <v>6.6786895818751399E-3</v>
      </c>
      <c r="I3" s="38" t="s">
        <v>74</v>
      </c>
      <c r="K3" s="39" t="s">
        <v>76</v>
      </c>
      <c r="L3" s="57">
        <v>100</v>
      </c>
    </row>
    <row r="4" spans="1:12">
      <c r="A4" s="36">
        <f>A3+1</f>
        <v>2</v>
      </c>
      <c r="B4" s="36">
        <v>12</v>
      </c>
      <c r="C4" s="36">
        <v>4</v>
      </c>
      <c r="D4" s="36">
        <v>0.17098345100000001</v>
      </c>
      <c r="E4" s="43">
        <v>-8.9871062135653546E-3</v>
      </c>
      <c r="F4" s="38" t="s">
        <v>65</v>
      </c>
      <c r="G4" s="44">
        <v>32459200</v>
      </c>
      <c r="H4" s="36">
        <f t="shared" ref="H4:H32" si="0">(D4-$B$63)/$B$63</f>
        <v>6.6786895818751399E-3</v>
      </c>
      <c r="I4" s="38" t="s">
        <v>74</v>
      </c>
      <c r="K4" s="50" t="s">
        <v>159</v>
      </c>
      <c r="L4" s="58">
        <v>30000000</v>
      </c>
    </row>
    <row r="5" spans="1:12">
      <c r="A5" s="36">
        <f t="shared" ref="A5:A32" si="1">A4+1</f>
        <v>3</v>
      </c>
      <c r="B5" s="36">
        <v>12</v>
      </c>
      <c r="C5" s="36">
        <v>4</v>
      </c>
      <c r="D5" s="36">
        <v>0.17098345100000001</v>
      </c>
      <c r="E5" s="43">
        <v>-8.9871062135653546E-3</v>
      </c>
      <c r="F5" s="38" t="s">
        <v>65</v>
      </c>
      <c r="G5" s="36">
        <v>32215200</v>
      </c>
      <c r="H5" s="36">
        <f t="shared" si="0"/>
        <v>6.6786895818751399E-3</v>
      </c>
      <c r="I5" s="38" t="s">
        <v>74</v>
      </c>
      <c r="K5" s="50" t="s">
        <v>160</v>
      </c>
      <c r="L5" s="74" t="s">
        <v>92</v>
      </c>
    </row>
    <row r="6" spans="1:12">
      <c r="A6" s="36">
        <f t="shared" si="1"/>
        <v>4</v>
      </c>
      <c r="B6" s="36">
        <v>12</v>
      </c>
      <c r="C6" s="36">
        <v>4</v>
      </c>
      <c r="D6" s="36">
        <v>0.17098345100000001</v>
      </c>
      <c r="E6" s="43">
        <v>-8.9871062135653546E-3</v>
      </c>
      <c r="F6" s="38" t="s">
        <v>65</v>
      </c>
      <c r="G6" s="36">
        <v>33513200</v>
      </c>
      <c r="H6" s="36">
        <f t="shared" si="0"/>
        <v>6.6786895818751399E-3</v>
      </c>
      <c r="I6" s="38" t="s">
        <v>74</v>
      </c>
      <c r="K6" s="50" t="s">
        <v>78</v>
      </c>
      <c r="L6" s="58">
        <v>6</v>
      </c>
    </row>
    <row r="7" spans="1:12">
      <c r="A7" s="36">
        <f t="shared" si="1"/>
        <v>5</v>
      </c>
      <c r="B7" s="36">
        <v>12</v>
      </c>
      <c r="C7" s="36">
        <v>4</v>
      </c>
      <c r="D7" s="36">
        <v>0.17098345100000001</v>
      </c>
      <c r="E7" s="43">
        <v>-8.9871062135653546E-3</v>
      </c>
      <c r="F7" s="38" t="s">
        <v>65</v>
      </c>
      <c r="G7" s="36">
        <v>31273600</v>
      </c>
      <c r="H7" s="36">
        <f t="shared" si="0"/>
        <v>6.6786895818751399E-3</v>
      </c>
      <c r="I7" s="38" t="s">
        <v>74</v>
      </c>
      <c r="K7" s="50" t="s">
        <v>161</v>
      </c>
      <c r="L7" s="74" t="s">
        <v>80</v>
      </c>
    </row>
    <row r="8" spans="1:12">
      <c r="A8" s="36">
        <f t="shared" si="1"/>
        <v>6</v>
      </c>
      <c r="B8" s="36">
        <v>12</v>
      </c>
      <c r="C8" s="36">
        <v>4</v>
      </c>
      <c r="D8" s="36">
        <v>0.17098345100000001</v>
      </c>
      <c r="E8" s="43">
        <v>-8.9871062135653546E-3</v>
      </c>
      <c r="F8" s="38" t="s">
        <v>65</v>
      </c>
      <c r="G8" s="36">
        <v>34514800</v>
      </c>
      <c r="H8" s="36">
        <f t="shared" si="0"/>
        <v>6.6786895818751399E-3</v>
      </c>
      <c r="I8" s="38" t="s">
        <v>74</v>
      </c>
      <c r="K8" s="50" t="s">
        <v>162</v>
      </c>
      <c r="L8" s="74" t="s">
        <v>82</v>
      </c>
    </row>
    <row r="9" spans="1:12">
      <c r="A9" s="36">
        <f t="shared" si="1"/>
        <v>7</v>
      </c>
      <c r="B9" s="36">
        <v>12</v>
      </c>
      <c r="C9" s="36">
        <v>4</v>
      </c>
      <c r="D9" s="36">
        <v>0.17098345100000001</v>
      </c>
      <c r="E9" s="43">
        <v>-8.9871062135653546E-3</v>
      </c>
      <c r="F9" s="38" t="s">
        <v>65</v>
      </c>
      <c r="G9" s="36">
        <v>32340800</v>
      </c>
      <c r="H9" s="36">
        <f t="shared" si="0"/>
        <v>6.6786895818751399E-3</v>
      </c>
      <c r="I9" s="38" t="s">
        <v>74</v>
      </c>
      <c r="K9" s="50" t="s">
        <v>83</v>
      </c>
      <c r="L9" s="74" t="s">
        <v>84</v>
      </c>
    </row>
    <row r="10" spans="1:12">
      <c r="A10" s="36">
        <f t="shared" si="1"/>
        <v>8</v>
      </c>
      <c r="B10" s="36">
        <v>12</v>
      </c>
      <c r="C10" s="36">
        <v>4</v>
      </c>
      <c r="D10" s="36">
        <v>0.17098345100000001</v>
      </c>
      <c r="E10" s="43">
        <v>-8.9871062135653546E-3</v>
      </c>
      <c r="F10" s="38" t="s">
        <v>65</v>
      </c>
      <c r="G10" s="44">
        <v>32217200</v>
      </c>
      <c r="H10" s="36">
        <f t="shared" si="0"/>
        <v>6.6786895818751399E-3</v>
      </c>
      <c r="I10" s="38" t="s">
        <v>74</v>
      </c>
      <c r="K10" s="50" t="s">
        <v>85</v>
      </c>
      <c r="L10" s="58">
        <v>0.4</v>
      </c>
    </row>
    <row r="11" spans="1:12">
      <c r="A11" s="36">
        <f t="shared" si="1"/>
        <v>9</v>
      </c>
      <c r="B11" s="36">
        <v>12</v>
      </c>
      <c r="C11" s="36">
        <v>4</v>
      </c>
      <c r="D11" s="36">
        <v>0.17098345100000001</v>
      </c>
      <c r="E11" s="43">
        <v>-8.9871062135653546E-3</v>
      </c>
      <c r="F11" s="38" t="s">
        <v>65</v>
      </c>
      <c r="G11" s="36">
        <v>32122800</v>
      </c>
      <c r="H11" s="36">
        <f t="shared" si="0"/>
        <v>6.6786895818751399E-3</v>
      </c>
      <c r="I11" s="38" t="s">
        <v>74</v>
      </c>
      <c r="K11" s="50"/>
      <c r="L11" s="58"/>
    </row>
    <row r="12" spans="1:12">
      <c r="A12" s="36">
        <f t="shared" si="1"/>
        <v>10</v>
      </c>
      <c r="B12" s="36">
        <v>12</v>
      </c>
      <c r="C12" s="36">
        <v>4</v>
      </c>
      <c r="D12" s="36">
        <v>0.17098345100000001</v>
      </c>
      <c r="E12" s="43">
        <v>-8.9871062135653546E-3</v>
      </c>
      <c r="F12" s="38" t="s">
        <v>65</v>
      </c>
      <c r="G12" s="36">
        <v>31738800</v>
      </c>
      <c r="H12" s="36">
        <f t="shared" si="0"/>
        <v>6.6786895818751399E-3</v>
      </c>
      <c r="I12" s="38" t="s">
        <v>74</v>
      </c>
      <c r="K12" s="50"/>
      <c r="L12" s="58"/>
    </row>
    <row r="13" spans="1:12">
      <c r="A13" s="36">
        <f t="shared" si="1"/>
        <v>11</v>
      </c>
      <c r="B13" s="36">
        <v>12</v>
      </c>
      <c r="C13" s="36">
        <v>4</v>
      </c>
      <c r="D13" s="36">
        <v>0.17098345100000001</v>
      </c>
      <c r="E13" s="43">
        <v>-8.9871062135653546E-3</v>
      </c>
      <c r="F13" s="38" t="s">
        <v>65</v>
      </c>
      <c r="G13" s="36">
        <v>32837200</v>
      </c>
      <c r="H13" s="36">
        <f t="shared" si="0"/>
        <v>6.6786895818751399E-3</v>
      </c>
      <c r="I13" s="38" t="s">
        <v>74</v>
      </c>
      <c r="K13" s="50"/>
      <c r="L13" s="58"/>
    </row>
    <row r="14" spans="1:12">
      <c r="A14" s="36">
        <f t="shared" si="1"/>
        <v>12</v>
      </c>
      <c r="B14" s="36">
        <v>12</v>
      </c>
      <c r="C14" s="36">
        <v>4</v>
      </c>
      <c r="D14" s="36">
        <v>0.17098345100000001</v>
      </c>
      <c r="E14" s="43">
        <v>-8.9871062135653546E-3</v>
      </c>
      <c r="F14" s="38" t="s">
        <v>65</v>
      </c>
      <c r="G14" s="36">
        <v>32848400</v>
      </c>
      <c r="H14" s="36">
        <f t="shared" si="0"/>
        <v>6.6786895818751399E-3</v>
      </c>
      <c r="I14" s="38" t="s">
        <v>74</v>
      </c>
      <c r="K14" s="50" t="s">
        <v>86</v>
      </c>
      <c r="L14" s="58"/>
    </row>
    <row r="15" spans="1:12">
      <c r="A15" s="36">
        <f t="shared" si="1"/>
        <v>13</v>
      </c>
      <c r="B15" s="36">
        <v>12</v>
      </c>
      <c r="C15" s="36">
        <v>4</v>
      </c>
      <c r="D15" s="36">
        <v>0.17098345100000001</v>
      </c>
      <c r="E15" s="43">
        <v>-8.9871062135653546E-3</v>
      </c>
      <c r="F15" s="38" t="s">
        <v>65</v>
      </c>
      <c r="G15" s="36">
        <v>33594800</v>
      </c>
      <c r="H15" s="36">
        <f t="shared" si="0"/>
        <v>6.6786895818751399E-3</v>
      </c>
      <c r="I15" s="38" t="s">
        <v>74</v>
      </c>
      <c r="K15" s="50" t="s">
        <v>163</v>
      </c>
      <c r="L15" s="58" t="s">
        <v>87</v>
      </c>
    </row>
    <row r="16" spans="1:12">
      <c r="A16" s="36">
        <f t="shared" si="1"/>
        <v>14</v>
      </c>
      <c r="B16" s="36">
        <v>12</v>
      </c>
      <c r="C16" s="36">
        <v>4</v>
      </c>
      <c r="D16" s="36">
        <v>0.17098345100000001</v>
      </c>
      <c r="E16" s="43">
        <v>-8.9871062135653546E-3</v>
      </c>
      <c r="F16" s="38" t="s">
        <v>65</v>
      </c>
      <c r="G16" s="36">
        <v>34375200</v>
      </c>
      <c r="H16" s="36">
        <f t="shared" si="0"/>
        <v>6.6786895818751399E-3</v>
      </c>
      <c r="I16" s="38" t="s">
        <v>74</v>
      </c>
      <c r="K16" s="50" t="s">
        <v>88</v>
      </c>
      <c r="L16" s="58">
        <v>100</v>
      </c>
    </row>
    <row r="17" spans="1:12">
      <c r="A17" s="36">
        <f t="shared" si="1"/>
        <v>15</v>
      </c>
      <c r="B17" s="36">
        <v>12</v>
      </c>
      <c r="C17" s="36">
        <v>4</v>
      </c>
      <c r="D17" s="36">
        <v>0.17098345100000001</v>
      </c>
      <c r="E17" s="43">
        <v>-8.9871062135653546E-3</v>
      </c>
      <c r="F17" s="38" t="s">
        <v>65</v>
      </c>
      <c r="G17" s="44">
        <v>30837200</v>
      </c>
      <c r="H17" s="36">
        <f t="shared" si="0"/>
        <v>6.6786895818751399E-3</v>
      </c>
      <c r="I17" s="38" t="s">
        <v>74</v>
      </c>
      <c r="K17" s="52"/>
      <c r="L17" s="48"/>
    </row>
    <row r="18" spans="1:12">
      <c r="A18" s="36">
        <f t="shared" si="1"/>
        <v>16</v>
      </c>
      <c r="B18" s="36">
        <v>12</v>
      </c>
      <c r="C18" s="36">
        <v>4</v>
      </c>
      <c r="D18" s="36">
        <v>0.17098345100000001</v>
      </c>
      <c r="E18" s="43">
        <v>-8.9871062135653546E-3</v>
      </c>
      <c r="F18" s="38" t="s">
        <v>65</v>
      </c>
      <c r="G18" s="36">
        <v>30008800</v>
      </c>
      <c r="H18" s="36">
        <f t="shared" si="0"/>
        <v>6.6786895818751399E-3</v>
      </c>
      <c r="I18" s="38" t="s">
        <v>74</v>
      </c>
      <c r="K18" s="50"/>
      <c r="L18" s="58"/>
    </row>
    <row r="19" spans="1:12">
      <c r="A19" s="36">
        <f t="shared" si="1"/>
        <v>17</v>
      </c>
      <c r="B19" s="36">
        <v>12</v>
      </c>
      <c r="C19" s="36">
        <v>4</v>
      </c>
      <c r="D19" s="36">
        <v>0.17098345100000001</v>
      </c>
      <c r="E19" s="43">
        <v>-8.9871062135653546E-3</v>
      </c>
      <c r="F19" s="38" t="s">
        <v>65</v>
      </c>
      <c r="G19" s="36">
        <v>33587600</v>
      </c>
      <c r="H19" s="36">
        <f t="shared" si="0"/>
        <v>6.6786895818751399E-3</v>
      </c>
      <c r="I19" s="38" t="s">
        <v>74</v>
      </c>
      <c r="K19" s="50"/>
      <c r="L19" s="58"/>
    </row>
    <row r="20" spans="1:12">
      <c r="A20" s="36">
        <f t="shared" si="1"/>
        <v>18</v>
      </c>
      <c r="B20" s="36">
        <v>12</v>
      </c>
      <c r="C20" s="36">
        <v>4</v>
      </c>
      <c r="D20" s="36">
        <v>0.17098345100000001</v>
      </c>
      <c r="E20" s="43">
        <v>-8.9871062135653546E-3</v>
      </c>
      <c r="F20" s="38" t="s">
        <v>65</v>
      </c>
      <c r="G20" s="36">
        <v>33385600</v>
      </c>
      <c r="H20" s="36">
        <f t="shared" si="0"/>
        <v>6.6786895818751399E-3</v>
      </c>
      <c r="I20" s="38" t="s">
        <v>74</v>
      </c>
      <c r="K20" s="50"/>
      <c r="L20" s="58"/>
    </row>
    <row r="21" spans="1:12">
      <c r="A21" s="36">
        <f t="shared" si="1"/>
        <v>19</v>
      </c>
      <c r="B21" s="36">
        <v>12</v>
      </c>
      <c r="C21" s="36">
        <v>4</v>
      </c>
      <c r="D21" s="36">
        <v>0.17098345100000001</v>
      </c>
      <c r="E21" s="43">
        <v>-8.9871062135653546E-3</v>
      </c>
      <c r="F21" s="38" t="s">
        <v>65</v>
      </c>
      <c r="G21" s="36">
        <v>33407600</v>
      </c>
      <c r="H21" s="36">
        <f t="shared" si="0"/>
        <v>6.6786895818751399E-3</v>
      </c>
      <c r="I21" s="38" t="s">
        <v>74</v>
      </c>
      <c r="K21" s="50" t="s">
        <v>89</v>
      </c>
      <c r="L21" s="58"/>
    </row>
    <row r="22" spans="1:12">
      <c r="A22" s="36">
        <f t="shared" si="1"/>
        <v>20</v>
      </c>
      <c r="B22" s="36">
        <v>12</v>
      </c>
      <c r="C22" s="36">
        <v>4</v>
      </c>
      <c r="D22" s="36">
        <v>0.17098345100000001</v>
      </c>
      <c r="E22" s="43">
        <v>-8.9871062135653546E-3</v>
      </c>
      <c r="F22" s="38" t="s">
        <v>65</v>
      </c>
      <c r="G22" s="36">
        <v>33382400</v>
      </c>
      <c r="H22" s="36">
        <f t="shared" si="0"/>
        <v>6.6786895818751399E-3</v>
      </c>
      <c r="I22" s="38" t="s">
        <v>74</v>
      </c>
      <c r="K22" s="50" t="s">
        <v>90</v>
      </c>
      <c r="L22" s="58">
        <v>200</v>
      </c>
    </row>
    <row r="23" spans="1:12">
      <c r="A23" s="36">
        <f t="shared" si="1"/>
        <v>21</v>
      </c>
      <c r="B23" s="36">
        <v>12</v>
      </c>
      <c r="C23" s="36">
        <v>4</v>
      </c>
      <c r="D23" s="36">
        <v>0.17098345100000001</v>
      </c>
      <c r="E23" s="43">
        <v>-8.9871062135653546E-3</v>
      </c>
      <c r="F23" s="38" t="s">
        <v>65</v>
      </c>
      <c r="G23" s="36">
        <v>33604800</v>
      </c>
      <c r="H23" s="36">
        <f t="shared" si="0"/>
        <v>6.6786895818751399E-3</v>
      </c>
      <c r="I23" s="38" t="s">
        <v>74</v>
      </c>
      <c r="K23" s="67" t="s">
        <v>91</v>
      </c>
      <c r="L23" s="68">
        <v>3</v>
      </c>
    </row>
    <row r="24" spans="1:12">
      <c r="A24" s="36">
        <f t="shared" si="1"/>
        <v>22</v>
      </c>
      <c r="B24" s="36">
        <v>12</v>
      </c>
      <c r="C24" s="36">
        <v>4</v>
      </c>
      <c r="D24" s="36">
        <v>0.17098345100000001</v>
      </c>
      <c r="E24" s="43">
        <v>-8.9871062135653546E-3</v>
      </c>
      <c r="F24" s="38" t="s">
        <v>65</v>
      </c>
      <c r="G24" s="36">
        <v>30328000</v>
      </c>
      <c r="H24" s="36">
        <f t="shared" si="0"/>
        <v>6.6786895818751399E-3</v>
      </c>
      <c r="I24" s="38" t="s">
        <v>74</v>
      </c>
    </row>
    <row r="25" spans="1:12">
      <c r="A25" s="36">
        <f t="shared" si="1"/>
        <v>23</v>
      </c>
      <c r="B25" s="36">
        <v>12</v>
      </c>
      <c r="C25" s="36">
        <v>4</v>
      </c>
      <c r="D25" s="36">
        <v>0.17098345100000001</v>
      </c>
      <c r="E25" s="43">
        <v>-8.9871062135653546E-3</v>
      </c>
      <c r="F25" s="38" t="s">
        <v>65</v>
      </c>
      <c r="G25" s="36">
        <v>33578000</v>
      </c>
      <c r="H25" s="36">
        <f t="shared" si="0"/>
        <v>6.6786895818751399E-3</v>
      </c>
      <c r="I25" s="38" t="s">
        <v>74</v>
      </c>
    </row>
    <row r="26" spans="1:12">
      <c r="A26" s="36">
        <f t="shared" si="1"/>
        <v>24</v>
      </c>
      <c r="B26" s="36">
        <v>12</v>
      </c>
      <c r="C26" s="36">
        <v>4</v>
      </c>
      <c r="D26" s="36">
        <v>0.17098345100000001</v>
      </c>
      <c r="E26" s="43">
        <v>-8.9871062135653546E-3</v>
      </c>
      <c r="F26" s="38" t="s">
        <v>65</v>
      </c>
      <c r="G26" s="36">
        <v>33162000</v>
      </c>
      <c r="H26" s="36">
        <f t="shared" si="0"/>
        <v>6.6786895818751399E-3</v>
      </c>
      <c r="I26" s="38" t="s">
        <v>74</v>
      </c>
    </row>
    <row r="27" spans="1:12">
      <c r="A27" s="36">
        <f t="shared" si="1"/>
        <v>25</v>
      </c>
      <c r="B27" s="36">
        <v>12</v>
      </c>
      <c r="C27" s="36">
        <v>4</v>
      </c>
      <c r="D27" s="36">
        <v>0.17098345100000001</v>
      </c>
      <c r="E27" s="43">
        <v>-8.9871062135653546E-3</v>
      </c>
      <c r="F27" s="38" t="s">
        <v>65</v>
      </c>
      <c r="G27" s="36">
        <v>33307600</v>
      </c>
      <c r="H27" s="36">
        <f t="shared" si="0"/>
        <v>6.6786895818751399E-3</v>
      </c>
      <c r="I27" s="38" t="s">
        <v>74</v>
      </c>
    </row>
    <row r="28" spans="1:12">
      <c r="A28" s="36">
        <f t="shared" si="1"/>
        <v>26</v>
      </c>
      <c r="B28" s="36">
        <v>12</v>
      </c>
      <c r="C28" s="36">
        <v>4</v>
      </c>
      <c r="D28" s="36">
        <v>0.17098345100000001</v>
      </c>
      <c r="E28" s="43">
        <v>-8.9871062135653546E-3</v>
      </c>
      <c r="F28" s="38" t="s">
        <v>65</v>
      </c>
      <c r="G28" s="36">
        <v>34395200</v>
      </c>
      <c r="H28" s="36">
        <f t="shared" si="0"/>
        <v>6.6786895818751399E-3</v>
      </c>
      <c r="I28" s="38" t="s">
        <v>74</v>
      </c>
    </row>
    <row r="29" spans="1:12">
      <c r="A29" s="36">
        <f t="shared" si="1"/>
        <v>27</v>
      </c>
      <c r="B29" s="36">
        <v>12</v>
      </c>
      <c r="C29" s="36">
        <v>4</v>
      </c>
      <c r="D29" s="36">
        <v>0.17098345100000001</v>
      </c>
      <c r="E29" s="43">
        <v>-8.9871062135653546E-3</v>
      </c>
      <c r="F29" s="38" t="s">
        <v>65</v>
      </c>
      <c r="G29" s="36">
        <v>32242000</v>
      </c>
      <c r="H29" s="36">
        <f t="shared" si="0"/>
        <v>6.6786895818751399E-3</v>
      </c>
      <c r="I29" s="38" t="s">
        <v>74</v>
      </c>
    </row>
    <row r="30" spans="1:12">
      <c r="A30" s="36">
        <f t="shared" si="1"/>
        <v>28</v>
      </c>
      <c r="B30" s="36">
        <v>12</v>
      </c>
      <c r="C30" s="36">
        <v>4</v>
      </c>
      <c r="D30" s="36">
        <v>0.17098345100000001</v>
      </c>
      <c r="E30" s="43">
        <v>-8.9871062135653546E-3</v>
      </c>
      <c r="F30" s="38" t="s">
        <v>65</v>
      </c>
      <c r="G30" s="36">
        <v>31035600</v>
      </c>
      <c r="H30" s="36">
        <f t="shared" si="0"/>
        <v>6.6786895818751399E-3</v>
      </c>
      <c r="I30" s="38" t="s">
        <v>74</v>
      </c>
    </row>
    <row r="31" spans="1:12">
      <c r="A31" s="36">
        <f t="shared" si="1"/>
        <v>29</v>
      </c>
      <c r="B31" s="36">
        <v>12</v>
      </c>
      <c r="C31" s="36">
        <v>4</v>
      </c>
      <c r="D31" s="36">
        <v>0.17098345100000001</v>
      </c>
      <c r="E31" s="43">
        <v>-8.9871062135653546E-3</v>
      </c>
      <c r="F31" s="38" t="s">
        <v>65</v>
      </c>
      <c r="G31" s="36">
        <v>32127200</v>
      </c>
      <c r="H31" s="36">
        <f t="shared" si="0"/>
        <v>6.6786895818751399E-3</v>
      </c>
      <c r="I31" s="38" t="s">
        <v>74</v>
      </c>
    </row>
    <row r="32" spans="1:12">
      <c r="A32" s="36">
        <f t="shared" si="1"/>
        <v>30</v>
      </c>
      <c r="B32" s="36">
        <v>12</v>
      </c>
      <c r="C32" s="36">
        <v>4</v>
      </c>
      <c r="D32" s="36">
        <v>0.17098345100000001</v>
      </c>
      <c r="E32" s="43">
        <v>-8.9871062135653546E-3</v>
      </c>
      <c r="F32" s="38" t="s">
        <v>65</v>
      </c>
      <c r="G32" s="36">
        <v>33136000</v>
      </c>
      <c r="H32" s="36">
        <f t="shared" si="0"/>
        <v>6.6786895818751399E-3</v>
      </c>
      <c r="I32" s="38" t="s">
        <v>74</v>
      </c>
    </row>
    <row r="35" spans="4:8">
      <c r="H35" s="45" t="s">
        <v>54</v>
      </c>
    </row>
    <row r="36" spans="4:8">
      <c r="D36" s="20" t="s">
        <v>93</v>
      </c>
      <c r="H36" s="62">
        <f>AVERAGE(H4:H33)</f>
        <v>6.6786895818751442E-3</v>
      </c>
    </row>
    <row r="38" spans="4:8">
      <c r="H38" s="38" t="s">
        <v>142</v>
      </c>
    </row>
    <row r="39" spans="4:8">
      <c r="H39" s="100">
        <f>_xlfn.STDEV.S(H3:H32)</f>
        <v>4.4109475422528916E-18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H36" sqref="H36"/>
    </sheetView>
  </sheetViews>
  <sheetFormatPr defaultRowHeight="16.5"/>
  <cols>
    <col min="4" max="4" width="14" customWidth="1"/>
    <col min="5" max="5" width="20.875" style="36" customWidth="1"/>
    <col min="7" max="7" width="14.125" customWidth="1"/>
    <col min="8" max="8" width="20" customWidth="1"/>
    <col min="11" max="11" width="53" customWidth="1"/>
    <col min="12" max="12" width="19" customWidth="1"/>
  </cols>
  <sheetData>
    <row r="1" spans="1:12">
      <c r="A1" s="20"/>
      <c r="B1" s="96" t="s">
        <v>25</v>
      </c>
      <c r="C1" s="96"/>
      <c r="D1" s="20"/>
      <c r="F1" s="20"/>
      <c r="G1" s="20"/>
      <c r="H1" s="81"/>
      <c r="I1" s="81"/>
    </row>
    <row r="2" spans="1:12">
      <c r="A2" s="38" t="s">
        <v>27</v>
      </c>
      <c r="B2" s="38" t="s">
        <v>28</v>
      </c>
      <c r="C2" s="38" t="s">
        <v>29</v>
      </c>
      <c r="D2" s="38" t="s">
        <v>70</v>
      </c>
      <c r="E2" s="38" t="s">
        <v>139</v>
      </c>
      <c r="F2" s="38" t="s">
        <v>71</v>
      </c>
      <c r="G2" s="38" t="s">
        <v>32</v>
      </c>
      <c r="H2" s="38" t="s">
        <v>141</v>
      </c>
      <c r="I2" s="38" t="s">
        <v>34</v>
      </c>
      <c r="K2" s="37" t="s">
        <v>75</v>
      </c>
      <c r="L2" s="44"/>
    </row>
    <row r="3" spans="1:12">
      <c r="A3" s="36">
        <v>1</v>
      </c>
      <c r="B3" s="54">
        <v>12</v>
      </c>
      <c r="C3" s="54">
        <v>4</v>
      </c>
      <c r="D3" s="36">
        <v>0.17113401088225599</v>
      </c>
      <c r="E3" s="43">
        <v>-1.0167085628888017E-2</v>
      </c>
      <c r="F3" s="38" t="s">
        <v>60</v>
      </c>
      <c r="G3" s="44">
        <v>35527200</v>
      </c>
      <c r="H3" s="36">
        <f>(D3-$B$63)/$B$63</f>
        <v>7.5651228833825265E-3</v>
      </c>
      <c r="I3" s="38" t="s">
        <v>62</v>
      </c>
      <c r="K3" s="39" t="s">
        <v>76</v>
      </c>
      <c r="L3" s="57">
        <v>100</v>
      </c>
    </row>
    <row r="4" spans="1:12">
      <c r="A4" s="36">
        <f>A3+1</f>
        <v>2</v>
      </c>
      <c r="B4" s="84">
        <v>12</v>
      </c>
      <c r="C4" s="84">
        <v>4</v>
      </c>
      <c r="D4" s="36">
        <v>0.17113401088225599</v>
      </c>
      <c r="E4" s="43">
        <v>-1.0167085628888017E-2</v>
      </c>
      <c r="F4" s="38" t="s">
        <v>60</v>
      </c>
      <c r="G4" s="44">
        <v>34026000</v>
      </c>
      <c r="H4" s="36">
        <f t="shared" ref="H4:H32" si="0">(D4-$B$63)/$B$63</f>
        <v>7.5651228833825265E-3</v>
      </c>
      <c r="I4" s="38" t="s">
        <v>62</v>
      </c>
      <c r="K4" s="50" t="s">
        <v>37</v>
      </c>
      <c r="L4" s="58">
        <v>30000000</v>
      </c>
    </row>
    <row r="5" spans="1:12">
      <c r="A5" s="36">
        <f t="shared" ref="A5:A32" si="1">A4+1</f>
        <v>3</v>
      </c>
      <c r="B5" s="83">
        <v>12</v>
      </c>
      <c r="C5" s="53">
        <v>4</v>
      </c>
      <c r="D5" s="36">
        <v>0.17113401088225599</v>
      </c>
      <c r="E5" s="43">
        <v>-1.0167085628888017E-2</v>
      </c>
      <c r="F5" s="38" t="s">
        <v>60</v>
      </c>
      <c r="G5" s="36">
        <v>31338800</v>
      </c>
      <c r="H5" s="36">
        <f t="shared" si="0"/>
        <v>7.5651228833825265E-3</v>
      </c>
      <c r="I5" s="38" t="s">
        <v>62</v>
      </c>
      <c r="K5" s="50" t="s">
        <v>77</v>
      </c>
      <c r="L5" s="74" t="s">
        <v>92</v>
      </c>
    </row>
    <row r="6" spans="1:12">
      <c r="A6" s="36">
        <f t="shared" si="1"/>
        <v>4</v>
      </c>
      <c r="B6" s="53">
        <v>12</v>
      </c>
      <c r="C6" s="53">
        <v>4</v>
      </c>
      <c r="D6" s="36">
        <v>0.17113401088225599</v>
      </c>
      <c r="E6" s="43">
        <v>-1.0167085628888017E-2</v>
      </c>
      <c r="F6" s="38" t="s">
        <v>60</v>
      </c>
      <c r="G6" s="36">
        <v>31904000</v>
      </c>
      <c r="H6" s="36">
        <f t="shared" si="0"/>
        <v>7.5651228833825265E-3</v>
      </c>
      <c r="I6" s="38" t="s">
        <v>62</v>
      </c>
      <c r="K6" s="50" t="s">
        <v>78</v>
      </c>
      <c r="L6" s="58">
        <v>6</v>
      </c>
    </row>
    <row r="7" spans="1:12">
      <c r="A7" s="36">
        <f t="shared" si="1"/>
        <v>5</v>
      </c>
      <c r="B7" s="54">
        <v>12</v>
      </c>
      <c r="C7" s="54">
        <v>4</v>
      </c>
      <c r="D7" s="36">
        <v>0.17113401088225599</v>
      </c>
      <c r="E7" s="43">
        <v>-1.0167085628888017E-2</v>
      </c>
      <c r="F7" s="38" t="s">
        <v>60</v>
      </c>
      <c r="G7" s="36">
        <v>31986400</v>
      </c>
      <c r="H7" s="36">
        <f t="shared" si="0"/>
        <v>7.5651228833825265E-3</v>
      </c>
      <c r="I7" s="38" t="s">
        <v>62</v>
      </c>
      <c r="K7" s="50" t="s">
        <v>79</v>
      </c>
      <c r="L7" s="74" t="s">
        <v>80</v>
      </c>
    </row>
    <row r="8" spans="1:12">
      <c r="A8" s="36">
        <f t="shared" si="1"/>
        <v>6</v>
      </c>
      <c r="B8" s="54">
        <v>12</v>
      </c>
      <c r="C8" s="54">
        <v>4</v>
      </c>
      <c r="D8" s="36">
        <v>0.17113401088225599</v>
      </c>
      <c r="E8" s="43">
        <v>-1.0167085628888017E-2</v>
      </c>
      <c r="F8" s="38" t="s">
        <v>60</v>
      </c>
      <c r="G8" s="36">
        <v>34898400</v>
      </c>
      <c r="H8" s="36">
        <f t="shared" si="0"/>
        <v>7.5651228833825265E-3</v>
      </c>
      <c r="I8" s="38" t="s">
        <v>62</v>
      </c>
      <c r="K8" s="50" t="s">
        <v>81</v>
      </c>
      <c r="L8" s="74" t="s">
        <v>82</v>
      </c>
    </row>
    <row r="9" spans="1:12">
      <c r="A9" s="36">
        <f t="shared" si="1"/>
        <v>7</v>
      </c>
      <c r="B9" s="84">
        <v>12</v>
      </c>
      <c r="C9" s="84">
        <v>4</v>
      </c>
      <c r="D9" s="36">
        <v>0.17113401088225599</v>
      </c>
      <c r="E9" s="43">
        <v>-1.0167085628888017E-2</v>
      </c>
      <c r="F9" s="38" t="s">
        <v>60</v>
      </c>
      <c r="G9" s="36">
        <v>35061200</v>
      </c>
      <c r="H9" s="36">
        <f t="shared" si="0"/>
        <v>7.5651228833825265E-3</v>
      </c>
      <c r="I9" s="38" t="s">
        <v>62</v>
      </c>
      <c r="K9" s="50" t="s">
        <v>83</v>
      </c>
      <c r="L9" s="74" t="s">
        <v>84</v>
      </c>
    </row>
    <row r="10" spans="1:12">
      <c r="A10" s="36">
        <f t="shared" si="1"/>
        <v>8</v>
      </c>
      <c r="B10" s="83">
        <v>12</v>
      </c>
      <c r="C10" s="53">
        <v>4</v>
      </c>
      <c r="D10" s="36">
        <v>0.17113401088225599</v>
      </c>
      <c r="E10" s="43">
        <v>-1.0167085628888017E-2</v>
      </c>
      <c r="F10" s="38" t="s">
        <v>60</v>
      </c>
      <c r="G10" s="44">
        <v>34302800</v>
      </c>
      <c r="H10" s="36">
        <f t="shared" si="0"/>
        <v>7.5651228833825265E-3</v>
      </c>
      <c r="I10" s="38" t="s">
        <v>62</v>
      </c>
      <c r="K10" s="50" t="s">
        <v>85</v>
      </c>
      <c r="L10" s="58">
        <v>0.4</v>
      </c>
    </row>
    <row r="11" spans="1:12">
      <c r="A11" s="36">
        <f t="shared" si="1"/>
        <v>9</v>
      </c>
      <c r="B11" s="53">
        <v>12</v>
      </c>
      <c r="C11" s="53">
        <v>4</v>
      </c>
      <c r="D11" s="36">
        <v>0.17113401088225599</v>
      </c>
      <c r="E11" s="43">
        <v>-1.0167085628888017E-2</v>
      </c>
      <c r="F11" s="38" t="s">
        <v>60</v>
      </c>
      <c r="G11" s="36">
        <v>33445200</v>
      </c>
      <c r="H11" s="36">
        <f t="shared" si="0"/>
        <v>7.5651228833825265E-3</v>
      </c>
      <c r="I11" s="38" t="s">
        <v>62</v>
      </c>
      <c r="K11" s="50"/>
      <c r="L11" s="58"/>
    </row>
    <row r="12" spans="1:12">
      <c r="A12" s="36">
        <f t="shared" si="1"/>
        <v>10</v>
      </c>
      <c r="B12" s="54">
        <v>12</v>
      </c>
      <c r="C12" s="54">
        <v>4</v>
      </c>
      <c r="D12" s="36">
        <v>0.17113401088225599</v>
      </c>
      <c r="E12" s="43">
        <v>-1.0167085628888017E-2</v>
      </c>
      <c r="F12" s="38" t="s">
        <v>60</v>
      </c>
      <c r="G12" s="36">
        <v>32647200</v>
      </c>
      <c r="H12" s="36">
        <f t="shared" si="0"/>
        <v>7.5651228833825265E-3</v>
      </c>
      <c r="I12" s="38" t="s">
        <v>62</v>
      </c>
      <c r="K12" s="50"/>
      <c r="L12" s="58"/>
    </row>
    <row r="13" spans="1:12">
      <c r="A13" s="36">
        <f t="shared" si="1"/>
        <v>11</v>
      </c>
      <c r="B13" s="54">
        <v>12</v>
      </c>
      <c r="C13" s="54">
        <v>4</v>
      </c>
      <c r="D13" s="36">
        <v>0.17113401088225599</v>
      </c>
      <c r="E13" s="43">
        <v>-1.0167085628888017E-2</v>
      </c>
      <c r="F13" s="38" t="s">
        <v>60</v>
      </c>
      <c r="G13" s="36">
        <v>33131200</v>
      </c>
      <c r="H13" s="36">
        <f t="shared" si="0"/>
        <v>7.5651228833825265E-3</v>
      </c>
      <c r="I13" s="38" t="s">
        <v>62</v>
      </c>
      <c r="K13" s="50"/>
      <c r="L13" s="58"/>
    </row>
    <row r="14" spans="1:12">
      <c r="A14" s="36">
        <f t="shared" si="1"/>
        <v>12</v>
      </c>
      <c r="B14" s="84">
        <v>12</v>
      </c>
      <c r="C14" s="84">
        <v>4</v>
      </c>
      <c r="D14" s="36">
        <v>0.17113401088225599</v>
      </c>
      <c r="E14" s="43">
        <v>-1.0167085628888017E-2</v>
      </c>
      <c r="F14" s="38" t="s">
        <v>60</v>
      </c>
      <c r="G14" s="36">
        <v>32521600</v>
      </c>
      <c r="H14" s="36">
        <f t="shared" si="0"/>
        <v>7.5651228833825265E-3</v>
      </c>
      <c r="I14" s="38" t="s">
        <v>62</v>
      </c>
      <c r="K14" s="50" t="s">
        <v>86</v>
      </c>
      <c r="L14" s="58"/>
    </row>
    <row r="15" spans="1:12">
      <c r="A15" s="36">
        <f t="shared" si="1"/>
        <v>13</v>
      </c>
      <c r="B15" s="83">
        <v>12</v>
      </c>
      <c r="C15" s="53">
        <v>4</v>
      </c>
      <c r="D15" s="36">
        <v>0.17113401088225599</v>
      </c>
      <c r="E15" s="43">
        <v>-1.0167085628888017E-2</v>
      </c>
      <c r="F15" s="38" t="s">
        <v>60</v>
      </c>
      <c r="G15" s="36">
        <v>30512400</v>
      </c>
      <c r="H15" s="36">
        <f t="shared" si="0"/>
        <v>7.5651228833825265E-3</v>
      </c>
      <c r="I15" s="38" t="s">
        <v>62</v>
      </c>
      <c r="K15" s="50" t="s">
        <v>38</v>
      </c>
      <c r="L15" s="58" t="s">
        <v>87</v>
      </c>
    </row>
    <row r="16" spans="1:12">
      <c r="A16" s="36">
        <f t="shared" si="1"/>
        <v>14</v>
      </c>
      <c r="B16" s="53">
        <v>12</v>
      </c>
      <c r="C16" s="53">
        <v>4</v>
      </c>
      <c r="D16" s="36">
        <v>0.17113401088225599</v>
      </c>
      <c r="E16" s="43">
        <v>-1.0167085628888017E-2</v>
      </c>
      <c r="F16" s="38" t="s">
        <v>60</v>
      </c>
      <c r="G16" s="36">
        <v>32482800</v>
      </c>
      <c r="H16" s="36">
        <f t="shared" si="0"/>
        <v>7.5651228833825265E-3</v>
      </c>
      <c r="I16" s="38" t="s">
        <v>62</v>
      </c>
      <c r="K16" s="50" t="s">
        <v>88</v>
      </c>
      <c r="L16" s="58">
        <v>100</v>
      </c>
    </row>
    <row r="17" spans="1:12">
      <c r="A17" s="36">
        <f t="shared" si="1"/>
        <v>15</v>
      </c>
      <c r="B17" s="54">
        <v>12</v>
      </c>
      <c r="C17" s="54">
        <v>4</v>
      </c>
      <c r="D17" s="36">
        <v>0.17113401088225599</v>
      </c>
      <c r="E17" s="43">
        <v>-1.0167085628888017E-2</v>
      </c>
      <c r="F17" s="38" t="s">
        <v>60</v>
      </c>
      <c r="G17" s="44">
        <v>31392800</v>
      </c>
      <c r="H17" s="36">
        <f t="shared" si="0"/>
        <v>7.5651228833825265E-3</v>
      </c>
      <c r="I17" s="38" t="s">
        <v>62</v>
      </c>
      <c r="K17" s="52"/>
      <c r="L17" s="48"/>
    </row>
    <row r="18" spans="1:12">
      <c r="A18" s="36">
        <f t="shared" si="1"/>
        <v>16</v>
      </c>
      <c r="B18" s="54">
        <v>12</v>
      </c>
      <c r="C18" s="54">
        <v>4</v>
      </c>
      <c r="D18" s="36">
        <v>0.17113401088225599</v>
      </c>
      <c r="E18" s="43">
        <v>-1.0167085628888017E-2</v>
      </c>
      <c r="F18" s="38" t="s">
        <v>60</v>
      </c>
      <c r="G18" s="36">
        <v>34936400</v>
      </c>
      <c r="H18" s="36">
        <f t="shared" si="0"/>
        <v>7.5651228833825265E-3</v>
      </c>
      <c r="I18" s="38" t="s">
        <v>62</v>
      </c>
      <c r="K18" s="50"/>
      <c r="L18" s="58"/>
    </row>
    <row r="19" spans="1:12">
      <c r="A19" s="36">
        <f t="shared" si="1"/>
        <v>17</v>
      </c>
      <c r="B19" s="54">
        <v>12</v>
      </c>
      <c r="C19" s="54">
        <v>4</v>
      </c>
      <c r="D19" s="36">
        <v>0.17113401088225599</v>
      </c>
      <c r="E19" s="43">
        <v>-1.0167085628888017E-2</v>
      </c>
      <c r="F19" s="38" t="s">
        <v>60</v>
      </c>
      <c r="G19" s="36">
        <v>31133600</v>
      </c>
      <c r="H19" s="36">
        <f t="shared" si="0"/>
        <v>7.5651228833825265E-3</v>
      </c>
      <c r="I19" s="38" t="s">
        <v>62</v>
      </c>
      <c r="K19" s="50"/>
      <c r="L19" s="58"/>
    </row>
    <row r="20" spans="1:12">
      <c r="A20" s="36">
        <f t="shared" si="1"/>
        <v>18</v>
      </c>
      <c r="B20" s="84">
        <v>12</v>
      </c>
      <c r="C20" s="84">
        <v>4</v>
      </c>
      <c r="D20" s="36">
        <v>0.17113401088225599</v>
      </c>
      <c r="E20" s="43">
        <v>-1.0167085628888017E-2</v>
      </c>
      <c r="F20" s="38" t="s">
        <v>60</v>
      </c>
      <c r="G20" s="36">
        <v>31735600</v>
      </c>
      <c r="H20" s="36">
        <f t="shared" si="0"/>
        <v>7.5651228833825265E-3</v>
      </c>
      <c r="I20" s="38" t="s">
        <v>62</v>
      </c>
      <c r="K20" s="50"/>
      <c r="L20" s="58"/>
    </row>
    <row r="21" spans="1:12">
      <c r="A21" s="36">
        <f t="shared" si="1"/>
        <v>19</v>
      </c>
      <c r="B21" s="83">
        <v>12</v>
      </c>
      <c r="C21" s="53">
        <v>4</v>
      </c>
      <c r="D21" s="36">
        <v>0.17113401088225599</v>
      </c>
      <c r="E21" s="43">
        <v>-1.0167085628888017E-2</v>
      </c>
      <c r="F21" s="38" t="s">
        <v>60</v>
      </c>
      <c r="G21" s="36">
        <v>30445200</v>
      </c>
      <c r="H21" s="36">
        <f t="shared" si="0"/>
        <v>7.5651228833825265E-3</v>
      </c>
      <c r="I21" s="38" t="s">
        <v>62</v>
      </c>
      <c r="K21" s="50" t="s">
        <v>89</v>
      </c>
      <c r="L21" s="58"/>
    </row>
    <row r="22" spans="1:12">
      <c r="A22" s="36">
        <f t="shared" si="1"/>
        <v>20</v>
      </c>
      <c r="B22" s="54">
        <v>12</v>
      </c>
      <c r="C22" s="54">
        <v>4</v>
      </c>
      <c r="D22" s="36">
        <v>0.17113401088225599</v>
      </c>
      <c r="E22" s="43">
        <v>-1.0167085628888017E-2</v>
      </c>
      <c r="F22" s="38" t="s">
        <v>60</v>
      </c>
      <c r="G22" s="36">
        <v>31096400</v>
      </c>
      <c r="H22" s="36">
        <f t="shared" si="0"/>
        <v>7.5651228833825265E-3</v>
      </c>
      <c r="I22" s="38" t="s">
        <v>62</v>
      </c>
      <c r="K22" s="50" t="s">
        <v>36</v>
      </c>
      <c r="L22" s="58">
        <v>1000</v>
      </c>
    </row>
    <row r="23" spans="1:12">
      <c r="A23" s="36">
        <f t="shared" si="1"/>
        <v>21</v>
      </c>
      <c r="B23" s="54">
        <v>12</v>
      </c>
      <c r="C23" s="54">
        <v>4</v>
      </c>
      <c r="D23" s="36">
        <v>0.17113401088225599</v>
      </c>
      <c r="E23" s="43">
        <v>-1.0167085628888017E-2</v>
      </c>
      <c r="F23" s="38" t="s">
        <v>60</v>
      </c>
      <c r="G23" s="36">
        <v>30780000</v>
      </c>
      <c r="H23" s="36">
        <f t="shared" si="0"/>
        <v>7.5651228833825265E-3</v>
      </c>
      <c r="I23" s="38" t="s">
        <v>62</v>
      </c>
      <c r="K23" s="67" t="s">
        <v>91</v>
      </c>
      <c r="L23" s="68">
        <v>3</v>
      </c>
    </row>
    <row r="24" spans="1:12">
      <c r="A24" s="36">
        <f t="shared" si="1"/>
        <v>22</v>
      </c>
      <c r="B24" s="84">
        <v>12</v>
      </c>
      <c r="C24" s="84">
        <v>4</v>
      </c>
      <c r="D24" s="36">
        <v>0.17113401088225599</v>
      </c>
      <c r="E24" s="43">
        <v>-1.0167085628888017E-2</v>
      </c>
      <c r="F24" s="38" t="s">
        <v>60</v>
      </c>
      <c r="G24" s="36">
        <v>31060800</v>
      </c>
      <c r="H24" s="36">
        <f t="shared" si="0"/>
        <v>7.5651228833825265E-3</v>
      </c>
      <c r="I24" s="38" t="s">
        <v>62</v>
      </c>
    </row>
    <row r="25" spans="1:12">
      <c r="A25" s="36">
        <f t="shared" si="1"/>
        <v>23</v>
      </c>
      <c r="B25" s="83">
        <v>12</v>
      </c>
      <c r="C25" s="53">
        <v>4</v>
      </c>
      <c r="D25" s="36">
        <v>0.17113401088225599</v>
      </c>
      <c r="E25" s="43">
        <v>-1.0167085628888017E-2</v>
      </c>
      <c r="F25" s="38" t="s">
        <v>60</v>
      </c>
      <c r="G25" s="36">
        <v>31373200</v>
      </c>
      <c r="H25" s="36">
        <f t="shared" si="0"/>
        <v>7.5651228833825265E-3</v>
      </c>
      <c r="I25" s="38" t="s">
        <v>62</v>
      </c>
    </row>
    <row r="26" spans="1:12">
      <c r="A26" s="36">
        <f t="shared" si="1"/>
        <v>24</v>
      </c>
      <c r="B26" s="53">
        <v>12</v>
      </c>
      <c r="C26" s="53">
        <v>4</v>
      </c>
      <c r="D26" s="36">
        <v>0.17113401088225599</v>
      </c>
      <c r="E26" s="43">
        <v>-1.0167085628888017E-2</v>
      </c>
      <c r="F26" s="38" t="s">
        <v>60</v>
      </c>
      <c r="G26" s="36">
        <v>30546800</v>
      </c>
      <c r="H26" s="36">
        <f t="shared" si="0"/>
        <v>7.5651228833825265E-3</v>
      </c>
      <c r="I26" s="38" t="s">
        <v>62</v>
      </c>
    </row>
    <row r="27" spans="1:12">
      <c r="A27" s="36">
        <f t="shared" si="1"/>
        <v>25</v>
      </c>
      <c r="B27" s="54">
        <v>12</v>
      </c>
      <c r="C27" s="54">
        <v>4</v>
      </c>
      <c r="D27" s="36">
        <v>0.17113401088225599</v>
      </c>
      <c r="E27" s="43">
        <v>-1.0167085628888017E-2</v>
      </c>
      <c r="F27" s="38" t="s">
        <v>60</v>
      </c>
      <c r="G27" s="36">
        <v>31083200</v>
      </c>
      <c r="H27" s="36">
        <f t="shared" si="0"/>
        <v>7.5651228833825265E-3</v>
      </c>
      <c r="I27" s="38" t="s">
        <v>62</v>
      </c>
    </row>
    <row r="28" spans="1:12">
      <c r="A28" s="36">
        <f t="shared" si="1"/>
        <v>26</v>
      </c>
      <c r="B28" s="36">
        <v>12</v>
      </c>
      <c r="C28" s="36">
        <v>4</v>
      </c>
      <c r="D28" s="36">
        <v>0.17113401088225599</v>
      </c>
      <c r="E28" s="43">
        <v>-1.0167085628888017E-2</v>
      </c>
      <c r="F28" s="38" t="s">
        <v>60</v>
      </c>
      <c r="G28" s="36">
        <v>34028400</v>
      </c>
      <c r="H28" s="36">
        <f t="shared" si="0"/>
        <v>7.5651228833825265E-3</v>
      </c>
      <c r="I28" s="38" t="s">
        <v>62</v>
      </c>
    </row>
    <row r="29" spans="1:12">
      <c r="A29" s="36">
        <f t="shared" si="1"/>
        <v>27</v>
      </c>
      <c r="B29" s="36">
        <v>12</v>
      </c>
      <c r="C29" s="36">
        <v>4</v>
      </c>
      <c r="D29" s="36">
        <v>0.17113401088225599</v>
      </c>
      <c r="E29" s="43">
        <v>-1.0167085628888017E-2</v>
      </c>
      <c r="F29" s="38" t="s">
        <v>60</v>
      </c>
      <c r="G29" s="36">
        <v>31568147</v>
      </c>
      <c r="H29" s="36">
        <f t="shared" si="0"/>
        <v>7.5651228833825265E-3</v>
      </c>
      <c r="I29" s="38" t="s">
        <v>62</v>
      </c>
    </row>
    <row r="30" spans="1:12">
      <c r="A30" s="36">
        <f t="shared" si="1"/>
        <v>28</v>
      </c>
      <c r="B30" s="36">
        <v>12</v>
      </c>
      <c r="C30" s="36">
        <v>4</v>
      </c>
      <c r="D30" s="36">
        <v>0.17113401088225599</v>
      </c>
      <c r="E30" s="43">
        <v>-1.0167085628888017E-2</v>
      </c>
      <c r="F30" s="38" t="s">
        <v>60</v>
      </c>
      <c r="G30" s="36">
        <v>33651600</v>
      </c>
      <c r="H30" s="36">
        <f t="shared" si="0"/>
        <v>7.5651228833825265E-3</v>
      </c>
      <c r="I30" s="38" t="s">
        <v>62</v>
      </c>
    </row>
    <row r="31" spans="1:12">
      <c r="A31" s="36">
        <f t="shared" si="1"/>
        <v>29</v>
      </c>
      <c r="B31" s="36">
        <v>12</v>
      </c>
      <c r="C31" s="36">
        <v>4</v>
      </c>
      <c r="D31" s="36">
        <v>0.17113401088225599</v>
      </c>
      <c r="E31" s="43">
        <v>-1.0167085628888017E-2</v>
      </c>
      <c r="F31" s="38" t="s">
        <v>60</v>
      </c>
      <c r="G31" s="36">
        <v>34540000</v>
      </c>
      <c r="H31" s="36">
        <f t="shared" si="0"/>
        <v>7.5651228833825265E-3</v>
      </c>
      <c r="I31" s="38" t="s">
        <v>62</v>
      </c>
    </row>
    <row r="32" spans="1:12">
      <c r="A32" s="36">
        <f t="shared" si="1"/>
        <v>30</v>
      </c>
      <c r="B32" s="36">
        <v>12</v>
      </c>
      <c r="C32" s="36">
        <v>4</v>
      </c>
      <c r="D32" s="36">
        <v>0.17113401088225599</v>
      </c>
      <c r="E32" s="43">
        <v>-1.0167085628888017E-2</v>
      </c>
      <c r="F32" s="38" t="s">
        <v>60</v>
      </c>
      <c r="G32" s="36">
        <v>32827600</v>
      </c>
      <c r="H32" s="36">
        <f t="shared" si="0"/>
        <v>7.5651228833825265E-3</v>
      </c>
      <c r="I32" s="38" t="s">
        <v>62</v>
      </c>
    </row>
    <row r="35" spans="4:8">
      <c r="H35" s="45" t="s">
        <v>54</v>
      </c>
    </row>
    <row r="36" spans="4:8">
      <c r="D36" s="20" t="s">
        <v>93</v>
      </c>
      <c r="H36" s="62">
        <f>AVERAGE(H4:H33)</f>
        <v>7.5651228833825213E-3</v>
      </c>
    </row>
    <row r="38" spans="4:8">
      <c r="H38" s="38" t="s">
        <v>142</v>
      </c>
    </row>
    <row r="39" spans="4:8">
      <c r="H39" s="100">
        <f>_xlfn.STDEV.S(H3:H32)</f>
        <v>5.2931370507034704E-18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2" sqref="E2"/>
    </sheetView>
  </sheetViews>
  <sheetFormatPr defaultRowHeight="16.5"/>
  <cols>
    <col min="4" max="5" width="14" customWidth="1"/>
    <col min="6" max="6" width="19.625" style="36" customWidth="1"/>
    <col min="8" max="8" width="14.125" customWidth="1"/>
    <col min="9" max="9" width="17.5" customWidth="1"/>
    <col min="10" max="10" width="19.375" customWidth="1"/>
    <col min="13" max="13" width="53" customWidth="1"/>
    <col min="14" max="14" width="19" customWidth="1"/>
  </cols>
  <sheetData>
    <row r="1" spans="1:14">
      <c r="A1" s="20"/>
      <c r="B1" s="96" t="s">
        <v>25</v>
      </c>
      <c r="C1" s="96"/>
      <c r="D1" s="20"/>
      <c r="E1" s="20"/>
      <c r="G1" s="20"/>
      <c r="H1" s="20"/>
      <c r="I1" s="81"/>
      <c r="J1" s="93"/>
      <c r="K1" s="81"/>
    </row>
    <row r="2" spans="1:14">
      <c r="A2" s="38" t="s">
        <v>27</v>
      </c>
      <c r="B2" s="38" t="s">
        <v>28</v>
      </c>
      <c r="C2" s="38" t="s">
        <v>29</v>
      </c>
      <c r="D2" s="38" t="s">
        <v>70</v>
      </c>
      <c r="E2" s="38" t="s">
        <v>145</v>
      </c>
      <c r="F2" s="38" t="s">
        <v>139</v>
      </c>
      <c r="G2" s="38" t="s">
        <v>71</v>
      </c>
      <c r="H2" s="38" t="s">
        <v>32</v>
      </c>
      <c r="I2" s="38" t="s">
        <v>141</v>
      </c>
      <c r="J2" s="38" t="s">
        <v>147</v>
      </c>
      <c r="K2" s="38" t="s">
        <v>34</v>
      </c>
      <c r="M2" s="37" t="s">
        <v>75</v>
      </c>
      <c r="N2" s="44"/>
    </row>
    <row r="3" spans="1:14">
      <c r="A3" s="36">
        <v>1</v>
      </c>
      <c r="B3" s="36">
        <v>12</v>
      </c>
      <c r="C3" s="36">
        <v>4</v>
      </c>
      <c r="D3" s="36">
        <v>0.17132256687085801</v>
      </c>
      <c r="E3" s="36">
        <v>0.17098345100000001</v>
      </c>
      <c r="F3" s="36">
        <v>-1.1640648E-2</v>
      </c>
      <c r="G3" s="38" t="s">
        <v>60</v>
      </c>
      <c r="H3" s="44">
        <v>30072400</v>
      </c>
      <c r="I3" s="36">
        <f>(D3-$B$63)/$B$63</f>
        <v>8.6752612880559073E-3</v>
      </c>
      <c r="J3" s="36">
        <f>(E3-$B$63)/$B$63</f>
        <v>6.6786895818751399E-3</v>
      </c>
      <c r="K3" s="38" t="s">
        <v>62</v>
      </c>
      <c r="M3" s="39" t="s">
        <v>76</v>
      </c>
      <c r="N3" s="57">
        <v>100</v>
      </c>
    </row>
    <row r="4" spans="1:14">
      <c r="A4" s="36">
        <f>A3+1</f>
        <v>2</v>
      </c>
      <c r="B4" s="36">
        <v>12</v>
      </c>
      <c r="C4" s="36">
        <v>4</v>
      </c>
      <c r="D4" s="36">
        <v>0.172122161952877</v>
      </c>
      <c r="E4" s="36">
        <v>0.17098345100000001</v>
      </c>
      <c r="F4" s="36">
        <v>-1.7837925000000001E-2</v>
      </c>
      <c r="G4" s="38" t="s">
        <v>60</v>
      </c>
      <c r="H4" s="44">
        <v>30650800</v>
      </c>
      <c r="I4" s="36">
        <f t="shared" ref="I4:I32" si="0">(D4-$B$63)/$B$63</f>
        <v>1.3382941035161888E-2</v>
      </c>
      <c r="J4" s="36">
        <f t="shared" ref="J4:J32" si="1">(E4-$B$63)/$B$63</f>
        <v>6.6786895818751399E-3</v>
      </c>
      <c r="K4" s="38" t="s">
        <v>62</v>
      </c>
      <c r="M4" s="50" t="s">
        <v>37</v>
      </c>
      <c r="N4" s="58">
        <v>30000000</v>
      </c>
    </row>
    <row r="5" spans="1:14">
      <c r="A5" s="36">
        <f t="shared" ref="A5:A32" si="2">A4+1</f>
        <v>3</v>
      </c>
      <c r="B5" s="92">
        <v>12</v>
      </c>
      <c r="C5" s="92">
        <v>4</v>
      </c>
      <c r="D5" s="36">
        <v>0.17259417388155601</v>
      </c>
      <c r="E5" s="36">
        <v>0.17098345100000001</v>
      </c>
      <c r="F5" s="36">
        <v>-2.1457467000000001E-2</v>
      </c>
      <c r="G5" s="38" t="s">
        <v>60</v>
      </c>
      <c r="H5" s="36">
        <v>32468000</v>
      </c>
      <c r="I5" s="36">
        <f t="shared" si="0"/>
        <v>1.6161948869256933E-2</v>
      </c>
      <c r="J5" s="36">
        <f t="shared" si="1"/>
        <v>6.6786895818751399E-3</v>
      </c>
      <c r="K5" s="38" t="s">
        <v>137</v>
      </c>
      <c r="M5" s="50" t="s">
        <v>77</v>
      </c>
      <c r="N5" s="74" t="s">
        <v>92</v>
      </c>
    </row>
    <row r="6" spans="1:14">
      <c r="A6" s="36">
        <f t="shared" si="2"/>
        <v>4</v>
      </c>
      <c r="B6" s="36">
        <v>12</v>
      </c>
      <c r="C6" s="36">
        <v>4</v>
      </c>
      <c r="D6" s="36">
        <v>0.17192141955085999</v>
      </c>
      <c r="E6" s="36">
        <v>0.17098345100000001</v>
      </c>
      <c r="F6" s="36">
        <v>-1.6289871000000001E-2</v>
      </c>
      <c r="G6" s="38" t="s">
        <v>60</v>
      </c>
      <c r="H6" s="36">
        <v>30322000</v>
      </c>
      <c r="I6" s="36">
        <f t="shared" si="0"/>
        <v>1.2201054150646973E-2</v>
      </c>
      <c r="J6" s="36">
        <f t="shared" si="1"/>
        <v>6.6786895818751399E-3</v>
      </c>
      <c r="K6" s="38" t="s">
        <v>62</v>
      </c>
      <c r="M6" s="50" t="s">
        <v>78</v>
      </c>
      <c r="N6" s="58">
        <v>5</v>
      </c>
    </row>
    <row r="7" spans="1:14">
      <c r="A7" s="36">
        <f t="shared" si="2"/>
        <v>5</v>
      </c>
      <c r="B7" s="92">
        <v>12</v>
      </c>
      <c r="C7" s="92">
        <v>4</v>
      </c>
      <c r="D7" s="36">
        <v>0.17192141955085999</v>
      </c>
      <c r="E7" s="36">
        <v>0.17098345100000001</v>
      </c>
      <c r="F7" s="36">
        <v>-1.6289871000000001E-2</v>
      </c>
      <c r="G7" s="38" t="s">
        <v>60</v>
      </c>
      <c r="H7" s="36">
        <v>30784400</v>
      </c>
      <c r="I7" s="36">
        <f t="shared" si="0"/>
        <v>1.2201054150646973E-2</v>
      </c>
      <c r="J7" s="36">
        <f t="shared" si="1"/>
        <v>6.6786895818751399E-3</v>
      </c>
      <c r="K7" s="38" t="s">
        <v>62</v>
      </c>
      <c r="M7" s="50" t="s">
        <v>79</v>
      </c>
      <c r="N7" s="74" t="s">
        <v>125</v>
      </c>
    </row>
    <row r="8" spans="1:14">
      <c r="A8" s="36">
        <f t="shared" si="2"/>
        <v>6</v>
      </c>
      <c r="B8" s="36">
        <v>12</v>
      </c>
      <c r="C8" s="36">
        <v>4</v>
      </c>
      <c r="D8" s="36">
        <v>0.17192141955085999</v>
      </c>
      <c r="E8" s="36">
        <v>0.17098345100000001</v>
      </c>
      <c r="F8" s="36">
        <v>-1.6289871000000001E-2</v>
      </c>
      <c r="G8" s="38" t="s">
        <v>60</v>
      </c>
      <c r="H8" s="36">
        <v>33418400</v>
      </c>
      <c r="I8" s="36">
        <f t="shared" si="0"/>
        <v>1.2201054150646973E-2</v>
      </c>
      <c r="J8" s="36">
        <f t="shared" si="1"/>
        <v>6.6786895818751399E-3</v>
      </c>
      <c r="K8" s="38" t="s">
        <v>62</v>
      </c>
      <c r="M8" s="50" t="s">
        <v>81</v>
      </c>
      <c r="N8" s="74" t="s">
        <v>82</v>
      </c>
    </row>
    <row r="9" spans="1:14">
      <c r="A9" s="36">
        <f t="shared" si="2"/>
        <v>7</v>
      </c>
      <c r="B9" s="36">
        <v>12</v>
      </c>
      <c r="C9" s="36">
        <v>4</v>
      </c>
      <c r="D9" s="36">
        <v>0.17192141955085999</v>
      </c>
      <c r="E9" s="36">
        <v>0.17098345100000001</v>
      </c>
      <c r="F9" s="36">
        <v>-1.6289871000000001E-2</v>
      </c>
      <c r="G9" s="38" t="s">
        <v>60</v>
      </c>
      <c r="H9" s="36">
        <v>33731200</v>
      </c>
      <c r="I9" s="36">
        <f t="shared" si="0"/>
        <v>1.2201054150646973E-2</v>
      </c>
      <c r="J9" s="36">
        <f t="shared" si="1"/>
        <v>6.6786895818751399E-3</v>
      </c>
      <c r="K9" s="38" t="s">
        <v>62</v>
      </c>
      <c r="M9" s="50" t="s">
        <v>83</v>
      </c>
      <c r="N9" s="74" t="s">
        <v>84</v>
      </c>
    </row>
    <row r="10" spans="1:14">
      <c r="A10" s="36">
        <f t="shared" si="2"/>
        <v>8</v>
      </c>
      <c r="B10" s="36">
        <v>12</v>
      </c>
      <c r="C10" s="36">
        <v>4</v>
      </c>
      <c r="D10" s="36">
        <v>0.172122161952877</v>
      </c>
      <c r="E10" s="36">
        <v>0.17098345100000001</v>
      </c>
      <c r="F10" s="36">
        <v>-1.7837925000000001E-2</v>
      </c>
      <c r="G10" s="38" t="s">
        <v>60</v>
      </c>
      <c r="H10" s="44">
        <v>30302800</v>
      </c>
      <c r="I10" s="36">
        <f t="shared" si="0"/>
        <v>1.3382941035161888E-2</v>
      </c>
      <c r="J10" s="36">
        <f t="shared" si="1"/>
        <v>6.6786895818751399E-3</v>
      </c>
      <c r="K10" s="38" t="s">
        <v>62</v>
      </c>
      <c r="M10" s="50" t="s">
        <v>85</v>
      </c>
      <c r="N10" s="58">
        <v>0.4</v>
      </c>
    </row>
    <row r="11" spans="1:14">
      <c r="A11" s="36">
        <f t="shared" si="2"/>
        <v>9</v>
      </c>
      <c r="B11" s="36">
        <v>12</v>
      </c>
      <c r="C11" s="36">
        <v>4</v>
      </c>
      <c r="D11" s="36">
        <v>0.17192141955085999</v>
      </c>
      <c r="E11" s="36">
        <v>0.17098345100000001</v>
      </c>
      <c r="F11" s="36">
        <v>-1.6289871000000001E-2</v>
      </c>
      <c r="G11" s="38" t="s">
        <v>60</v>
      </c>
      <c r="H11" s="36">
        <v>31297600</v>
      </c>
      <c r="I11" s="36">
        <f t="shared" si="0"/>
        <v>1.2201054150646973E-2</v>
      </c>
      <c r="J11" s="36">
        <f t="shared" si="1"/>
        <v>6.6786895818751399E-3</v>
      </c>
      <c r="K11" s="38" t="s">
        <v>62</v>
      </c>
      <c r="M11" s="50"/>
      <c r="N11" s="58"/>
    </row>
    <row r="12" spans="1:14">
      <c r="A12" s="36">
        <f t="shared" si="2"/>
        <v>10</v>
      </c>
      <c r="B12" s="92">
        <v>12</v>
      </c>
      <c r="C12" s="92">
        <v>4</v>
      </c>
      <c r="D12" s="36">
        <v>0.172122161952877</v>
      </c>
      <c r="E12" s="36">
        <v>0.17098345100000001</v>
      </c>
      <c r="F12" s="36">
        <v>-1.7837925000000001E-2</v>
      </c>
      <c r="G12" s="38" t="s">
        <v>60</v>
      </c>
      <c r="H12" s="36">
        <v>31987600</v>
      </c>
      <c r="I12" s="36">
        <f t="shared" si="0"/>
        <v>1.3382941035161888E-2</v>
      </c>
      <c r="J12" s="36">
        <f t="shared" si="1"/>
        <v>6.6786895818751399E-3</v>
      </c>
      <c r="K12" s="38" t="s">
        <v>62</v>
      </c>
      <c r="M12" s="50"/>
      <c r="N12" s="58"/>
    </row>
    <row r="13" spans="1:14">
      <c r="A13" s="36">
        <f t="shared" si="2"/>
        <v>11</v>
      </c>
      <c r="B13" s="92">
        <v>12</v>
      </c>
      <c r="C13" s="92">
        <v>4</v>
      </c>
      <c r="D13" s="36">
        <v>0.17192141955085999</v>
      </c>
      <c r="E13" s="36">
        <v>0.17098345100000001</v>
      </c>
      <c r="F13" s="36">
        <v>-1.6289871000000001E-2</v>
      </c>
      <c r="G13" s="38" t="s">
        <v>60</v>
      </c>
      <c r="H13" s="36">
        <v>33462000</v>
      </c>
      <c r="I13" s="36">
        <f t="shared" si="0"/>
        <v>1.2201054150646973E-2</v>
      </c>
      <c r="J13" s="36">
        <f t="shared" si="1"/>
        <v>6.6786895818751399E-3</v>
      </c>
      <c r="K13" s="38" t="s">
        <v>62</v>
      </c>
      <c r="M13" s="50"/>
      <c r="N13" s="58"/>
    </row>
    <row r="14" spans="1:14">
      <c r="A14" s="36">
        <f t="shared" si="2"/>
        <v>12</v>
      </c>
      <c r="B14" s="85">
        <v>14</v>
      </c>
      <c r="C14" s="85">
        <v>3</v>
      </c>
      <c r="D14" s="36">
        <v>0.17312302405368599</v>
      </c>
      <c r="E14" s="36">
        <v>0.171862448</v>
      </c>
      <c r="F14" s="36">
        <v>-1.8774222E-2</v>
      </c>
      <c r="G14" s="38" t="s">
        <v>60</v>
      </c>
      <c r="H14" s="36">
        <v>30400400</v>
      </c>
      <c r="I14" s="36">
        <f t="shared" si="0"/>
        <v>1.9275596389828686E-2</v>
      </c>
      <c r="J14" s="36">
        <f t="shared" si="1"/>
        <v>1.1853854446844394E-2</v>
      </c>
      <c r="K14" s="38" t="s">
        <v>112</v>
      </c>
      <c r="M14" s="50" t="s">
        <v>86</v>
      </c>
      <c r="N14" s="58"/>
    </row>
    <row r="15" spans="1:14">
      <c r="A15" s="36">
        <f t="shared" si="2"/>
        <v>13</v>
      </c>
      <c r="B15" s="36">
        <v>12</v>
      </c>
      <c r="C15" s="36">
        <v>4</v>
      </c>
      <c r="D15" s="36">
        <v>0.172122161952877</v>
      </c>
      <c r="E15" s="36">
        <v>0.17098345100000001</v>
      </c>
      <c r="F15" s="36">
        <v>-1.7837925000000001E-2</v>
      </c>
      <c r="G15" s="38" t="s">
        <v>60</v>
      </c>
      <c r="H15" s="36">
        <v>34950800</v>
      </c>
      <c r="I15" s="36">
        <f t="shared" si="0"/>
        <v>1.3382941035161888E-2</v>
      </c>
      <c r="J15" s="36">
        <f t="shared" si="1"/>
        <v>6.6786895818751399E-3</v>
      </c>
      <c r="K15" s="38" t="s">
        <v>62</v>
      </c>
      <c r="M15" s="50" t="s">
        <v>38</v>
      </c>
      <c r="N15" s="58" t="s">
        <v>87</v>
      </c>
    </row>
    <row r="16" spans="1:14">
      <c r="A16" s="36">
        <f t="shared" si="2"/>
        <v>14</v>
      </c>
      <c r="B16" s="36">
        <v>12</v>
      </c>
      <c r="C16" s="36">
        <v>4</v>
      </c>
      <c r="D16" s="36">
        <v>0.17192141955085999</v>
      </c>
      <c r="E16" s="36">
        <v>0.17098345100000001</v>
      </c>
      <c r="F16" s="36">
        <v>-1.6289871000000001E-2</v>
      </c>
      <c r="G16" s="38" t="s">
        <v>60</v>
      </c>
      <c r="H16" s="36">
        <v>30800000</v>
      </c>
      <c r="I16" s="36">
        <f t="shared" si="0"/>
        <v>1.2201054150646973E-2</v>
      </c>
      <c r="J16" s="36">
        <f t="shared" si="1"/>
        <v>6.6786895818751399E-3</v>
      </c>
      <c r="K16" s="38" t="s">
        <v>62</v>
      </c>
      <c r="M16" s="50" t="s">
        <v>88</v>
      </c>
      <c r="N16" s="58">
        <v>100</v>
      </c>
    </row>
    <row r="17" spans="1:14">
      <c r="A17" s="36">
        <f t="shared" si="2"/>
        <v>15</v>
      </c>
      <c r="B17" s="36">
        <v>12</v>
      </c>
      <c r="C17" s="36">
        <v>4</v>
      </c>
      <c r="D17" s="36">
        <v>0.172122161952877</v>
      </c>
      <c r="E17" s="36">
        <v>0.17098345100000001</v>
      </c>
      <c r="F17" s="36">
        <v>-1.7837925000000001E-2</v>
      </c>
      <c r="G17" s="38" t="s">
        <v>60</v>
      </c>
      <c r="H17" s="44">
        <v>30746400</v>
      </c>
      <c r="I17" s="36">
        <f t="shared" si="0"/>
        <v>1.3382941035161888E-2</v>
      </c>
      <c r="J17" s="36">
        <f t="shared" si="1"/>
        <v>6.6786895818751399E-3</v>
      </c>
      <c r="K17" s="38" t="s">
        <v>62</v>
      </c>
      <c r="M17" s="52"/>
      <c r="N17" s="48"/>
    </row>
    <row r="18" spans="1:14">
      <c r="A18" s="36">
        <f t="shared" si="2"/>
        <v>16</v>
      </c>
      <c r="B18" s="36">
        <v>12</v>
      </c>
      <c r="C18" s="36">
        <v>4</v>
      </c>
      <c r="D18" s="36">
        <v>0.17192141955085999</v>
      </c>
      <c r="E18" s="36">
        <v>0.17098345100000001</v>
      </c>
      <c r="F18" s="36">
        <v>-1.6289871000000001E-2</v>
      </c>
      <c r="G18" s="38" t="s">
        <v>60</v>
      </c>
      <c r="H18" s="36">
        <v>32624400</v>
      </c>
      <c r="I18" s="36">
        <f t="shared" si="0"/>
        <v>1.2201054150646973E-2</v>
      </c>
      <c r="J18" s="36">
        <f t="shared" si="1"/>
        <v>6.6786895818751399E-3</v>
      </c>
      <c r="K18" s="38" t="s">
        <v>62</v>
      </c>
      <c r="M18" s="50"/>
      <c r="N18" s="58"/>
    </row>
    <row r="19" spans="1:14">
      <c r="A19" s="36">
        <f t="shared" si="2"/>
        <v>17</v>
      </c>
      <c r="B19" s="36">
        <v>12</v>
      </c>
      <c r="C19" s="36">
        <v>4</v>
      </c>
      <c r="D19" s="36">
        <v>0.172122161952877</v>
      </c>
      <c r="E19" s="36">
        <v>0.17098345100000001</v>
      </c>
      <c r="F19" s="36">
        <v>-1.7837925000000001E-2</v>
      </c>
      <c r="G19" s="38" t="s">
        <v>60</v>
      </c>
      <c r="H19" s="36">
        <v>35788400</v>
      </c>
      <c r="I19" s="36">
        <f t="shared" si="0"/>
        <v>1.3382941035161888E-2</v>
      </c>
      <c r="J19" s="36">
        <f t="shared" si="1"/>
        <v>6.6786895818751399E-3</v>
      </c>
      <c r="K19" s="38" t="s">
        <v>62</v>
      </c>
      <c r="M19" s="50"/>
      <c r="N19" s="58"/>
    </row>
    <row r="20" spans="1:14">
      <c r="A20" s="36">
        <f t="shared" si="2"/>
        <v>18</v>
      </c>
      <c r="B20" s="92">
        <v>12</v>
      </c>
      <c r="C20" s="92">
        <v>4</v>
      </c>
      <c r="D20" s="36">
        <v>0.172122161952877</v>
      </c>
      <c r="E20" s="36">
        <v>0.17098345100000001</v>
      </c>
      <c r="F20" s="36">
        <v>-1.7837925000000001E-2</v>
      </c>
      <c r="G20" s="38" t="s">
        <v>60</v>
      </c>
      <c r="H20" s="36">
        <v>31858400</v>
      </c>
      <c r="I20" s="36">
        <f t="shared" si="0"/>
        <v>1.3382941035161888E-2</v>
      </c>
      <c r="J20" s="36">
        <f t="shared" si="1"/>
        <v>6.6786895818751399E-3</v>
      </c>
      <c r="K20" s="38" t="s">
        <v>62</v>
      </c>
      <c r="M20" s="50"/>
      <c r="N20" s="58"/>
    </row>
    <row r="21" spans="1:14">
      <c r="A21" s="36">
        <f t="shared" si="2"/>
        <v>19</v>
      </c>
      <c r="B21" s="36">
        <v>12</v>
      </c>
      <c r="C21" s="36">
        <v>4</v>
      </c>
      <c r="D21" s="36">
        <v>0.17192141955085999</v>
      </c>
      <c r="E21" s="36">
        <v>0.17098345100000001</v>
      </c>
      <c r="F21" s="36">
        <v>-1.6289871000000001E-2</v>
      </c>
      <c r="G21" s="38" t="s">
        <v>60</v>
      </c>
      <c r="H21" s="36">
        <v>32928400</v>
      </c>
      <c r="I21" s="36">
        <f t="shared" si="0"/>
        <v>1.2201054150646973E-2</v>
      </c>
      <c r="J21" s="36">
        <f t="shared" si="1"/>
        <v>6.6786895818751399E-3</v>
      </c>
      <c r="K21" s="38" t="s">
        <v>62</v>
      </c>
      <c r="M21" s="50" t="s">
        <v>89</v>
      </c>
      <c r="N21" s="58"/>
    </row>
    <row r="22" spans="1:14">
      <c r="A22" s="36">
        <f t="shared" si="2"/>
        <v>20</v>
      </c>
      <c r="B22" s="36">
        <v>12</v>
      </c>
      <c r="C22" s="36">
        <v>4</v>
      </c>
      <c r="D22" s="36">
        <v>0.17192141955085999</v>
      </c>
      <c r="E22" s="36">
        <v>0.17098345100000001</v>
      </c>
      <c r="F22" s="36">
        <v>-1.6289871000000001E-2</v>
      </c>
      <c r="G22" s="38" t="s">
        <v>60</v>
      </c>
      <c r="H22" s="36">
        <v>30778800</v>
      </c>
      <c r="I22" s="36">
        <f t="shared" si="0"/>
        <v>1.2201054150646973E-2</v>
      </c>
      <c r="J22" s="36">
        <f t="shared" si="1"/>
        <v>6.6786895818751399E-3</v>
      </c>
      <c r="K22" s="38" t="s">
        <v>62</v>
      </c>
      <c r="M22" s="50" t="s">
        <v>36</v>
      </c>
      <c r="N22" s="58">
        <v>200</v>
      </c>
    </row>
    <row r="23" spans="1:14">
      <c r="A23" s="36">
        <f t="shared" si="2"/>
        <v>21</v>
      </c>
      <c r="B23" s="92">
        <v>12</v>
      </c>
      <c r="C23" s="92">
        <v>4</v>
      </c>
      <c r="D23" s="36">
        <v>0.17192141955085999</v>
      </c>
      <c r="E23" s="36">
        <v>0.17098345100000001</v>
      </c>
      <c r="F23" s="36">
        <v>-1.6289871000000001E-2</v>
      </c>
      <c r="G23" s="38" t="s">
        <v>60</v>
      </c>
      <c r="H23" s="36">
        <v>30270400</v>
      </c>
      <c r="I23" s="36">
        <f t="shared" si="0"/>
        <v>1.2201054150646973E-2</v>
      </c>
      <c r="J23" s="36">
        <f t="shared" si="1"/>
        <v>6.6786895818751399E-3</v>
      </c>
      <c r="K23" s="38" t="s">
        <v>62</v>
      </c>
      <c r="M23" s="67" t="s">
        <v>91</v>
      </c>
      <c r="N23" s="68">
        <v>3</v>
      </c>
    </row>
    <row r="24" spans="1:14">
      <c r="A24" s="36">
        <f t="shared" si="2"/>
        <v>22</v>
      </c>
      <c r="B24" s="36">
        <v>12</v>
      </c>
      <c r="C24" s="36">
        <v>4</v>
      </c>
      <c r="D24" s="36">
        <v>0.172122161952877</v>
      </c>
      <c r="E24" s="36">
        <v>0.17098345100000001</v>
      </c>
      <c r="F24" s="36">
        <v>-1.7837925000000001E-2</v>
      </c>
      <c r="G24" s="38" t="s">
        <v>60</v>
      </c>
      <c r="H24" s="36">
        <v>32293600</v>
      </c>
      <c r="I24" s="36">
        <f>(D24-$B$63)/$B$63</f>
        <v>1.3382941035161888E-2</v>
      </c>
      <c r="J24" s="36">
        <f t="shared" si="1"/>
        <v>6.6786895818751399E-3</v>
      </c>
      <c r="K24" s="38" t="s">
        <v>62</v>
      </c>
    </row>
    <row r="25" spans="1:14">
      <c r="A25" s="36">
        <f t="shared" si="2"/>
        <v>23</v>
      </c>
      <c r="B25" s="36">
        <v>12</v>
      </c>
      <c r="C25" s="36">
        <v>4</v>
      </c>
      <c r="D25" s="36">
        <v>0.17192141955085999</v>
      </c>
      <c r="E25" s="36">
        <v>0.17098345100000001</v>
      </c>
      <c r="F25" s="36">
        <v>-1.6289871000000001E-2</v>
      </c>
      <c r="G25" s="38" t="s">
        <v>60</v>
      </c>
      <c r="H25" s="36">
        <v>31262400</v>
      </c>
      <c r="I25" s="36">
        <f t="shared" si="0"/>
        <v>1.2201054150646973E-2</v>
      </c>
      <c r="J25" s="36">
        <f t="shared" si="1"/>
        <v>6.6786895818751399E-3</v>
      </c>
      <c r="K25" s="38" t="s">
        <v>62</v>
      </c>
    </row>
    <row r="26" spans="1:14">
      <c r="A26" s="36">
        <f t="shared" si="2"/>
        <v>24</v>
      </c>
      <c r="B26" s="92">
        <v>12</v>
      </c>
      <c r="C26" s="92">
        <v>4</v>
      </c>
      <c r="D26" s="36">
        <v>0.172122161952877</v>
      </c>
      <c r="E26" s="36">
        <v>0.17098345100000001</v>
      </c>
      <c r="F26" s="36">
        <v>-1.7837925000000001E-2</v>
      </c>
      <c r="G26" s="38" t="s">
        <v>60</v>
      </c>
      <c r="H26" s="36">
        <v>32257200</v>
      </c>
      <c r="I26" s="36">
        <f t="shared" si="0"/>
        <v>1.3382941035161888E-2</v>
      </c>
      <c r="J26" s="36">
        <f t="shared" si="1"/>
        <v>6.6786895818751399E-3</v>
      </c>
      <c r="K26" s="38" t="s">
        <v>62</v>
      </c>
    </row>
    <row r="27" spans="1:14">
      <c r="A27" s="36">
        <f t="shared" si="2"/>
        <v>25</v>
      </c>
      <c r="B27" s="85">
        <v>14</v>
      </c>
      <c r="C27" s="85">
        <v>3</v>
      </c>
      <c r="D27" s="36">
        <v>0.17259417388155601</v>
      </c>
      <c r="E27" s="36">
        <v>0.171862448</v>
      </c>
      <c r="F27" s="36">
        <v>-1.4415613000000001E-2</v>
      </c>
      <c r="G27" s="38" t="s">
        <v>60</v>
      </c>
      <c r="H27" s="36">
        <v>32097600</v>
      </c>
      <c r="I27" s="36">
        <f t="shared" si="0"/>
        <v>1.6161948869256933E-2</v>
      </c>
      <c r="J27" s="36">
        <f t="shared" si="1"/>
        <v>1.1853854446844394E-2</v>
      </c>
      <c r="K27" s="38" t="s">
        <v>112</v>
      </c>
    </row>
    <row r="28" spans="1:14">
      <c r="A28" s="36">
        <f t="shared" si="2"/>
        <v>26</v>
      </c>
      <c r="B28" s="36">
        <v>12</v>
      </c>
      <c r="C28" s="36">
        <v>4</v>
      </c>
      <c r="D28" s="36">
        <v>0.172122161952877</v>
      </c>
      <c r="E28" s="36">
        <v>0.17098345100000001</v>
      </c>
      <c r="F28" s="36">
        <v>-1.7837925000000001E-2</v>
      </c>
      <c r="G28" s="38" t="s">
        <v>60</v>
      </c>
      <c r="H28" s="36">
        <v>32558400</v>
      </c>
      <c r="I28" s="36">
        <f t="shared" si="0"/>
        <v>1.3382941035161888E-2</v>
      </c>
      <c r="J28" s="36">
        <f t="shared" si="1"/>
        <v>6.6786895818751399E-3</v>
      </c>
      <c r="K28" s="38" t="s">
        <v>62</v>
      </c>
    </row>
    <row r="29" spans="1:14">
      <c r="A29" s="36">
        <f t="shared" si="2"/>
        <v>27</v>
      </c>
      <c r="B29" s="36">
        <v>12</v>
      </c>
      <c r="C29" s="36">
        <v>4</v>
      </c>
      <c r="D29" s="36">
        <v>0.172122161952877</v>
      </c>
      <c r="E29" s="36">
        <v>0.17098345100000001</v>
      </c>
      <c r="F29" s="36">
        <v>-1.7837925000000001E-2</v>
      </c>
      <c r="G29" s="38" t="s">
        <v>60</v>
      </c>
      <c r="H29" s="36">
        <v>32762400</v>
      </c>
      <c r="I29" s="36">
        <f t="shared" si="0"/>
        <v>1.3382941035161888E-2</v>
      </c>
      <c r="J29" s="36">
        <f t="shared" si="1"/>
        <v>6.6786895818751399E-3</v>
      </c>
      <c r="K29" s="38" t="s">
        <v>62</v>
      </c>
    </row>
    <row r="30" spans="1:14">
      <c r="A30" s="36">
        <f t="shared" si="2"/>
        <v>28</v>
      </c>
      <c r="B30" s="36">
        <v>12</v>
      </c>
      <c r="C30" s="36">
        <v>4</v>
      </c>
      <c r="D30" s="36">
        <v>0.17192141955085999</v>
      </c>
      <c r="E30" s="36">
        <v>0.17098345100000001</v>
      </c>
      <c r="F30" s="36">
        <v>-1.6289871000000001E-2</v>
      </c>
      <c r="G30" s="38" t="s">
        <v>60</v>
      </c>
      <c r="H30" s="36">
        <v>32118800</v>
      </c>
      <c r="I30" s="36">
        <f t="shared" si="0"/>
        <v>1.2201054150646973E-2</v>
      </c>
      <c r="J30" s="36">
        <f t="shared" si="1"/>
        <v>6.6786895818751399E-3</v>
      </c>
      <c r="K30" s="38" t="s">
        <v>62</v>
      </c>
    </row>
    <row r="31" spans="1:14">
      <c r="A31" s="36">
        <f t="shared" si="2"/>
        <v>29</v>
      </c>
      <c r="B31" s="92">
        <v>12</v>
      </c>
      <c r="C31" s="92">
        <v>4</v>
      </c>
      <c r="D31" s="36">
        <v>0.17192141955085999</v>
      </c>
      <c r="E31" s="36">
        <v>0.17098345100000001</v>
      </c>
      <c r="F31" s="36">
        <v>-1.6289871000000001E-2</v>
      </c>
      <c r="G31" s="38" t="s">
        <v>60</v>
      </c>
      <c r="H31" s="36">
        <v>30289200</v>
      </c>
      <c r="I31" s="36">
        <f t="shared" si="0"/>
        <v>1.2201054150646973E-2</v>
      </c>
      <c r="J31" s="36">
        <f t="shared" si="1"/>
        <v>6.6786895818751399E-3</v>
      </c>
      <c r="K31" s="38" t="s">
        <v>62</v>
      </c>
    </row>
    <row r="32" spans="1:14">
      <c r="A32" s="36">
        <f t="shared" si="2"/>
        <v>30</v>
      </c>
      <c r="B32" s="92">
        <v>12</v>
      </c>
      <c r="C32" s="92">
        <v>4</v>
      </c>
      <c r="D32" s="36">
        <v>0.172122161952877</v>
      </c>
      <c r="E32" s="36">
        <v>0.17098345100000001</v>
      </c>
      <c r="F32" s="36">
        <v>-1.7837925000000001E-2</v>
      </c>
      <c r="G32" s="38" t="s">
        <v>60</v>
      </c>
      <c r="H32" s="36">
        <v>34755600</v>
      </c>
      <c r="I32" s="36">
        <f t="shared" si="0"/>
        <v>1.3382941035161888E-2</v>
      </c>
      <c r="J32" s="36">
        <f t="shared" si="1"/>
        <v>6.6786895818751399E-3</v>
      </c>
      <c r="K32" s="38" t="s">
        <v>62</v>
      </c>
    </row>
    <row r="35" spans="4:10">
      <c r="I35" s="45" t="s">
        <v>54</v>
      </c>
      <c r="J35" s="45" t="s">
        <v>54</v>
      </c>
    </row>
    <row r="36" spans="4:10">
      <c r="D36" s="20" t="s">
        <v>138</v>
      </c>
      <c r="E36" s="20"/>
      <c r="I36" s="62">
        <f>AVERAGE(I4:I33)</f>
        <v>1.3207225677908378E-2</v>
      </c>
      <c r="J36" s="62">
        <f>AVERAGE(J4:J33)</f>
        <v>7.0355975035971607E-3</v>
      </c>
    </row>
    <row r="38" spans="4:10">
      <c r="I38" s="38" t="s">
        <v>142</v>
      </c>
      <c r="J38" s="38" t="s">
        <v>142</v>
      </c>
    </row>
    <row r="39" spans="4:10">
      <c r="I39" s="100">
        <f>_xlfn.STDEV.S(I3:I32)</f>
        <v>1.7487318149891717E-3</v>
      </c>
      <c r="J39" s="100">
        <f>_xlfn.STDEV.S(J3:J32)</f>
        <v>1.3129814091435755E-3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Deterministic Result</vt:lpstr>
      <vt:lpstr>R&amp;S (200,200)</vt:lpstr>
      <vt:lpstr>R&amp;S (200,1000)</vt:lpstr>
      <vt:lpstr>R&amp;S (2000,200)</vt:lpstr>
      <vt:lpstr>R&amp;S (2000,1000)</vt:lpstr>
      <vt:lpstr>R&amp;S (5000,200)</vt:lpstr>
      <vt:lpstr>cgR-SPLINE (200,200)</vt:lpstr>
      <vt:lpstr>cgR-SPLINE (200,1000)</vt:lpstr>
      <vt:lpstr>cgR-SPLINE (1000,200)</vt:lpstr>
      <vt:lpstr>cgR-SPLINE (1000,1000)</vt:lpstr>
      <vt:lpstr>績效指標</vt:lpstr>
      <vt:lpstr>'cgR-SPLINE (200,1000)'!OLE_LINK1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2017-06-17T09:13:23Z</dcterms:modified>
</cp:coreProperties>
</file>