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48691\Desktop\"/>
    </mc:Choice>
  </mc:AlternateContent>
  <xr:revisionPtr revIDLastSave="0" documentId="8_{D6380DD7-3A86-4EAD-8EE4-F77E11449CA0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Zadanie 3 i 4" sheetId="4" state="hidden" r:id="rId1"/>
    <sheet name="Dane do zadania 3 i 4" sheetId="5" r:id="rId2"/>
    <sheet name="Połączone wykresy" sheetId="11" r:id="rId3"/>
    <sheet name="Tabela do zadania 3" sheetId="3" state="hidden" r:id="rId4"/>
    <sheet name="Histogram i rozkład Gaussa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5" l="1"/>
  <c r="F29" i="5"/>
  <c r="F30" i="5"/>
  <c r="H30" i="5" s="1"/>
  <c r="F34" i="5"/>
  <c r="F40" i="5"/>
  <c r="H40" i="5" s="1"/>
  <c r="F41" i="5"/>
  <c r="F42" i="5"/>
  <c r="F24" i="5"/>
  <c r="H24" i="5" s="1"/>
  <c r="F25" i="5"/>
  <c r="F32" i="5"/>
  <c r="F33" i="5"/>
  <c r="L24" i="5"/>
  <c r="F31" i="5"/>
  <c r="F36" i="5"/>
  <c r="H36" i="5" s="1"/>
  <c r="F37" i="5"/>
  <c r="F28" i="5"/>
  <c r="H28" i="5" s="1"/>
  <c r="F35" i="5"/>
  <c r="F39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24" i="5"/>
  <c r="F38" i="5"/>
  <c r="F27" i="5"/>
  <c r="H27" i="5" s="1"/>
  <c r="F43" i="5"/>
  <c r="G13" i="3"/>
  <c r="D13" i="3"/>
  <c r="C13" i="3"/>
  <c r="E13" i="3" s="1"/>
  <c r="F13" i="3" s="1"/>
  <c r="H13" i="3" s="1"/>
  <c r="G12" i="3"/>
  <c r="D12" i="3"/>
  <c r="C12" i="3"/>
  <c r="G11" i="3"/>
  <c r="D11" i="3"/>
  <c r="C11" i="3"/>
  <c r="G10" i="3"/>
  <c r="D10" i="3"/>
  <c r="C10" i="3"/>
  <c r="G9" i="3"/>
  <c r="D9" i="3"/>
  <c r="C9" i="3"/>
  <c r="G8" i="3"/>
  <c r="D8" i="3"/>
  <c r="C8" i="3"/>
  <c r="G7" i="3"/>
  <c r="D7" i="3"/>
  <c r="C7" i="3"/>
  <c r="G6" i="3"/>
  <c r="D6" i="3"/>
  <c r="C6" i="3"/>
  <c r="B4" i="4"/>
  <c r="B3" i="4"/>
  <c r="B2" i="4"/>
  <c r="H7" i="4" s="1"/>
  <c r="H10" i="4" l="1"/>
  <c r="H5" i="4"/>
  <c r="F7" i="4"/>
  <c r="G10" i="4"/>
  <c r="F9" i="4"/>
  <c r="F3" i="4"/>
  <c r="H3" i="4" s="1"/>
  <c r="E6" i="3"/>
  <c r="F6" i="3" s="1"/>
  <c r="H6" i="3" s="1"/>
  <c r="G4" i="4"/>
  <c r="E12" i="3"/>
  <c r="F12" i="3" s="1"/>
  <c r="H12" i="3" s="1"/>
  <c r="H32" i="5"/>
  <c r="H26" i="5"/>
  <c r="H4" i="4"/>
  <c r="F6" i="4"/>
  <c r="G9" i="4"/>
  <c r="G6" i="4"/>
  <c r="H9" i="4"/>
  <c r="F11" i="4"/>
  <c r="H42" i="5"/>
  <c r="H6" i="4"/>
  <c r="F8" i="4"/>
  <c r="G11" i="4"/>
  <c r="G3" i="4"/>
  <c r="F5" i="4"/>
  <c r="G8" i="4"/>
  <c r="H11" i="4"/>
  <c r="E7" i="3"/>
  <c r="F7" i="3" s="1"/>
  <c r="H7" i="3" s="1"/>
  <c r="H33" i="5"/>
  <c r="H29" i="5"/>
  <c r="H25" i="5"/>
  <c r="G5" i="4"/>
  <c r="H8" i="4"/>
  <c r="F10" i="4"/>
  <c r="E10" i="3"/>
  <c r="F10" i="3" s="1"/>
  <c r="H10" i="3" s="1"/>
  <c r="F4" i="4"/>
  <c r="G7" i="4"/>
  <c r="I7" i="4" s="1"/>
  <c r="J7" i="4" s="1"/>
  <c r="E8" i="3"/>
  <c r="F8" i="3" s="1"/>
  <c r="H8" i="3" s="1"/>
  <c r="H43" i="5"/>
  <c r="H41" i="5"/>
  <c r="H37" i="5"/>
  <c r="H38" i="5"/>
  <c r="H34" i="5"/>
  <c r="H35" i="5"/>
  <c r="H31" i="5"/>
  <c r="H39" i="5"/>
  <c r="K24" i="5"/>
  <c r="E11" i="3"/>
  <c r="F11" i="3" s="1"/>
  <c r="H11" i="3" s="1"/>
  <c r="E9" i="3"/>
  <c r="F9" i="3" s="1"/>
  <c r="H9" i="3" s="1"/>
  <c r="J24" i="5" l="1"/>
  <c r="E87" i="5" s="1"/>
  <c r="I10" i="4"/>
  <c r="J10" i="4" s="1"/>
  <c r="I6" i="4"/>
  <c r="J6" i="4" s="1"/>
  <c r="I5" i="4"/>
  <c r="J5" i="4" s="1"/>
  <c r="I4" i="4"/>
  <c r="J4" i="4" s="1"/>
  <c r="I8" i="4"/>
  <c r="J8" i="4" s="1"/>
  <c r="I9" i="4"/>
  <c r="J9" i="4" s="1"/>
  <c r="I11" i="4"/>
  <c r="J11" i="4" s="1"/>
  <c r="E129" i="5" l="1"/>
  <c r="E243" i="5"/>
  <c r="H83" i="5"/>
  <c r="E230" i="5"/>
  <c r="E99" i="5"/>
  <c r="E56" i="5"/>
  <c r="E94" i="5"/>
  <c r="E106" i="5"/>
  <c r="E77" i="5"/>
  <c r="E152" i="5"/>
  <c r="E157" i="5"/>
  <c r="E98" i="5"/>
  <c r="H60" i="5"/>
  <c r="E134" i="5"/>
  <c r="E83" i="5"/>
  <c r="H46" i="5"/>
  <c r="E75" i="5"/>
  <c r="E61" i="5"/>
  <c r="E145" i="5"/>
  <c r="E223" i="5"/>
  <c r="E92" i="5"/>
  <c r="E73" i="5"/>
  <c r="E238" i="5"/>
  <c r="H71" i="5"/>
  <c r="H84" i="5"/>
  <c r="H81" i="5"/>
  <c r="E166" i="5"/>
  <c r="E115" i="5"/>
  <c r="E124" i="5"/>
  <c r="E170" i="5"/>
  <c r="E212" i="5"/>
  <c r="E112" i="5"/>
  <c r="E237" i="5"/>
  <c r="E178" i="5"/>
  <c r="H61" i="5"/>
  <c r="E150" i="5"/>
  <c r="E241" i="5"/>
  <c r="E239" i="5"/>
  <c r="E203" i="5"/>
  <c r="E191" i="5"/>
  <c r="E93" i="5"/>
  <c r="E233" i="5"/>
  <c r="E140" i="5"/>
  <c r="E70" i="5"/>
  <c r="E218" i="5"/>
  <c r="E200" i="5"/>
  <c r="E153" i="5"/>
  <c r="E59" i="5"/>
  <c r="H53" i="5"/>
  <c r="E197" i="5"/>
  <c r="E139" i="5"/>
  <c r="H48" i="5"/>
  <c r="E123" i="5"/>
  <c r="H79" i="5"/>
  <c r="H76" i="5"/>
  <c r="H73" i="5"/>
  <c r="E236" i="5"/>
  <c r="E156" i="5"/>
  <c r="E221" i="5"/>
  <c r="E148" i="5"/>
  <c r="E130" i="5"/>
  <c r="H75" i="5"/>
  <c r="E141" i="5"/>
  <c r="E172" i="5"/>
  <c r="E102" i="5"/>
  <c r="E177" i="5"/>
  <c r="E114" i="5"/>
  <c r="E175" i="5"/>
  <c r="E169" i="5"/>
  <c r="E154" i="5"/>
  <c r="E180" i="5"/>
  <c r="E95" i="5"/>
  <c r="H52" i="5"/>
  <c r="E245" i="5"/>
  <c r="E186" i="5"/>
  <c r="H59" i="5"/>
  <c r="E84" i="5"/>
  <c r="E207" i="5"/>
  <c r="E109" i="5"/>
  <c r="E50" i="5"/>
  <c r="E76" i="5"/>
  <c r="E165" i="5"/>
  <c r="E188" i="5"/>
  <c r="E111" i="5"/>
  <c r="E82" i="5"/>
  <c r="E63" i="5"/>
  <c r="E219" i="5"/>
  <c r="E105" i="5"/>
  <c r="E184" i="5"/>
  <c r="E149" i="5"/>
  <c r="E90" i="5"/>
  <c r="E49" i="5"/>
  <c r="E231" i="5"/>
  <c r="E160" i="5"/>
  <c r="E46" i="5"/>
  <c r="E138" i="5"/>
  <c r="E209" i="5"/>
  <c r="E133" i="5"/>
  <c r="E174" i="5"/>
  <c r="H78" i="5"/>
  <c r="H67" i="5"/>
  <c r="H72" i="5"/>
  <c r="E126" i="5"/>
  <c r="E107" i="5"/>
  <c r="H62" i="5"/>
  <c r="E162" i="5"/>
  <c r="E147" i="5"/>
  <c r="E240" i="5"/>
  <c r="E66" i="5"/>
  <c r="H69" i="5"/>
  <c r="E242" i="5"/>
  <c r="E192" i="5"/>
  <c r="E173" i="5"/>
  <c r="E113" i="5"/>
  <c r="E127" i="5"/>
  <c r="E213" i="5"/>
  <c r="E216" i="5"/>
  <c r="E195" i="5"/>
  <c r="H68" i="5"/>
  <c r="E80" i="5"/>
  <c r="E217" i="5"/>
  <c r="E64" i="5"/>
  <c r="E181" i="5"/>
  <c r="E122" i="5"/>
  <c r="H54" i="5"/>
  <c r="H47" i="5"/>
  <c r="E232" i="5"/>
  <c r="E143" i="5"/>
  <c r="E244" i="5"/>
  <c r="E185" i="5"/>
  <c r="E120" i="5"/>
  <c r="E101" i="5"/>
  <c r="H63" i="5"/>
  <c r="E47" i="5"/>
  <c r="E89" i="5"/>
  <c r="E206" i="5"/>
  <c r="E155" i="5"/>
  <c r="E116" i="5"/>
  <c r="E183" i="5"/>
  <c r="E85" i="5"/>
  <c r="E225" i="5"/>
  <c r="E72" i="5"/>
  <c r="E167" i="5"/>
  <c r="E57" i="5"/>
  <c r="E196" i="5"/>
  <c r="E81" i="5"/>
  <c r="E159" i="5"/>
  <c r="E131" i="5"/>
  <c r="E67" i="5"/>
  <c r="H70" i="5"/>
  <c r="H82" i="5"/>
  <c r="E158" i="5"/>
  <c r="E234" i="5"/>
  <c r="E176" i="5"/>
  <c r="E198" i="5"/>
  <c r="E202" i="5"/>
  <c r="E52" i="5"/>
  <c r="E168" i="5"/>
  <c r="H66" i="5"/>
  <c r="E136" i="5"/>
  <c r="E146" i="5"/>
  <c r="H56" i="5"/>
  <c r="E228" i="5"/>
  <c r="E201" i="5"/>
  <c r="H80" i="5"/>
  <c r="E117" i="5"/>
  <c r="E58" i="5"/>
  <c r="E144" i="5"/>
  <c r="H51" i="5"/>
  <c r="E208" i="5"/>
  <c r="E79" i="5"/>
  <c r="E235" i="5"/>
  <c r="E121" i="5"/>
  <c r="E199" i="5"/>
  <c r="E227" i="5"/>
  <c r="H58" i="5"/>
  <c r="E190" i="5"/>
  <c r="E96" i="5"/>
  <c r="E142" i="5"/>
  <c r="E91" i="5"/>
  <c r="E48" i="5"/>
  <c r="E119" i="5"/>
  <c r="E220" i="5"/>
  <c r="E161" i="5"/>
  <c r="E100" i="5"/>
  <c r="E246" i="5"/>
  <c r="E54" i="5"/>
  <c r="E194" i="5"/>
  <c r="H57" i="5"/>
  <c r="E189" i="5"/>
  <c r="E74" i="5"/>
  <c r="E128" i="5"/>
  <c r="H85" i="5"/>
  <c r="H74" i="5"/>
  <c r="E182" i="5"/>
  <c r="E71" i="5"/>
  <c r="E205" i="5"/>
  <c r="H65" i="5"/>
  <c r="E110" i="5"/>
  <c r="H55" i="5"/>
  <c r="H50" i="5"/>
  <c r="E179" i="5"/>
  <c r="E214" i="5"/>
  <c r="E51" i="5"/>
  <c r="E88" i="5"/>
  <c r="E229" i="5"/>
  <c r="E210" i="5"/>
  <c r="E224" i="5"/>
  <c r="E164" i="5"/>
  <c r="E69" i="5"/>
  <c r="H86" i="5"/>
  <c r="E215" i="5"/>
  <c r="E151" i="5"/>
  <c r="E53" i="5"/>
  <c r="E193" i="5"/>
  <c r="E86" i="5"/>
  <c r="E104" i="5"/>
  <c r="E103" i="5"/>
  <c r="E222" i="5"/>
  <c r="E171" i="5"/>
  <c r="E60" i="5"/>
  <c r="E135" i="5"/>
  <c r="E163" i="5"/>
  <c r="E68" i="5"/>
  <c r="E62" i="5"/>
  <c r="E108" i="5"/>
  <c r="E78" i="5"/>
  <c r="E226" i="5"/>
  <c r="H49" i="5"/>
  <c r="E55" i="5"/>
  <c r="E211" i="5"/>
  <c r="E97" i="5"/>
  <c r="E132" i="5"/>
  <c r="E118" i="5"/>
  <c r="E204" i="5"/>
  <c r="E137" i="5"/>
  <c r="E125" i="5"/>
  <c r="E187" i="5"/>
  <c r="E65" i="5"/>
  <c r="H64" i="5"/>
  <c r="H77" i="5"/>
  <c r="J3" i="4" l="1"/>
  <c r="I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0AD71-0AA7-4BC8-BD07-603B16498B51}" keepAlive="1" name="Zapytanie — Stopwatch" description="Połączenie z zapytaniem „Stopwatch” w skoroszycie." type="5" refreshedVersion="6" background="1" saveData="1">
    <dbPr connection="Provider=Microsoft.Mashup.OleDb.1;Data Source=$Workbook$;Location=Stopwatch;Extended Properties=&quot;&quot;" command="SELECT * FROM [Stopwatch]"/>
  </connection>
</connections>
</file>

<file path=xl/sharedStrings.xml><?xml version="1.0" encoding="utf-8"?>
<sst xmlns="http://schemas.openxmlformats.org/spreadsheetml/2006/main" count="51" uniqueCount="47">
  <si>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</si>
  <si>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</si>
  <si>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</si>
  <si>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</si>
  <si>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</si>
  <si>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</si>
  <si>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</si>
  <si>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</si>
  <si>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</si>
  <si>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</si>
  <si>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pomiar 11</t>
  </si>
  <si>
    <t>pomiar 12</t>
  </si>
  <si>
    <t>pomiar 13</t>
  </si>
  <si>
    <t>pomiar 14</t>
  </si>
  <si>
    <t>pomiar 15</t>
  </si>
  <si>
    <t>pomiar 16</t>
  </si>
  <si>
    <t>pomiar 17</t>
  </si>
  <si>
    <t>pomiar 18</t>
  </si>
  <si>
    <t>pomiar 19</t>
  </si>
  <si>
    <t>pomiar 20</t>
  </si>
  <si>
    <t>Od</t>
  </si>
  <si>
    <t>Do</t>
  </si>
  <si>
    <t>Liczba pomiarów w podanym przedziale</t>
  </si>
  <si>
    <t>Częstość pomiarów</t>
  </si>
  <si>
    <t>Przedziały</t>
  </si>
  <si>
    <t>fk</t>
  </si>
  <si>
    <t>Szerokość przedziału</t>
  </si>
  <si>
    <t>Średnia tśr</t>
  </si>
  <si>
    <t>Odchylenie standardowe próby St</t>
  </si>
  <si>
    <t>Odchylenie standardowe średniej,</t>
  </si>
  <si>
    <t>t</t>
  </si>
  <si>
    <t xml:space="preserve">Od </t>
  </si>
  <si>
    <t>Częstość</t>
  </si>
  <si>
    <t>Prawdopodobieństwo</t>
  </si>
  <si>
    <t>Prawdopodobieństwo z tabeli</t>
  </si>
  <si>
    <t>Numer studenta</t>
  </si>
  <si>
    <t>Waga statystyczna</t>
  </si>
  <si>
    <t>Odchylenie standardowe średniej</t>
  </si>
  <si>
    <t>Średnia ważona</t>
  </si>
  <si>
    <t>w_i*x_śr</t>
  </si>
  <si>
    <t>Niepewność średniej ważonej</t>
  </si>
  <si>
    <t>Niepewność pojedynczego pomiaru</t>
  </si>
  <si>
    <t>Zakres [s]</t>
  </si>
  <si>
    <t>Student</t>
  </si>
  <si>
    <t>Dane do wykresu 1:</t>
  </si>
  <si>
    <t>Dane do wykresu 2:</t>
  </si>
  <si>
    <t>Średnia arytm.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</si>
</sst>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3" fillId="0" borderId="0" xfId="0" applyFont="1"/>
    <xf numFmtId="9" fontId="0" fillId="0" borderId="0" xfId="1" applyFont="1"/>
    <xf numFmtId="165" fontId="0" fillId="0" borderId="0" xfId="1" applyNumberFormat="1" applyFont="1"/>
    <xf numFmtId="166" fontId="0" fillId="0" borderId="0" xfId="0" applyNumberFormat="1"/>
    <xf numFmtId="0" fontId="1" fillId="0" borderId="1" xfId="0" applyFont="1" applyBorder="1"/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/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Font="1" applyBorder="1"/>
  </cellXfs>
  <cellStyles count="2">
    <cellStyle name="Normalny" xfId="0" builtinId="0"/>
    <cellStyle name="Procentowy" xfId="1" builtinId="5"/>
  </cellStyles>
  <dxfs count="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theme="0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Prawdopodobieńtwa występowania  wielkości T w promieniu t odchyleń standardowych od wartości prawdziwej Tśr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Własne wartości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3 i 4'!$E$3:$E$11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</c:numCache>
            </c:numRef>
          </c:xVal>
          <c:yVal>
            <c:numRef>
              <c:f>'Zadanie 3 i 4'!$J$3:$J$11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7-4B92-BEDE-D6D2AFF5339F}"/>
            </c:ext>
          </c:extLst>
        </c:ser>
        <c:ser>
          <c:idx val="1"/>
          <c:order val="1"/>
          <c:tx>
            <c:v>Dane z tabeli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'Zadanie 3 i 4'!$L$3:$L$12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</c:v>
                </c:pt>
                <c:pt idx="9">
                  <c:v>3.5</c:v>
                </c:pt>
              </c:numCache>
            </c:numRef>
          </c:xVal>
          <c:yVal>
            <c:numRef>
              <c:f>'Zadanie 3 i 4'!$M$3:$M$12</c:f>
              <c:numCache>
                <c:formatCode>0%</c:formatCode>
                <c:ptCount val="10"/>
                <c:pt idx="0">
                  <c:v>0</c:v>
                </c:pt>
                <c:pt idx="1">
                  <c:v>0.31080000000000002</c:v>
                </c:pt>
                <c:pt idx="2">
                  <c:v>0.57630000000000003</c:v>
                </c:pt>
                <c:pt idx="3">
                  <c:v>0.76990000000000003</c:v>
                </c:pt>
                <c:pt idx="4">
                  <c:v>0.89039999999999997</c:v>
                </c:pt>
                <c:pt idx="5">
                  <c:v>0.95450000000000002</c:v>
                </c:pt>
                <c:pt idx="6">
                  <c:v>0.98360000000000003</c:v>
                </c:pt>
                <c:pt idx="7">
                  <c:v>0.99490000000000001</c:v>
                </c:pt>
                <c:pt idx="8">
                  <c:v>0.99729999999999996</c:v>
                </c:pt>
                <c:pt idx="9">
                  <c:v>0.99950000000000006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7-4B92-BEDE-D6D2AFF5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49136"/>
        <c:axId val="556847168"/>
      </c:scatterChart>
      <c:valAx>
        <c:axId val="5568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47168"/>
        <c:crosses val="autoZero"/>
        <c:crossBetween val="midCat"/>
      </c:valAx>
      <c:valAx>
        <c:axId val="55684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8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2</a:t>
            </a:r>
          </a:p>
        </c:rich>
      </c:tx>
      <c:layout>
        <c:manualLayout>
          <c:xMode val="edge"/>
          <c:yMode val="edge"/>
          <c:x val="0.49881126852304186"/>
          <c:y val="2.058671229484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'Dane do zadania 3 i 4'!$G$46:$G$86</c:f>
              <c:numCache>
                <c:formatCode>General</c:formatCode>
                <c:ptCount val="4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1.01</c:v>
                </c:pt>
                <c:pt idx="22">
                  <c:v>1.02</c:v>
                </c:pt>
                <c:pt idx="23">
                  <c:v>1.03</c:v>
                </c:pt>
                <c:pt idx="24">
                  <c:v>1.04</c:v>
                </c:pt>
                <c:pt idx="25">
                  <c:v>1.05</c:v>
                </c:pt>
                <c:pt idx="26">
                  <c:v>1.06</c:v>
                </c:pt>
                <c:pt idx="27">
                  <c:v>1.07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1.1000000000000001</c:v>
                </c:pt>
                <c:pt idx="31">
                  <c:v>1.1100000000000001</c:v>
                </c:pt>
                <c:pt idx="32">
                  <c:v>1.1200000000000001</c:v>
                </c:pt>
                <c:pt idx="33">
                  <c:v>1.1299999999999999</c:v>
                </c:pt>
                <c:pt idx="34">
                  <c:v>1.1399999999999999</c:v>
                </c:pt>
                <c:pt idx="35">
                  <c:v>1.1499999999999999</c:v>
                </c:pt>
                <c:pt idx="36">
                  <c:v>1.1599999999999999</c:v>
                </c:pt>
                <c:pt idx="37">
                  <c:v>1.17</c:v>
                </c:pt>
                <c:pt idx="38">
                  <c:v>1.18</c:v>
                </c:pt>
                <c:pt idx="39">
                  <c:v>1.19</c:v>
                </c:pt>
                <c:pt idx="40">
                  <c:v>1.2</c:v>
                </c:pt>
              </c:numCache>
            </c:numRef>
          </c:xVal>
          <c:yVal>
            <c:numRef>
              <c:f>'Dane do zadania 3 i 4'!$H$46:$H$86</c:f>
              <c:numCache>
                <c:formatCode>0.000</c:formatCode>
                <c:ptCount val="41"/>
                <c:pt idx="0">
                  <c:v>0.29869056526172555</c:v>
                </c:pt>
                <c:pt idx="1">
                  <c:v>0.38658039747328488</c:v>
                </c:pt>
                <c:pt idx="2">
                  <c:v>0.49393987808685824</c:v>
                </c:pt>
                <c:pt idx="3">
                  <c:v>0.62305199449544546</c:v>
                </c:pt>
                <c:pt idx="4">
                  <c:v>0.77587262582930205</c:v>
                </c:pt>
                <c:pt idx="5">
                  <c:v>0.95383335798415902</c:v>
                </c:pt>
                <c:pt idx="6">
                  <c:v>1.1576319977890468</c:v>
                </c:pt>
                <c:pt idx="7">
                  <c:v>1.3870255995742944</c:v>
                </c:pt>
                <c:pt idx="8">
                  <c:v>1.6406440556195827</c:v>
                </c:pt>
                <c:pt idx="9">
                  <c:v>1.9158442523454677</c:v>
                </c:pt>
                <c:pt idx="10">
                  <c:v>2.208624929818463</c:v>
                </c:pt>
                <c:pt idx="11">
                  <c:v>2.5136203165721049</c:v>
                </c:pt>
                <c:pt idx="12">
                  <c:v>2.8241861856663273</c:v>
                </c:pt>
                <c:pt idx="13">
                  <c:v>3.1325853261769301</c:v>
                </c:pt>
                <c:pt idx="14">
                  <c:v>3.4302710066003828</c:v>
                </c:pt>
                <c:pt idx="15">
                  <c:v>3.7082575905222628</c:v>
                </c:pt>
                <c:pt idx="16">
                  <c:v>3.9575580565898085</c:v>
                </c:pt>
                <c:pt idx="17">
                  <c:v>4.1696599024911176</c:v>
                </c:pt>
                <c:pt idx="18">
                  <c:v>4.3370048758161177</c:v>
                </c:pt>
                <c:pt idx="19">
                  <c:v>4.4534350821323754</c:v>
                </c:pt>
                <c:pt idx="20">
                  <c:v>4.5145688429728095</c:v>
                </c:pt>
                <c:pt idx="21">
                  <c:v>4.5180743398094174</c:v>
                </c:pt>
                <c:pt idx="22">
                  <c:v>4.4638172216305705</c:v>
                </c:pt>
                <c:pt idx="23">
                  <c:v>4.3538691502484665</c:v>
                </c:pt>
                <c:pt idx="24">
                  <c:v>4.1923765256426968</c:v>
                </c:pt>
                <c:pt idx="25">
                  <c:v>3.9853009878375163</c:v>
                </c:pt>
                <c:pt idx="26">
                  <c:v>3.7400543344731338</c:v>
                </c:pt>
                <c:pt idx="27">
                  <c:v>3.4650590073517762</c:v>
                </c:pt>
                <c:pt idx="28">
                  <c:v>3.1692704134996643</c:v>
                </c:pt>
                <c:pt idx="29">
                  <c:v>2.861698635255447</c:v>
                </c:pt>
                <c:pt idx="30">
                  <c:v>2.5509646176155867</c:v>
                </c:pt>
                <c:pt idx="31">
                  <c:v>2.2449202210719266</c:v>
                </c:pt>
                <c:pt idx="32">
                  <c:v>1.9503534696564879</c:v>
                </c:pt>
                <c:pt idx="33">
                  <c:v>1.6727909919425299</c:v>
                </c:pt>
                <c:pt idx="34">
                  <c:v>1.4164001804758508</c:v>
                </c:pt>
                <c:pt idx="35">
                  <c:v>1.1839850105364549</c:v>
                </c:pt>
                <c:pt idx="36">
                  <c:v>0.97706256332069819</c:v>
                </c:pt>
                <c:pt idx="37">
                  <c:v>0.79600259035899323</c:v>
                </c:pt>
                <c:pt idx="38">
                  <c:v>0.64021010855015437</c:v>
                </c:pt>
                <c:pt idx="39">
                  <c:v>0.5083309019065545</c:v>
                </c:pt>
                <c:pt idx="40">
                  <c:v>0.39846156344090872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0-4CC1-A140-E65238C5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69615"/>
        <c:axId val="1238966287"/>
      </c:scatterChart>
      <c:valAx>
        <c:axId val="1238969615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layout>
            <c:manualLayout>
              <c:xMode val="edge"/>
              <c:yMode val="edge"/>
              <c:x val="0.52458699135495213"/>
              <c:y val="0.94692050341085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8966287"/>
        <c:crosses val="autoZero"/>
        <c:crossBetween val="midCat"/>
        <c:majorUnit val="1.0000000000000002E-2"/>
        <c:minorUnit val="1.0000000000000002E-2"/>
      </c:valAx>
      <c:valAx>
        <c:axId val="12389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Częstość pomiarów</a:t>
                </a:r>
              </a:p>
            </c:rich>
          </c:tx>
          <c:layout>
            <c:manualLayout>
              <c:xMode val="edge"/>
              <c:yMode val="edge"/>
              <c:x val="7.5991966563534715E-3"/>
              <c:y val="0.3970454555688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89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1</a:t>
            </a:r>
          </a:p>
        </c:rich>
      </c:tx>
      <c:layout>
        <c:manualLayout>
          <c:xMode val="edge"/>
          <c:yMode val="edge"/>
          <c:x val="0.49880582365450676"/>
          <c:y val="1.9923624363507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'Dane do zadania 3 i 4'!$D$46:$D$246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'Dane do zadania 3 i 4'!$E$46:$E$246</c:f>
              <c:numCache>
                <c:formatCode>0.000</c:formatCode>
                <c:ptCount val="201"/>
                <c:pt idx="0">
                  <c:v>1.9734193075920505E-151</c:v>
                </c:pt>
                <c:pt idx="1">
                  <c:v>1.4913402581014319E-148</c:v>
                </c:pt>
                <c:pt idx="2">
                  <c:v>1.0581524009450755E-145</c:v>
                </c:pt>
                <c:pt idx="3">
                  <c:v>7.049102297965206E-143</c:v>
                </c:pt>
                <c:pt idx="4">
                  <c:v>4.4089331718652963E-140</c:v>
                </c:pt>
                <c:pt idx="5">
                  <c:v>2.5890910914791596E-137</c:v>
                </c:pt>
                <c:pt idx="6">
                  <c:v>1.427497170643181E-134</c:v>
                </c:pt>
                <c:pt idx="7">
                  <c:v>7.3895381102025833E-132</c:v>
                </c:pt>
                <c:pt idx="8">
                  <c:v>3.5914799133476456E-129</c:v>
                </c:pt>
                <c:pt idx="9">
                  <c:v>1.6388669674204079E-126</c:v>
                </c:pt>
                <c:pt idx="10">
                  <c:v>7.0214704617405342E-124</c:v>
                </c:pt>
                <c:pt idx="11">
                  <c:v>2.8244022966667543E-121</c:v>
                </c:pt>
                <c:pt idx="12">
                  <c:v>1.0666922755931519E-118</c:v>
                </c:pt>
                <c:pt idx="13">
                  <c:v>3.7823860732649163E-116</c:v>
                </c:pt>
                <c:pt idx="14">
                  <c:v>1.2592346711470687E-113</c:v>
                </c:pt>
                <c:pt idx="15">
                  <c:v>3.9360590141531244E-111</c:v>
                </c:pt>
                <c:pt idx="16">
                  <c:v>1.1551294096002029E-108</c:v>
                </c:pt>
                <c:pt idx="17">
                  <c:v>3.1828325615653149E-106</c:v>
                </c:pt>
                <c:pt idx="18">
                  <c:v>8.2340036483704147E-104</c:v>
                </c:pt>
                <c:pt idx="19">
                  <c:v>1.9999651553985642E-101</c:v>
                </c:pt>
                <c:pt idx="20">
                  <c:v>4.5608723221874663E-99</c:v>
                </c:pt>
                <c:pt idx="21">
                  <c:v>9.765343213144278E-97</c:v>
                </c:pt>
                <c:pt idx="22">
                  <c:v>1.9630945617721121E-94</c:v>
                </c:pt>
                <c:pt idx="23">
                  <c:v>3.7051776843810499E-92</c:v>
                </c:pt>
                <c:pt idx="24">
                  <c:v>6.565850212138578E-90</c:v>
                </c:pt>
                <c:pt idx="25">
                  <c:v>1.0924133866923943E-87</c:v>
                </c:pt>
                <c:pt idx="26">
                  <c:v>1.7064641442522772E-85</c:v>
                </c:pt>
                <c:pt idx="27">
                  <c:v>2.5027728368570259E-83</c:v>
                </c:pt>
                <c:pt idx="28">
                  <c:v>3.4463534025717976E-81</c:v>
                </c:pt>
                <c:pt idx="29">
                  <c:v>4.455662609502153E-79</c:v>
                </c:pt>
                <c:pt idx="30">
                  <c:v>5.4085256976276459E-77</c:v>
                </c:pt>
                <c:pt idx="31">
                  <c:v>6.1639571159746185E-75</c:v>
                </c:pt>
                <c:pt idx="32">
                  <c:v>6.5956018483269271E-73</c:v>
                </c:pt>
                <c:pt idx="33">
                  <c:v>6.6261820691218809E-71</c:v>
                </c:pt>
                <c:pt idx="34">
                  <c:v>6.2500920014283672E-69</c:v>
                </c:pt>
                <c:pt idx="35">
                  <c:v>5.5350757263654453E-67</c:v>
                </c:pt>
                <c:pt idx="36">
                  <c:v>4.6022990502864887E-65</c:v>
                </c:pt>
                <c:pt idx="37">
                  <c:v>3.5928593367193401E-63</c:v>
                </c:pt>
                <c:pt idx="38">
                  <c:v>2.6334174286258996E-61</c:v>
                </c:pt>
                <c:pt idx="39">
                  <c:v>1.8122299680558806E-59</c:v>
                </c:pt>
                <c:pt idx="40">
                  <c:v>1.1709032774758691E-57</c:v>
                </c:pt>
                <c:pt idx="41">
                  <c:v>7.1030168810616223E-56</c:v>
                </c:pt>
                <c:pt idx="42">
                  <c:v>4.045561274376808E-54</c:v>
                </c:pt>
                <c:pt idx="43">
                  <c:v>2.1633601792169125E-52</c:v>
                </c:pt>
                <c:pt idx="44">
                  <c:v>1.0861579638381904E-50</c:v>
                </c:pt>
                <c:pt idx="45">
                  <c:v>5.1200153343438417E-49</c:v>
                </c:pt>
                <c:pt idx="46">
                  <c:v>2.2660195057839262E-47</c:v>
                </c:pt>
                <c:pt idx="47">
                  <c:v>9.4160799550614407E-46</c:v>
                </c:pt>
                <c:pt idx="48">
                  <c:v>3.6735904947291664E-44</c:v>
                </c:pt>
                <c:pt idx="49">
                  <c:v>1.3456293749166336E-42</c:v>
                </c:pt>
                <c:pt idx="50">
                  <c:v>4.6277968597453818E-41</c:v>
                </c:pt>
                <c:pt idx="51">
                  <c:v>1.4942980384639171E-39</c:v>
                </c:pt>
                <c:pt idx="52">
                  <c:v>4.5301676775589049E-38</c:v>
                </c:pt>
                <c:pt idx="53">
                  <c:v>1.2894527693291518E-36</c:v>
                </c:pt>
                <c:pt idx="54">
                  <c:v>3.4459638152718297E-35</c:v>
                </c:pt>
                <c:pt idx="55">
                  <c:v>8.6462959704857042E-34</c:v>
                </c:pt>
                <c:pt idx="56">
                  <c:v>2.0368713244406177E-32</c:v>
                </c:pt>
                <c:pt idx="57">
                  <c:v>4.5051701912230308E-31</c:v>
                </c:pt>
                <c:pt idx="58">
                  <c:v>9.3556274856024586E-30</c:v>
                </c:pt>
                <c:pt idx="59">
                  <c:v>1.8241004552377194E-28</c:v>
                </c:pt>
                <c:pt idx="60">
                  <c:v>3.339171259713481E-27</c:v>
                </c:pt>
                <c:pt idx="61">
                  <c:v>5.7390861918635579E-26</c:v>
                </c:pt>
                <c:pt idx="62">
                  <c:v>9.2610645669447963E-25</c:v>
                </c:pt>
                <c:pt idx="63">
                  <c:v>1.4031147442753001E-23</c:v>
                </c:pt>
                <c:pt idx="64">
                  <c:v>1.9959036666649196E-22</c:v>
                </c:pt>
                <c:pt idx="65">
                  <c:v>2.6656312744225231E-21</c:v>
                </c:pt>
                <c:pt idx="66">
                  <c:v>3.3425251647831306E-20</c:v>
                </c:pt>
                <c:pt idx="67">
                  <c:v>3.935169173936803E-19</c:v>
                </c:pt>
                <c:pt idx="68">
                  <c:v>4.3497694712739314E-18</c:v>
                </c:pt>
                <c:pt idx="69">
                  <c:v>4.5142248339832469E-17</c:v>
                </c:pt>
                <c:pt idx="70">
                  <c:v>4.3985976895308618E-16</c:v>
                </c:pt>
                <c:pt idx="71">
                  <c:v>4.0240133173821366E-15</c:v>
                </c:pt>
                <c:pt idx="72">
                  <c:v>3.4563577546011994E-14</c:v>
                </c:pt>
                <c:pt idx="73">
                  <c:v>2.7873536801481994E-13</c:v>
                </c:pt>
                <c:pt idx="74">
                  <c:v>2.1104719313043396E-12</c:v>
                </c:pt>
                <c:pt idx="75">
                  <c:v>1.5003106556136199E-11</c:v>
                </c:pt>
                <c:pt idx="76">
                  <c:v>1.001375400388766E-10</c:v>
                </c:pt>
                <c:pt idx="77">
                  <c:v>6.2751881871466621E-10</c:v>
                </c:pt>
                <c:pt idx="78">
                  <c:v>3.6920765922861856E-9</c:v>
                </c:pt>
                <c:pt idx="79">
                  <c:v>2.0395237208500437E-8</c:v>
                </c:pt>
                <c:pt idx="80">
                  <c:v>1.0577935902647939E-7</c:v>
                </c:pt>
                <c:pt idx="81">
                  <c:v>5.1509485594638782E-7</c:v>
                </c:pt>
                <c:pt idx="82">
                  <c:v>2.3549820752725585E-6</c:v>
                </c:pt>
                <c:pt idx="83">
                  <c:v>1.0108858335129532E-5</c:v>
                </c:pt>
                <c:pt idx="84">
                  <c:v>4.0740910099602864E-5</c:v>
                </c:pt>
                <c:pt idx="85">
                  <c:v>1.5416062192371053E-4</c:v>
                </c:pt>
                <c:pt idx="86">
                  <c:v>5.4768430115595E-4</c:v>
                </c:pt>
                <c:pt idx="87">
                  <c:v>1.8268430724720501E-3</c:v>
                </c:pt>
                <c:pt idx="88">
                  <c:v>5.7211891223116849E-3</c:v>
                </c:pt>
                <c:pt idx="89">
                  <c:v>1.6822304011520524E-2</c:v>
                </c:pt>
                <c:pt idx="90">
                  <c:v>4.6440700474615355E-2</c:v>
                </c:pt>
                <c:pt idx="91">
                  <c:v>0.12037218876202035</c:v>
                </c:pt>
                <c:pt idx="92">
                  <c:v>0.29293257196468936</c:v>
                </c:pt>
                <c:pt idx="93">
                  <c:v>0.66930378869742957</c:v>
                </c:pt>
                <c:pt idx="94">
                  <c:v>1.4357969071076995</c:v>
                </c:pt>
                <c:pt idx="95">
                  <c:v>2.8918572750973599</c:v>
                </c:pt>
                <c:pt idx="96">
                  <c:v>5.4685829974759823</c:v>
                </c:pt>
                <c:pt idx="97">
                  <c:v>9.7092765691412506</c:v>
                </c:pt>
                <c:pt idx="98">
                  <c:v>16.185012825310277</c:v>
                </c:pt>
                <c:pt idx="99">
                  <c:v>25.331058333006531</c:v>
                </c:pt>
                <c:pt idx="100">
                  <c:v>37.222688127404339</c:v>
                </c:pt>
                <c:pt idx="101">
                  <c:v>51.354232564541228</c:v>
                </c:pt>
                <c:pt idx="102">
                  <c:v>66.521014646247465</c:v>
                </c:pt>
                <c:pt idx="103">
                  <c:v>80.901318135715059</c:v>
                </c:pt>
                <c:pt idx="104">
                  <c:v>92.377550426595818</c:v>
                </c:pt>
                <c:pt idx="105">
                  <c:v>99.035613781013467</c:v>
                </c:pt>
                <c:pt idx="106">
                  <c:v>99.685149500086638</c:v>
                </c:pt>
                <c:pt idx="107">
                  <c:v>94.207101725813274</c:v>
                </c:pt>
                <c:pt idx="108">
                  <c:v>83.589347053801077</c:v>
                </c:pt>
                <c:pt idx="109">
                  <c:v>69.635762287008248</c:v>
                </c:pt>
                <c:pt idx="110">
                  <c:v>54.466296606023008</c:v>
                </c:pt>
                <c:pt idx="111">
                  <c:v>39.997925840928225</c:v>
                </c:pt>
                <c:pt idx="112">
                  <c:v>27.577900881293569</c:v>
                </c:pt>
                <c:pt idx="113">
                  <c:v>17.852500473606202</c:v>
                </c:pt>
                <c:pt idx="114">
                  <c:v>10.850531487721627</c:v>
                </c:pt>
                <c:pt idx="115">
                  <c:v>6.191802302405689</c:v>
                </c:pt>
                <c:pt idx="116">
                  <c:v>3.3173955862164211</c:v>
                </c:pt>
                <c:pt idx="117">
                  <c:v>1.6687510618782313</c:v>
                </c:pt>
                <c:pt idx="118">
                  <c:v>0.78813381077076394</c:v>
                </c:pt>
                <c:pt idx="119">
                  <c:v>0.34948011861369455</c:v>
                </c:pt>
                <c:pt idx="120">
                  <c:v>0.14549869605893742</c:v>
                </c:pt>
                <c:pt idx="121">
                  <c:v>5.6873484792499041E-2</c:v>
                </c:pt>
                <c:pt idx="122">
                  <c:v>2.0872510543290656E-2</c:v>
                </c:pt>
                <c:pt idx="123">
                  <c:v>7.1920657677977074E-3</c:v>
                </c:pt>
                <c:pt idx="124">
                  <c:v>2.326733927545851E-3</c:v>
                </c:pt>
                <c:pt idx="125">
                  <c:v>7.0673061739020421E-4</c:v>
                </c:pt>
                <c:pt idx="126">
                  <c:v>2.0154647263991273E-4</c:v>
                </c:pt>
                <c:pt idx="127">
                  <c:v>5.3964804548894012E-5</c:v>
                </c:pt>
                <c:pt idx="128">
                  <c:v>1.3566259700900327E-5</c:v>
                </c:pt>
                <c:pt idx="129">
                  <c:v>3.2020179051738625E-6</c:v>
                </c:pt>
                <c:pt idx="130">
                  <c:v>7.0958021391383246E-7</c:v>
                </c:pt>
                <c:pt idx="131">
                  <c:v>1.4763636691190256E-7</c:v>
                </c:pt>
                <c:pt idx="132">
                  <c:v>2.8840269419143013E-8</c:v>
                </c:pt>
                <c:pt idx="133">
                  <c:v>5.289558058327302E-9</c:v>
                </c:pt>
                <c:pt idx="134">
                  <c:v>9.1086407776771743E-10</c:v>
                </c:pt>
                <c:pt idx="135">
                  <c:v>1.4726579048280802E-10</c:v>
                </c:pt>
                <c:pt idx="136">
                  <c:v>2.2354465091871129E-11</c:v>
                </c:pt>
                <c:pt idx="137">
                  <c:v>3.1859635524990083E-12</c:v>
                </c:pt>
                <c:pt idx="138">
                  <c:v>4.2631580662151703E-13</c:v>
                </c:pt>
                <c:pt idx="139">
                  <c:v>5.3559458686941248E-14</c:v>
                </c:pt>
                <c:pt idx="140">
                  <c:v>6.3176423184132333E-15</c:v>
                </c:pt>
                <c:pt idx="141">
                  <c:v>6.9966153830637799E-16</c:v>
                </c:pt>
                <c:pt idx="142">
                  <c:v>7.2750348566857692E-17</c:v>
                </c:pt>
                <c:pt idx="143">
                  <c:v>7.1022551079150162E-18</c:v>
                </c:pt>
                <c:pt idx="144">
                  <c:v>6.509858796481233E-19</c:v>
                </c:pt>
                <c:pt idx="145">
                  <c:v>5.6022305907255096E-20</c:v>
                </c:pt>
                <c:pt idx="146">
                  <c:v>4.5265206314769206E-21</c:v>
                </c:pt>
                <c:pt idx="147">
                  <c:v>3.433856476256661E-22</c:v>
                </c:pt>
                <c:pt idx="148">
                  <c:v>2.4457602681148984E-23</c:v>
                </c:pt>
                <c:pt idx="149">
                  <c:v>1.6355346269984051E-24</c:v>
                </c:pt>
                <c:pt idx="150">
                  <c:v>1.0268800403810722E-25</c:v>
                </c:pt>
                <c:pt idx="151">
                  <c:v>6.0533222333928437E-27</c:v>
                </c:pt>
                <c:pt idx="152">
                  <c:v>3.3502867914089716E-28</c:v>
                </c:pt>
                <c:pt idx="153">
                  <c:v>1.7409419432838647E-29</c:v>
                </c:pt>
                <c:pt idx="154">
                  <c:v>8.4937740427884863E-31</c:v>
                </c:pt>
                <c:pt idx="155">
                  <c:v>3.8907312183631368E-32</c:v>
                </c:pt>
                <c:pt idx="156">
                  <c:v>1.6733079227252823E-33</c:v>
                </c:pt>
                <c:pt idx="157">
                  <c:v>6.7566996875102377E-35</c:v>
                </c:pt>
                <c:pt idx="158">
                  <c:v>2.5615773645110086E-36</c:v>
                </c:pt>
                <c:pt idx="159">
                  <c:v>9.1178921070078795E-38</c:v>
                </c:pt>
                <c:pt idx="160">
                  <c:v>3.0471619186379168E-39</c:v>
                </c:pt>
                <c:pt idx="161">
                  <c:v>9.5611631043635993E-41</c:v>
                </c:pt>
                <c:pt idx="162">
                  <c:v>2.8166963633481957E-42</c:v>
                </c:pt>
                <c:pt idx="163">
                  <c:v>7.790825025608623E-44</c:v>
                </c:pt>
                <c:pt idx="164">
                  <c:v>2.0232100777942854E-45</c:v>
                </c:pt>
                <c:pt idx="165">
                  <c:v>4.9330170894740237E-47</c:v>
                </c:pt>
                <c:pt idx="166">
                  <c:v>1.1292715104758593E-48</c:v>
                </c:pt>
                <c:pt idx="167">
                  <c:v>2.4271590429674171E-50</c:v>
                </c:pt>
                <c:pt idx="168">
                  <c:v>4.8979258907722793E-52</c:v>
                </c:pt>
                <c:pt idx="169">
                  <c:v>9.2798358838970095E-54</c:v>
                </c:pt>
                <c:pt idx="170">
                  <c:v>1.6507545125289285E-55</c:v>
                </c:pt>
                <c:pt idx="171">
                  <c:v>2.7570129244108172E-57</c:v>
                </c:pt>
                <c:pt idx="172">
                  <c:v>4.3232387725840132E-59</c:v>
                </c:pt>
                <c:pt idx="173">
                  <c:v>6.36493179149579E-61</c:v>
                </c:pt>
                <c:pt idx="174">
                  <c:v>8.7981709692920044E-63</c:v>
                </c:pt>
                <c:pt idx="175">
                  <c:v>1.1418397340030785E-64</c:v>
                </c:pt>
                <c:pt idx="176">
                  <c:v>1.3913359844851349E-66</c:v>
                </c:pt>
                <c:pt idx="177">
                  <c:v>1.5917431695031199E-68</c:v>
                </c:pt>
                <c:pt idx="178">
                  <c:v>1.7097321710950624E-70</c:v>
                </c:pt>
                <c:pt idx="179">
                  <c:v>1.7242382845335947E-72</c:v>
                </c:pt>
                <c:pt idx="180">
                  <c:v>1.6326030195659045E-74</c:v>
                </c:pt>
                <c:pt idx="181">
                  <c:v>1.451369587245182E-76</c:v>
                </c:pt>
                <c:pt idx="182">
                  <c:v>1.211405532667865E-78</c:v>
                </c:pt>
                <c:pt idx="183">
                  <c:v>9.4932561356252543E-81</c:v>
                </c:pt>
                <c:pt idx="184">
                  <c:v>6.9848157721975008E-83</c:v>
                </c:pt>
                <c:pt idx="185">
                  <c:v>4.8251278424918125E-85</c:v>
                </c:pt>
                <c:pt idx="186">
                  <c:v>3.1295133216761209E-87</c:v>
                </c:pt>
                <c:pt idx="187">
                  <c:v>1.9057191411318723E-89</c:v>
                </c:pt>
                <c:pt idx="188">
                  <c:v>1.0895699046669432E-91</c:v>
                </c:pt>
                <c:pt idx="189">
                  <c:v>5.848781716251654E-94</c:v>
                </c:pt>
                <c:pt idx="190">
                  <c:v>2.947744508524986E-96</c:v>
                </c:pt>
                <c:pt idx="191">
                  <c:v>1.3948527920997798E-98</c:v>
                </c:pt>
                <c:pt idx="192">
                  <c:v>6.1969932720211373E-101</c:v>
                </c:pt>
                <c:pt idx="193">
                  <c:v>2.584924034406898E-103</c:v>
                </c:pt>
                <c:pt idx="194">
                  <c:v>1.0123452651612796E-105</c:v>
                </c:pt>
                <c:pt idx="195">
                  <c:v>3.7224051359899372E-108</c:v>
                </c:pt>
                <c:pt idx="196">
                  <c:v>1.2850875997014171E-110</c:v>
                </c:pt>
                <c:pt idx="197">
                  <c:v>4.1653925749684266E-113</c:v>
                </c:pt>
                <c:pt idx="198">
                  <c:v>1.2676321798252035E-115</c:v>
                </c:pt>
                <c:pt idx="199">
                  <c:v>3.6219686253106629E-118</c:v>
                </c:pt>
                <c:pt idx="200">
                  <c:v>9.7165082518562116E-121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8-43FF-894F-F3A281CD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29647"/>
        <c:axId val="1151030063"/>
      </c:scatterChart>
      <c:valAx>
        <c:axId val="115102964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layout>
            <c:manualLayout>
              <c:xMode val="edge"/>
              <c:yMode val="edge"/>
              <c:x val="0.52406707790677143"/>
              <c:y val="0.9530576401085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030063"/>
        <c:crosses val="autoZero"/>
        <c:crossBetween val="midCat"/>
        <c:majorUnit val="1.0000000000000002E-2"/>
        <c:minorUnit val="1.0000000000000002E-3"/>
      </c:valAx>
      <c:valAx>
        <c:axId val="11510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Częstość pomiarów</a:t>
                </a:r>
              </a:p>
            </c:rich>
          </c:tx>
          <c:layout>
            <c:manualLayout>
              <c:xMode val="edge"/>
              <c:yMode val="edge"/>
              <c:x val="9.8151480451496818E-3"/>
              <c:y val="0.39372045011005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0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Dwie krzywe Gaussa na jednym wykresie</a:t>
            </a:r>
          </a:p>
        </c:rich>
      </c:tx>
      <c:layout>
        <c:manualLayout>
          <c:xMode val="edge"/>
          <c:yMode val="edge"/>
          <c:x val="0.38842330364442157"/>
          <c:y val="1.657914834224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Wykres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'Dane do zadania 3 i 4'!$D$46:$D$246</c:f>
              <c:numCache>
                <c:formatCode>General</c:formatCode>
                <c:ptCount val="201"/>
                <c:pt idx="0">
                  <c:v>0.9</c:v>
                </c:pt>
                <c:pt idx="1">
                  <c:v>0.90100000000000002</c:v>
                </c:pt>
                <c:pt idx="2">
                  <c:v>0.90200000000000002</c:v>
                </c:pt>
                <c:pt idx="3">
                  <c:v>0.90300000000000002</c:v>
                </c:pt>
                <c:pt idx="4">
                  <c:v>0.90400000000000003</c:v>
                </c:pt>
                <c:pt idx="5">
                  <c:v>0.90500000000000003</c:v>
                </c:pt>
                <c:pt idx="6">
                  <c:v>0.90600000000000003</c:v>
                </c:pt>
                <c:pt idx="7">
                  <c:v>0.90700000000000003</c:v>
                </c:pt>
                <c:pt idx="8">
                  <c:v>0.90800000000000003</c:v>
                </c:pt>
                <c:pt idx="9">
                  <c:v>0.90900000000000003</c:v>
                </c:pt>
                <c:pt idx="10">
                  <c:v>0.91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0.91300000000000003</c:v>
                </c:pt>
                <c:pt idx="14">
                  <c:v>0.91400000000000003</c:v>
                </c:pt>
                <c:pt idx="15">
                  <c:v>0.91500000000000004</c:v>
                </c:pt>
                <c:pt idx="16">
                  <c:v>0.91600000000000004</c:v>
                </c:pt>
                <c:pt idx="17">
                  <c:v>0.91700000000000004</c:v>
                </c:pt>
                <c:pt idx="18">
                  <c:v>0.91800000000000004</c:v>
                </c:pt>
                <c:pt idx="19">
                  <c:v>0.91900000000000004</c:v>
                </c:pt>
                <c:pt idx="20">
                  <c:v>0.92</c:v>
                </c:pt>
                <c:pt idx="21">
                  <c:v>0.92100000000000004</c:v>
                </c:pt>
                <c:pt idx="22">
                  <c:v>0.92200000000000004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0.92500000000000004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0.92800000000000005</c:v>
                </c:pt>
                <c:pt idx="29">
                  <c:v>0.92900000000000005</c:v>
                </c:pt>
                <c:pt idx="30">
                  <c:v>0.93</c:v>
                </c:pt>
                <c:pt idx="31">
                  <c:v>0.93100000000000005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0.93400000000000005</c:v>
                </c:pt>
                <c:pt idx="35">
                  <c:v>0.93500000000000005</c:v>
                </c:pt>
                <c:pt idx="36">
                  <c:v>0.93600000000000005</c:v>
                </c:pt>
                <c:pt idx="37">
                  <c:v>0.93700000000000006</c:v>
                </c:pt>
                <c:pt idx="38">
                  <c:v>0.93799999999999994</c:v>
                </c:pt>
                <c:pt idx="39">
                  <c:v>0.93899999999999995</c:v>
                </c:pt>
                <c:pt idx="40">
                  <c:v>0.94</c:v>
                </c:pt>
                <c:pt idx="41">
                  <c:v>0.94099999999999995</c:v>
                </c:pt>
                <c:pt idx="42">
                  <c:v>0.94199999999999995</c:v>
                </c:pt>
                <c:pt idx="43">
                  <c:v>0.94299999999999995</c:v>
                </c:pt>
                <c:pt idx="44">
                  <c:v>0.94399999999999995</c:v>
                </c:pt>
                <c:pt idx="45">
                  <c:v>0.94499999999999995</c:v>
                </c:pt>
                <c:pt idx="46">
                  <c:v>0.94599999999999995</c:v>
                </c:pt>
                <c:pt idx="47">
                  <c:v>0.94699999999999995</c:v>
                </c:pt>
                <c:pt idx="48">
                  <c:v>0.94799999999999995</c:v>
                </c:pt>
                <c:pt idx="49">
                  <c:v>0.94899999999999995</c:v>
                </c:pt>
                <c:pt idx="50">
                  <c:v>0.95</c:v>
                </c:pt>
                <c:pt idx="51">
                  <c:v>0.95099999999999996</c:v>
                </c:pt>
                <c:pt idx="52">
                  <c:v>0.95199999999999996</c:v>
                </c:pt>
                <c:pt idx="53">
                  <c:v>0.95299999999999996</c:v>
                </c:pt>
                <c:pt idx="54">
                  <c:v>0.95399999999999996</c:v>
                </c:pt>
                <c:pt idx="55">
                  <c:v>0.95499999999999996</c:v>
                </c:pt>
                <c:pt idx="56">
                  <c:v>0.95599999999999996</c:v>
                </c:pt>
                <c:pt idx="57">
                  <c:v>0.95699999999999996</c:v>
                </c:pt>
                <c:pt idx="58">
                  <c:v>0.95799999999999996</c:v>
                </c:pt>
                <c:pt idx="59">
                  <c:v>0.95899999999999996</c:v>
                </c:pt>
                <c:pt idx="60">
                  <c:v>0.96</c:v>
                </c:pt>
                <c:pt idx="61">
                  <c:v>0.96099999999999997</c:v>
                </c:pt>
                <c:pt idx="62">
                  <c:v>0.96199999999999997</c:v>
                </c:pt>
                <c:pt idx="63">
                  <c:v>0.96299999999999997</c:v>
                </c:pt>
                <c:pt idx="64">
                  <c:v>0.96399999999999997</c:v>
                </c:pt>
                <c:pt idx="65">
                  <c:v>0.96499999999999997</c:v>
                </c:pt>
                <c:pt idx="66">
                  <c:v>0.96599999999999997</c:v>
                </c:pt>
                <c:pt idx="67">
                  <c:v>0.96699999999999997</c:v>
                </c:pt>
                <c:pt idx="68">
                  <c:v>0.96799999999999997</c:v>
                </c:pt>
                <c:pt idx="69">
                  <c:v>0.96899999999999997</c:v>
                </c:pt>
                <c:pt idx="70">
                  <c:v>0.97</c:v>
                </c:pt>
                <c:pt idx="71">
                  <c:v>0.97099999999999997</c:v>
                </c:pt>
                <c:pt idx="72">
                  <c:v>0.97199999999999998</c:v>
                </c:pt>
                <c:pt idx="73">
                  <c:v>0.97299999999999998</c:v>
                </c:pt>
                <c:pt idx="74">
                  <c:v>0.97399999999999998</c:v>
                </c:pt>
                <c:pt idx="75">
                  <c:v>0.97499999999999998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0.97799999999999998</c:v>
                </c:pt>
                <c:pt idx="79">
                  <c:v>0.97899999999999998</c:v>
                </c:pt>
                <c:pt idx="80">
                  <c:v>0.98</c:v>
                </c:pt>
                <c:pt idx="81">
                  <c:v>0.98099999999999998</c:v>
                </c:pt>
                <c:pt idx="82">
                  <c:v>0.98199999999999998</c:v>
                </c:pt>
                <c:pt idx="83">
                  <c:v>0.98299999999999998</c:v>
                </c:pt>
                <c:pt idx="84">
                  <c:v>0.98399999999999999</c:v>
                </c:pt>
                <c:pt idx="85">
                  <c:v>0.98499999999999999</c:v>
                </c:pt>
                <c:pt idx="86">
                  <c:v>0.98599999999999999</c:v>
                </c:pt>
                <c:pt idx="87">
                  <c:v>0.98699999999999999</c:v>
                </c:pt>
                <c:pt idx="88">
                  <c:v>0.98799999999999999</c:v>
                </c:pt>
                <c:pt idx="89">
                  <c:v>0.98899999999999999</c:v>
                </c:pt>
                <c:pt idx="90">
                  <c:v>0.99</c:v>
                </c:pt>
                <c:pt idx="91">
                  <c:v>0.99099999999999999</c:v>
                </c:pt>
                <c:pt idx="92">
                  <c:v>0.99199999999999999</c:v>
                </c:pt>
                <c:pt idx="93">
                  <c:v>0.99299999999999999</c:v>
                </c:pt>
                <c:pt idx="94">
                  <c:v>0.99399999999999999</c:v>
                </c:pt>
                <c:pt idx="95">
                  <c:v>0.995</c:v>
                </c:pt>
                <c:pt idx="96">
                  <c:v>0.996</c:v>
                </c:pt>
                <c:pt idx="97">
                  <c:v>0.997</c:v>
                </c:pt>
                <c:pt idx="98">
                  <c:v>0.998</c:v>
                </c:pt>
                <c:pt idx="99">
                  <c:v>0.999</c:v>
                </c:pt>
                <c:pt idx="100">
                  <c:v>1</c:v>
                </c:pt>
                <c:pt idx="101">
                  <c:v>1.0009999999999999</c:v>
                </c:pt>
                <c:pt idx="102">
                  <c:v>1.002</c:v>
                </c:pt>
                <c:pt idx="103">
                  <c:v>1.0029999999999999</c:v>
                </c:pt>
                <c:pt idx="104">
                  <c:v>1.004</c:v>
                </c:pt>
                <c:pt idx="105">
                  <c:v>1.0049999999999999</c:v>
                </c:pt>
                <c:pt idx="106">
                  <c:v>1.006</c:v>
                </c:pt>
                <c:pt idx="107">
                  <c:v>1.0069999999999999</c:v>
                </c:pt>
                <c:pt idx="108">
                  <c:v>1.008</c:v>
                </c:pt>
                <c:pt idx="109">
                  <c:v>1.0089999999999999</c:v>
                </c:pt>
                <c:pt idx="110">
                  <c:v>1.01</c:v>
                </c:pt>
                <c:pt idx="111">
                  <c:v>1.0109999999999999</c:v>
                </c:pt>
                <c:pt idx="112">
                  <c:v>1.012</c:v>
                </c:pt>
                <c:pt idx="113">
                  <c:v>1.0129999999999999</c:v>
                </c:pt>
                <c:pt idx="114">
                  <c:v>1.014</c:v>
                </c:pt>
                <c:pt idx="115">
                  <c:v>1.0149999999999999</c:v>
                </c:pt>
                <c:pt idx="116">
                  <c:v>1.016</c:v>
                </c:pt>
                <c:pt idx="117">
                  <c:v>1.0169999999999999</c:v>
                </c:pt>
                <c:pt idx="118">
                  <c:v>1.018</c:v>
                </c:pt>
                <c:pt idx="119">
                  <c:v>1.0189999999999999</c:v>
                </c:pt>
                <c:pt idx="120">
                  <c:v>1.02</c:v>
                </c:pt>
                <c:pt idx="121">
                  <c:v>1.0209999999999999</c:v>
                </c:pt>
                <c:pt idx="122">
                  <c:v>1.022</c:v>
                </c:pt>
                <c:pt idx="123">
                  <c:v>1.0229999999999999</c:v>
                </c:pt>
                <c:pt idx="124">
                  <c:v>1.024</c:v>
                </c:pt>
                <c:pt idx="125">
                  <c:v>1.0249999999999999</c:v>
                </c:pt>
                <c:pt idx="126">
                  <c:v>1.026</c:v>
                </c:pt>
                <c:pt idx="127">
                  <c:v>1.0269999999999999</c:v>
                </c:pt>
                <c:pt idx="128">
                  <c:v>1.028</c:v>
                </c:pt>
                <c:pt idx="129">
                  <c:v>1.0289999999999999</c:v>
                </c:pt>
                <c:pt idx="130">
                  <c:v>1.03</c:v>
                </c:pt>
                <c:pt idx="131">
                  <c:v>1.0309999999999999</c:v>
                </c:pt>
                <c:pt idx="132">
                  <c:v>1.032</c:v>
                </c:pt>
                <c:pt idx="133">
                  <c:v>1.0329999999999999</c:v>
                </c:pt>
                <c:pt idx="134">
                  <c:v>1.034</c:v>
                </c:pt>
                <c:pt idx="135">
                  <c:v>1.0349999999999999</c:v>
                </c:pt>
                <c:pt idx="136">
                  <c:v>1.036</c:v>
                </c:pt>
                <c:pt idx="137">
                  <c:v>1.0369999999999999</c:v>
                </c:pt>
                <c:pt idx="138">
                  <c:v>1.038</c:v>
                </c:pt>
                <c:pt idx="139">
                  <c:v>1.0389999999999999</c:v>
                </c:pt>
                <c:pt idx="140">
                  <c:v>1.04</c:v>
                </c:pt>
                <c:pt idx="141">
                  <c:v>1.0409999999999999</c:v>
                </c:pt>
                <c:pt idx="142">
                  <c:v>1.042</c:v>
                </c:pt>
                <c:pt idx="143">
                  <c:v>1.0429999999999999</c:v>
                </c:pt>
                <c:pt idx="144">
                  <c:v>1.044</c:v>
                </c:pt>
                <c:pt idx="145">
                  <c:v>1.0449999999999999</c:v>
                </c:pt>
                <c:pt idx="146">
                  <c:v>1.046</c:v>
                </c:pt>
                <c:pt idx="147">
                  <c:v>1.0469999999999999</c:v>
                </c:pt>
                <c:pt idx="148">
                  <c:v>1.048</c:v>
                </c:pt>
                <c:pt idx="149">
                  <c:v>1.0489999999999999</c:v>
                </c:pt>
                <c:pt idx="150">
                  <c:v>1.05</c:v>
                </c:pt>
                <c:pt idx="151">
                  <c:v>1.0509999999999999</c:v>
                </c:pt>
                <c:pt idx="152">
                  <c:v>1.052</c:v>
                </c:pt>
                <c:pt idx="153">
                  <c:v>1.0529999999999999</c:v>
                </c:pt>
                <c:pt idx="154">
                  <c:v>1.054</c:v>
                </c:pt>
                <c:pt idx="155">
                  <c:v>1.0549999999999999</c:v>
                </c:pt>
                <c:pt idx="156">
                  <c:v>1.056</c:v>
                </c:pt>
                <c:pt idx="157">
                  <c:v>1.0569999999999999</c:v>
                </c:pt>
                <c:pt idx="158">
                  <c:v>1.0580000000000001</c:v>
                </c:pt>
                <c:pt idx="159">
                  <c:v>1.0589999999999999</c:v>
                </c:pt>
                <c:pt idx="160">
                  <c:v>1.06</c:v>
                </c:pt>
                <c:pt idx="161">
                  <c:v>1.0609999999999999</c:v>
                </c:pt>
                <c:pt idx="162">
                  <c:v>1.0620000000000001</c:v>
                </c:pt>
                <c:pt idx="163">
                  <c:v>1.0629999999999999</c:v>
                </c:pt>
                <c:pt idx="164">
                  <c:v>1.0640000000000001</c:v>
                </c:pt>
                <c:pt idx="165">
                  <c:v>1.0649999999999999</c:v>
                </c:pt>
                <c:pt idx="166">
                  <c:v>1.0660000000000001</c:v>
                </c:pt>
                <c:pt idx="167">
                  <c:v>1.0669999999999999</c:v>
                </c:pt>
                <c:pt idx="168">
                  <c:v>1.0680000000000001</c:v>
                </c:pt>
                <c:pt idx="169">
                  <c:v>1.069</c:v>
                </c:pt>
                <c:pt idx="170">
                  <c:v>1.07</c:v>
                </c:pt>
                <c:pt idx="171">
                  <c:v>1.071</c:v>
                </c:pt>
                <c:pt idx="172">
                  <c:v>1.0720000000000001</c:v>
                </c:pt>
                <c:pt idx="173">
                  <c:v>1.073</c:v>
                </c:pt>
                <c:pt idx="174">
                  <c:v>1.0740000000000001</c:v>
                </c:pt>
                <c:pt idx="175">
                  <c:v>1.075</c:v>
                </c:pt>
                <c:pt idx="176">
                  <c:v>1.0760000000000001</c:v>
                </c:pt>
                <c:pt idx="177">
                  <c:v>1.077</c:v>
                </c:pt>
                <c:pt idx="178">
                  <c:v>1.0780000000000001</c:v>
                </c:pt>
                <c:pt idx="179">
                  <c:v>1.079</c:v>
                </c:pt>
                <c:pt idx="180">
                  <c:v>1.08</c:v>
                </c:pt>
                <c:pt idx="181">
                  <c:v>1.081</c:v>
                </c:pt>
                <c:pt idx="182">
                  <c:v>1.0820000000000001</c:v>
                </c:pt>
                <c:pt idx="183">
                  <c:v>1.083</c:v>
                </c:pt>
                <c:pt idx="184">
                  <c:v>1.0840000000000001</c:v>
                </c:pt>
                <c:pt idx="185">
                  <c:v>1.085</c:v>
                </c:pt>
                <c:pt idx="186">
                  <c:v>1.0860000000000001</c:v>
                </c:pt>
                <c:pt idx="187">
                  <c:v>1.087</c:v>
                </c:pt>
                <c:pt idx="188">
                  <c:v>1.0880000000000001</c:v>
                </c:pt>
                <c:pt idx="189">
                  <c:v>1.089</c:v>
                </c:pt>
                <c:pt idx="190">
                  <c:v>1.0900000000000001</c:v>
                </c:pt>
                <c:pt idx="191">
                  <c:v>1.091</c:v>
                </c:pt>
                <c:pt idx="192">
                  <c:v>1.0920000000000001</c:v>
                </c:pt>
                <c:pt idx="193">
                  <c:v>1.093</c:v>
                </c:pt>
                <c:pt idx="194">
                  <c:v>1.0940000000000001</c:v>
                </c:pt>
                <c:pt idx="195">
                  <c:v>1.095</c:v>
                </c:pt>
                <c:pt idx="196">
                  <c:v>1.0960000000000001</c:v>
                </c:pt>
                <c:pt idx="197">
                  <c:v>1.097</c:v>
                </c:pt>
                <c:pt idx="198">
                  <c:v>1.0980000000000001</c:v>
                </c:pt>
                <c:pt idx="199">
                  <c:v>1.099</c:v>
                </c:pt>
                <c:pt idx="200">
                  <c:v>1.1000000000000001</c:v>
                </c:pt>
              </c:numCache>
            </c:numRef>
          </c:xVal>
          <c:yVal>
            <c:numRef>
              <c:f>'Dane do zadania 3 i 4'!$E$46:$E$246</c:f>
              <c:numCache>
                <c:formatCode>0.000</c:formatCode>
                <c:ptCount val="201"/>
                <c:pt idx="0">
                  <c:v>1.9734193075920505E-151</c:v>
                </c:pt>
                <c:pt idx="1">
                  <c:v>1.4913402581014319E-148</c:v>
                </c:pt>
                <c:pt idx="2">
                  <c:v>1.0581524009450755E-145</c:v>
                </c:pt>
                <c:pt idx="3">
                  <c:v>7.049102297965206E-143</c:v>
                </c:pt>
                <c:pt idx="4">
                  <c:v>4.4089331718652963E-140</c:v>
                </c:pt>
                <c:pt idx="5">
                  <c:v>2.5890910914791596E-137</c:v>
                </c:pt>
                <c:pt idx="6">
                  <c:v>1.427497170643181E-134</c:v>
                </c:pt>
                <c:pt idx="7">
                  <c:v>7.3895381102025833E-132</c:v>
                </c:pt>
                <c:pt idx="8">
                  <c:v>3.5914799133476456E-129</c:v>
                </c:pt>
                <c:pt idx="9">
                  <c:v>1.6388669674204079E-126</c:v>
                </c:pt>
                <c:pt idx="10">
                  <c:v>7.0214704617405342E-124</c:v>
                </c:pt>
                <c:pt idx="11">
                  <c:v>2.8244022966667543E-121</c:v>
                </c:pt>
                <c:pt idx="12">
                  <c:v>1.0666922755931519E-118</c:v>
                </c:pt>
                <c:pt idx="13">
                  <c:v>3.7823860732649163E-116</c:v>
                </c:pt>
                <c:pt idx="14">
                  <c:v>1.2592346711470687E-113</c:v>
                </c:pt>
                <c:pt idx="15">
                  <c:v>3.9360590141531244E-111</c:v>
                </c:pt>
                <c:pt idx="16">
                  <c:v>1.1551294096002029E-108</c:v>
                </c:pt>
                <c:pt idx="17">
                  <c:v>3.1828325615653149E-106</c:v>
                </c:pt>
                <c:pt idx="18">
                  <c:v>8.2340036483704147E-104</c:v>
                </c:pt>
                <c:pt idx="19">
                  <c:v>1.9999651553985642E-101</c:v>
                </c:pt>
                <c:pt idx="20">
                  <c:v>4.5608723221874663E-99</c:v>
                </c:pt>
                <c:pt idx="21">
                  <c:v>9.765343213144278E-97</c:v>
                </c:pt>
                <c:pt idx="22">
                  <c:v>1.9630945617721121E-94</c:v>
                </c:pt>
                <c:pt idx="23">
                  <c:v>3.7051776843810499E-92</c:v>
                </c:pt>
                <c:pt idx="24">
                  <c:v>6.565850212138578E-90</c:v>
                </c:pt>
                <c:pt idx="25">
                  <c:v>1.0924133866923943E-87</c:v>
                </c:pt>
                <c:pt idx="26">
                  <c:v>1.7064641442522772E-85</c:v>
                </c:pt>
                <c:pt idx="27">
                  <c:v>2.5027728368570259E-83</c:v>
                </c:pt>
                <c:pt idx="28">
                  <c:v>3.4463534025717976E-81</c:v>
                </c:pt>
                <c:pt idx="29">
                  <c:v>4.455662609502153E-79</c:v>
                </c:pt>
                <c:pt idx="30">
                  <c:v>5.4085256976276459E-77</c:v>
                </c:pt>
                <c:pt idx="31">
                  <c:v>6.1639571159746185E-75</c:v>
                </c:pt>
                <c:pt idx="32">
                  <c:v>6.5956018483269271E-73</c:v>
                </c:pt>
                <c:pt idx="33">
                  <c:v>6.6261820691218809E-71</c:v>
                </c:pt>
                <c:pt idx="34">
                  <c:v>6.2500920014283672E-69</c:v>
                </c:pt>
                <c:pt idx="35">
                  <c:v>5.5350757263654453E-67</c:v>
                </c:pt>
                <c:pt idx="36">
                  <c:v>4.6022990502864887E-65</c:v>
                </c:pt>
                <c:pt idx="37">
                  <c:v>3.5928593367193401E-63</c:v>
                </c:pt>
                <c:pt idx="38">
                  <c:v>2.6334174286258996E-61</c:v>
                </c:pt>
                <c:pt idx="39">
                  <c:v>1.8122299680558806E-59</c:v>
                </c:pt>
                <c:pt idx="40">
                  <c:v>1.1709032774758691E-57</c:v>
                </c:pt>
                <c:pt idx="41">
                  <c:v>7.1030168810616223E-56</c:v>
                </c:pt>
                <c:pt idx="42">
                  <c:v>4.045561274376808E-54</c:v>
                </c:pt>
                <c:pt idx="43">
                  <c:v>2.1633601792169125E-52</c:v>
                </c:pt>
                <c:pt idx="44">
                  <c:v>1.0861579638381904E-50</c:v>
                </c:pt>
                <c:pt idx="45">
                  <c:v>5.1200153343438417E-49</c:v>
                </c:pt>
                <c:pt idx="46">
                  <c:v>2.2660195057839262E-47</c:v>
                </c:pt>
                <c:pt idx="47">
                  <c:v>9.4160799550614407E-46</c:v>
                </c:pt>
                <c:pt idx="48">
                  <c:v>3.6735904947291664E-44</c:v>
                </c:pt>
                <c:pt idx="49">
                  <c:v>1.3456293749166336E-42</c:v>
                </c:pt>
                <c:pt idx="50">
                  <c:v>4.6277968597453818E-41</c:v>
                </c:pt>
                <c:pt idx="51">
                  <c:v>1.4942980384639171E-39</c:v>
                </c:pt>
                <c:pt idx="52">
                  <c:v>4.5301676775589049E-38</c:v>
                </c:pt>
                <c:pt idx="53">
                  <c:v>1.2894527693291518E-36</c:v>
                </c:pt>
                <c:pt idx="54">
                  <c:v>3.4459638152718297E-35</c:v>
                </c:pt>
                <c:pt idx="55">
                  <c:v>8.6462959704857042E-34</c:v>
                </c:pt>
                <c:pt idx="56">
                  <c:v>2.0368713244406177E-32</c:v>
                </c:pt>
                <c:pt idx="57">
                  <c:v>4.5051701912230308E-31</c:v>
                </c:pt>
                <c:pt idx="58">
                  <c:v>9.3556274856024586E-30</c:v>
                </c:pt>
                <c:pt idx="59">
                  <c:v>1.8241004552377194E-28</c:v>
                </c:pt>
                <c:pt idx="60">
                  <c:v>3.339171259713481E-27</c:v>
                </c:pt>
                <c:pt idx="61">
                  <c:v>5.7390861918635579E-26</c:v>
                </c:pt>
                <c:pt idx="62">
                  <c:v>9.2610645669447963E-25</c:v>
                </c:pt>
                <c:pt idx="63">
                  <c:v>1.4031147442753001E-23</c:v>
                </c:pt>
                <c:pt idx="64">
                  <c:v>1.9959036666649196E-22</c:v>
                </c:pt>
                <c:pt idx="65">
                  <c:v>2.6656312744225231E-21</c:v>
                </c:pt>
                <c:pt idx="66">
                  <c:v>3.3425251647831306E-20</c:v>
                </c:pt>
                <c:pt idx="67">
                  <c:v>3.935169173936803E-19</c:v>
                </c:pt>
                <c:pt idx="68">
                  <c:v>4.3497694712739314E-18</c:v>
                </c:pt>
                <c:pt idx="69">
                  <c:v>4.5142248339832469E-17</c:v>
                </c:pt>
                <c:pt idx="70">
                  <c:v>4.3985976895308618E-16</c:v>
                </c:pt>
                <c:pt idx="71">
                  <c:v>4.0240133173821366E-15</c:v>
                </c:pt>
                <c:pt idx="72">
                  <c:v>3.4563577546011994E-14</c:v>
                </c:pt>
                <c:pt idx="73">
                  <c:v>2.7873536801481994E-13</c:v>
                </c:pt>
                <c:pt idx="74">
                  <c:v>2.1104719313043396E-12</c:v>
                </c:pt>
                <c:pt idx="75">
                  <c:v>1.5003106556136199E-11</c:v>
                </c:pt>
                <c:pt idx="76">
                  <c:v>1.001375400388766E-10</c:v>
                </c:pt>
                <c:pt idx="77">
                  <c:v>6.2751881871466621E-10</c:v>
                </c:pt>
                <c:pt idx="78">
                  <c:v>3.6920765922861856E-9</c:v>
                </c:pt>
                <c:pt idx="79">
                  <c:v>2.0395237208500437E-8</c:v>
                </c:pt>
                <c:pt idx="80">
                  <c:v>1.0577935902647939E-7</c:v>
                </c:pt>
                <c:pt idx="81">
                  <c:v>5.1509485594638782E-7</c:v>
                </c:pt>
                <c:pt idx="82">
                  <c:v>2.3549820752725585E-6</c:v>
                </c:pt>
                <c:pt idx="83">
                  <c:v>1.0108858335129532E-5</c:v>
                </c:pt>
                <c:pt idx="84">
                  <c:v>4.0740910099602864E-5</c:v>
                </c:pt>
                <c:pt idx="85">
                  <c:v>1.5416062192371053E-4</c:v>
                </c:pt>
                <c:pt idx="86">
                  <c:v>5.4768430115595E-4</c:v>
                </c:pt>
                <c:pt idx="87">
                  <c:v>1.8268430724720501E-3</c:v>
                </c:pt>
                <c:pt idx="88">
                  <c:v>5.7211891223116849E-3</c:v>
                </c:pt>
                <c:pt idx="89">
                  <c:v>1.6822304011520524E-2</c:v>
                </c:pt>
                <c:pt idx="90">
                  <c:v>4.6440700474615355E-2</c:v>
                </c:pt>
                <c:pt idx="91">
                  <c:v>0.12037218876202035</c:v>
                </c:pt>
                <c:pt idx="92">
                  <c:v>0.29293257196468936</c:v>
                </c:pt>
                <c:pt idx="93">
                  <c:v>0.66930378869742957</c:v>
                </c:pt>
                <c:pt idx="94">
                  <c:v>1.4357969071076995</c:v>
                </c:pt>
                <c:pt idx="95">
                  <c:v>2.8918572750973599</c:v>
                </c:pt>
                <c:pt idx="96">
                  <c:v>5.4685829974759823</c:v>
                </c:pt>
                <c:pt idx="97">
                  <c:v>9.7092765691412506</c:v>
                </c:pt>
                <c:pt idx="98">
                  <c:v>16.185012825310277</c:v>
                </c:pt>
                <c:pt idx="99">
                  <c:v>25.331058333006531</c:v>
                </c:pt>
                <c:pt idx="100">
                  <c:v>37.222688127404339</c:v>
                </c:pt>
                <c:pt idx="101">
                  <c:v>51.354232564541228</c:v>
                </c:pt>
                <c:pt idx="102">
                  <c:v>66.521014646247465</c:v>
                </c:pt>
                <c:pt idx="103">
                  <c:v>80.901318135715059</c:v>
                </c:pt>
                <c:pt idx="104">
                  <c:v>92.377550426595818</c:v>
                </c:pt>
                <c:pt idx="105">
                  <c:v>99.035613781013467</c:v>
                </c:pt>
                <c:pt idx="106">
                  <c:v>99.685149500086638</c:v>
                </c:pt>
                <c:pt idx="107">
                  <c:v>94.207101725813274</c:v>
                </c:pt>
                <c:pt idx="108">
                  <c:v>83.589347053801077</c:v>
                </c:pt>
                <c:pt idx="109">
                  <c:v>69.635762287008248</c:v>
                </c:pt>
                <c:pt idx="110">
                  <c:v>54.466296606023008</c:v>
                </c:pt>
                <c:pt idx="111">
                  <c:v>39.997925840928225</c:v>
                </c:pt>
                <c:pt idx="112">
                  <c:v>27.577900881293569</c:v>
                </c:pt>
                <c:pt idx="113">
                  <c:v>17.852500473606202</c:v>
                </c:pt>
                <c:pt idx="114">
                  <c:v>10.850531487721627</c:v>
                </c:pt>
                <c:pt idx="115">
                  <c:v>6.191802302405689</c:v>
                </c:pt>
                <c:pt idx="116">
                  <c:v>3.3173955862164211</c:v>
                </c:pt>
                <c:pt idx="117">
                  <c:v>1.6687510618782313</c:v>
                </c:pt>
                <c:pt idx="118">
                  <c:v>0.78813381077076394</c:v>
                </c:pt>
                <c:pt idx="119">
                  <c:v>0.34948011861369455</c:v>
                </c:pt>
                <c:pt idx="120">
                  <c:v>0.14549869605893742</c:v>
                </c:pt>
                <c:pt idx="121">
                  <c:v>5.6873484792499041E-2</c:v>
                </c:pt>
                <c:pt idx="122">
                  <c:v>2.0872510543290656E-2</c:v>
                </c:pt>
                <c:pt idx="123">
                  <c:v>7.1920657677977074E-3</c:v>
                </c:pt>
                <c:pt idx="124">
                  <c:v>2.326733927545851E-3</c:v>
                </c:pt>
                <c:pt idx="125">
                  <c:v>7.0673061739020421E-4</c:v>
                </c:pt>
                <c:pt idx="126">
                  <c:v>2.0154647263991273E-4</c:v>
                </c:pt>
                <c:pt idx="127">
                  <c:v>5.3964804548894012E-5</c:v>
                </c:pt>
                <c:pt idx="128">
                  <c:v>1.3566259700900327E-5</c:v>
                </c:pt>
                <c:pt idx="129">
                  <c:v>3.2020179051738625E-6</c:v>
                </c:pt>
                <c:pt idx="130">
                  <c:v>7.0958021391383246E-7</c:v>
                </c:pt>
                <c:pt idx="131">
                  <c:v>1.4763636691190256E-7</c:v>
                </c:pt>
                <c:pt idx="132">
                  <c:v>2.8840269419143013E-8</c:v>
                </c:pt>
                <c:pt idx="133">
                  <c:v>5.289558058327302E-9</c:v>
                </c:pt>
                <c:pt idx="134">
                  <c:v>9.1086407776771743E-10</c:v>
                </c:pt>
                <c:pt idx="135">
                  <c:v>1.4726579048280802E-10</c:v>
                </c:pt>
                <c:pt idx="136">
                  <c:v>2.2354465091871129E-11</c:v>
                </c:pt>
                <c:pt idx="137">
                  <c:v>3.1859635524990083E-12</c:v>
                </c:pt>
                <c:pt idx="138">
                  <c:v>4.2631580662151703E-13</c:v>
                </c:pt>
                <c:pt idx="139">
                  <c:v>5.3559458686941248E-14</c:v>
                </c:pt>
                <c:pt idx="140">
                  <c:v>6.3176423184132333E-15</c:v>
                </c:pt>
                <c:pt idx="141">
                  <c:v>6.9966153830637799E-16</c:v>
                </c:pt>
                <c:pt idx="142">
                  <c:v>7.2750348566857692E-17</c:v>
                </c:pt>
                <c:pt idx="143">
                  <c:v>7.1022551079150162E-18</c:v>
                </c:pt>
                <c:pt idx="144">
                  <c:v>6.509858796481233E-19</c:v>
                </c:pt>
                <c:pt idx="145">
                  <c:v>5.6022305907255096E-20</c:v>
                </c:pt>
                <c:pt idx="146">
                  <c:v>4.5265206314769206E-21</c:v>
                </c:pt>
                <c:pt idx="147">
                  <c:v>3.433856476256661E-22</c:v>
                </c:pt>
                <c:pt idx="148">
                  <c:v>2.4457602681148984E-23</c:v>
                </c:pt>
                <c:pt idx="149">
                  <c:v>1.6355346269984051E-24</c:v>
                </c:pt>
                <c:pt idx="150">
                  <c:v>1.0268800403810722E-25</c:v>
                </c:pt>
                <c:pt idx="151">
                  <c:v>6.0533222333928437E-27</c:v>
                </c:pt>
                <c:pt idx="152">
                  <c:v>3.3502867914089716E-28</c:v>
                </c:pt>
                <c:pt idx="153">
                  <c:v>1.7409419432838647E-29</c:v>
                </c:pt>
                <c:pt idx="154">
                  <c:v>8.4937740427884863E-31</c:v>
                </c:pt>
                <c:pt idx="155">
                  <c:v>3.8907312183631368E-32</c:v>
                </c:pt>
                <c:pt idx="156">
                  <c:v>1.6733079227252823E-33</c:v>
                </c:pt>
                <c:pt idx="157">
                  <c:v>6.7566996875102377E-35</c:v>
                </c:pt>
                <c:pt idx="158">
                  <c:v>2.5615773645110086E-36</c:v>
                </c:pt>
                <c:pt idx="159">
                  <c:v>9.1178921070078795E-38</c:v>
                </c:pt>
                <c:pt idx="160">
                  <c:v>3.0471619186379168E-39</c:v>
                </c:pt>
                <c:pt idx="161">
                  <c:v>9.5611631043635993E-41</c:v>
                </c:pt>
                <c:pt idx="162">
                  <c:v>2.8166963633481957E-42</c:v>
                </c:pt>
                <c:pt idx="163">
                  <c:v>7.790825025608623E-44</c:v>
                </c:pt>
                <c:pt idx="164">
                  <c:v>2.0232100777942854E-45</c:v>
                </c:pt>
                <c:pt idx="165">
                  <c:v>4.9330170894740237E-47</c:v>
                </c:pt>
                <c:pt idx="166">
                  <c:v>1.1292715104758593E-48</c:v>
                </c:pt>
                <c:pt idx="167">
                  <c:v>2.4271590429674171E-50</c:v>
                </c:pt>
                <c:pt idx="168">
                  <c:v>4.8979258907722793E-52</c:v>
                </c:pt>
                <c:pt idx="169">
                  <c:v>9.2798358838970095E-54</c:v>
                </c:pt>
                <c:pt idx="170">
                  <c:v>1.6507545125289285E-55</c:v>
                </c:pt>
                <c:pt idx="171">
                  <c:v>2.7570129244108172E-57</c:v>
                </c:pt>
                <c:pt idx="172">
                  <c:v>4.3232387725840132E-59</c:v>
                </c:pt>
                <c:pt idx="173">
                  <c:v>6.36493179149579E-61</c:v>
                </c:pt>
                <c:pt idx="174">
                  <c:v>8.7981709692920044E-63</c:v>
                </c:pt>
                <c:pt idx="175">
                  <c:v>1.1418397340030785E-64</c:v>
                </c:pt>
                <c:pt idx="176">
                  <c:v>1.3913359844851349E-66</c:v>
                </c:pt>
                <c:pt idx="177">
                  <c:v>1.5917431695031199E-68</c:v>
                </c:pt>
                <c:pt idx="178">
                  <c:v>1.7097321710950624E-70</c:v>
                </c:pt>
                <c:pt idx="179">
                  <c:v>1.7242382845335947E-72</c:v>
                </c:pt>
                <c:pt idx="180">
                  <c:v>1.6326030195659045E-74</c:v>
                </c:pt>
                <c:pt idx="181">
                  <c:v>1.451369587245182E-76</c:v>
                </c:pt>
                <c:pt idx="182">
                  <c:v>1.211405532667865E-78</c:v>
                </c:pt>
                <c:pt idx="183">
                  <c:v>9.4932561356252543E-81</c:v>
                </c:pt>
                <c:pt idx="184">
                  <c:v>6.9848157721975008E-83</c:v>
                </c:pt>
                <c:pt idx="185">
                  <c:v>4.8251278424918125E-85</c:v>
                </c:pt>
                <c:pt idx="186">
                  <c:v>3.1295133216761209E-87</c:v>
                </c:pt>
                <c:pt idx="187">
                  <c:v>1.9057191411318723E-89</c:v>
                </c:pt>
                <c:pt idx="188">
                  <c:v>1.0895699046669432E-91</c:v>
                </c:pt>
                <c:pt idx="189">
                  <c:v>5.848781716251654E-94</c:v>
                </c:pt>
                <c:pt idx="190">
                  <c:v>2.947744508524986E-96</c:v>
                </c:pt>
                <c:pt idx="191">
                  <c:v>1.3948527920997798E-98</c:v>
                </c:pt>
                <c:pt idx="192">
                  <c:v>6.1969932720211373E-101</c:v>
                </c:pt>
                <c:pt idx="193">
                  <c:v>2.584924034406898E-103</c:v>
                </c:pt>
                <c:pt idx="194">
                  <c:v>1.0123452651612796E-105</c:v>
                </c:pt>
                <c:pt idx="195">
                  <c:v>3.7224051359899372E-108</c:v>
                </c:pt>
                <c:pt idx="196">
                  <c:v>1.2850875997014171E-110</c:v>
                </c:pt>
                <c:pt idx="197">
                  <c:v>4.1653925749684266E-113</c:v>
                </c:pt>
                <c:pt idx="198">
                  <c:v>1.2676321798252035E-115</c:v>
                </c:pt>
                <c:pt idx="199">
                  <c:v>3.6219686253106629E-118</c:v>
                </c:pt>
                <c:pt idx="200">
                  <c:v>9.7165082518562116E-121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5-48A1-B478-7F20F4097A95}"/>
            </c:ext>
          </c:extLst>
        </c:ser>
        <c:ser>
          <c:idx val="1"/>
          <c:order val="1"/>
          <c:tx>
            <c:v>Wykres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'Dane do zadania 3 i 4'!$G$46:$G$246</c:f>
              <c:numCache>
                <c:formatCode>General</c:formatCode>
                <c:ptCount val="20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1.01</c:v>
                </c:pt>
                <c:pt idx="22">
                  <c:v>1.02</c:v>
                </c:pt>
                <c:pt idx="23">
                  <c:v>1.03</c:v>
                </c:pt>
                <c:pt idx="24">
                  <c:v>1.04</c:v>
                </c:pt>
                <c:pt idx="25">
                  <c:v>1.05</c:v>
                </c:pt>
                <c:pt idx="26">
                  <c:v>1.06</c:v>
                </c:pt>
                <c:pt idx="27">
                  <c:v>1.07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1.1000000000000001</c:v>
                </c:pt>
                <c:pt idx="31">
                  <c:v>1.1100000000000001</c:v>
                </c:pt>
                <c:pt idx="32">
                  <c:v>1.1200000000000001</c:v>
                </c:pt>
                <c:pt idx="33">
                  <c:v>1.1299999999999999</c:v>
                </c:pt>
                <c:pt idx="34">
                  <c:v>1.1399999999999999</c:v>
                </c:pt>
                <c:pt idx="35">
                  <c:v>1.1499999999999999</c:v>
                </c:pt>
                <c:pt idx="36">
                  <c:v>1.1599999999999999</c:v>
                </c:pt>
                <c:pt idx="37">
                  <c:v>1.17</c:v>
                </c:pt>
                <c:pt idx="38">
                  <c:v>1.18</c:v>
                </c:pt>
                <c:pt idx="39">
                  <c:v>1.19</c:v>
                </c:pt>
                <c:pt idx="40">
                  <c:v>1.2</c:v>
                </c:pt>
              </c:numCache>
            </c:numRef>
          </c:xVal>
          <c:yVal>
            <c:numRef>
              <c:f>'Dane do zadania 3 i 4'!$H$46:$H$246</c:f>
              <c:numCache>
                <c:formatCode>0.000</c:formatCode>
                <c:ptCount val="201"/>
                <c:pt idx="0">
                  <c:v>0.29869056526172555</c:v>
                </c:pt>
                <c:pt idx="1">
                  <c:v>0.38658039747328488</c:v>
                </c:pt>
                <c:pt idx="2">
                  <c:v>0.49393987808685824</c:v>
                </c:pt>
                <c:pt idx="3">
                  <c:v>0.62305199449544546</c:v>
                </c:pt>
                <c:pt idx="4">
                  <c:v>0.77587262582930205</c:v>
                </c:pt>
                <c:pt idx="5">
                  <c:v>0.95383335798415902</c:v>
                </c:pt>
                <c:pt idx="6">
                  <c:v>1.1576319977890468</c:v>
                </c:pt>
                <c:pt idx="7">
                  <c:v>1.3870255995742944</c:v>
                </c:pt>
                <c:pt idx="8">
                  <c:v>1.6406440556195827</c:v>
                </c:pt>
                <c:pt idx="9">
                  <c:v>1.9158442523454677</c:v>
                </c:pt>
                <c:pt idx="10">
                  <c:v>2.208624929818463</c:v>
                </c:pt>
                <c:pt idx="11">
                  <c:v>2.5136203165721049</c:v>
                </c:pt>
                <c:pt idx="12">
                  <c:v>2.8241861856663273</c:v>
                </c:pt>
                <c:pt idx="13">
                  <c:v>3.1325853261769301</c:v>
                </c:pt>
                <c:pt idx="14">
                  <c:v>3.4302710066003828</c:v>
                </c:pt>
                <c:pt idx="15">
                  <c:v>3.7082575905222628</c:v>
                </c:pt>
                <c:pt idx="16">
                  <c:v>3.9575580565898085</c:v>
                </c:pt>
                <c:pt idx="17">
                  <c:v>4.1696599024911176</c:v>
                </c:pt>
                <c:pt idx="18">
                  <c:v>4.3370048758161177</c:v>
                </c:pt>
                <c:pt idx="19">
                  <c:v>4.4534350821323754</c:v>
                </c:pt>
                <c:pt idx="20">
                  <c:v>4.5145688429728095</c:v>
                </c:pt>
                <c:pt idx="21">
                  <c:v>4.5180743398094174</c:v>
                </c:pt>
                <c:pt idx="22">
                  <c:v>4.4638172216305705</c:v>
                </c:pt>
                <c:pt idx="23">
                  <c:v>4.3538691502484665</c:v>
                </c:pt>
                <c:pt idx="24">
                  <c:v>4.1923765256426968</c:v>
                </c:pt>
                <c:pt idx="25">
                  <c:v>3.9853009878375163</c:v>
                </c:pt>
                <c:pt idx="26">
                  <c:v>3.7400543344731338</c:v>
                </c:pt>
                <c:pt idx="27">
                  <c:v>3.4650590073517762</c:v>
                </c:pt>
                <c:pt idx="28">
                  <c:v>3.1692704134996643</c:v>
                </c:pt>
                <c:pt idx="29">
                  <c:v>2.861698635255447</c:v>
                </c:pt>
                <c:pt idx="30">
                  <c:v>2.5509646176155867</c:v>
                </c:pt>
                <c:pt idx="31">
                  <c:v>2.2449202210719266</c:v>
                </c:pt>
                <c:pt idx="32">
                  <c:v>1.9503534696564879</c:v>
                </c:pt>
                <c:pt idx="33">
                  <c:v>1.6727909919425299</c:v>
                </c:pt>
                <c:pt idx="34">
                  <c:v>1.4164001804758508</c:v>
                </c:pt>
                <c:pt idx="35">
                  <c:v>1.1839850105364549</c:v>
                </c:pt>
                <c:pt idx="36">
                  <c:v>0.97706256332069819</c:v>
                </c:pt>
                <c:pt idx="37">
                  <c:v>0.79600259035899323</c:v>
                </c:pt>
                <c:pt idx="38">
                  <c:v>0.64021010855015437</c:v>
                </c:pt>
                <c:pt idx="39">
                  <c:v>0.5083309019065545</c:v>
                </c:pt>
                <c:pt idx="40">
                  <c:v>0.39846156344090872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5-48A1-B478-7F20F409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29647"/>
        <c:axId val="1151030063"/>
      </c:scatterChart>
      <c:valAx>
        <c:axId val="1151029647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layout>
            <c:manualLayout>
              <c:xMode val="edge"/>
              <c:yMode val="edge"/>
              <c:x val="0.52406707790677143"/>
              <c:y val="0.9530576401085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030063"/>
        <c:crosses val="autoZero"/>
        <c:crossBetween val="midCat"/>
        <c:majorUnit val="1.0000000000000002E-2"/>
        <c:minorUnit val="1.0000000000000002E-3"/>
      </c:valAx>
      <c:valAx>
        <c:axId val="11510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Częstość pomiarów</a:t>
                </a:r>
              </a:p>
            </c:rich>
          </c:tx>
          <c:layout>
            <c:manualLayout>
              <c:xMode val="edge"/>
              <c:yMode val="edge"/>
              <c:x val="9.8151480451496818E-3"/>
              <c:y val="0.39372045011005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0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częstości</a:t>
            </a:r>
            <a:r>
              <a:rPr lang="pl-PL" baseline="0"/>
              <a:t> pomiarów w danych przedziałach </a:t>
            </a:r>
            <a:r>
              <a:rPr lang="pl-PL"/>
              <a:t> (po odrzuceniu skrajnych)</a:t>
            </a:r>
          </a:p>
        </c:rich>
      </c:tx>
      <c:layout>
        <c:manualLayout>
          <c:xMode val="edge"/>
          <c:yMode val="edge"/>
          <c:x val="0.11311028941301272"/>
          <c:y val="1.8044792289521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'Tabela do zadania 3'!$C$6:$D$13</c:f>
              <c:multiLvlStrCache>
                <c:ptCount val="8"/>
                <c:lvl>
                  <c:pt idx="0">
                    <c:v>&lt;=#ADR!</c:v>
                  </c:pt>
                  <c:pt idx="1">
                    <c:v>&lt;=#ADR!</c:v>
                  </c:pt>
                  <c:pt idx="2">
                    <c:v>&lt;=#ADR!</c:v>
                  </c:pt>
                  <c:pt idx="3">
                    <c:v>&lt;=#ADR!</c:v>
                  </c:pt>
                  <c:pt idx="4">
                    <c:v>&lt;=#ADR!</c:v>
                  </c:pt>
                  <c:pt idx="5">
                    <c:v>&lt;=#ADR!</c:v>
                  </c:pt>
                  <c:pt idx="6">
                    <c:v>&lt;=#ADR!</c:v>
                  </c:pt>
                  <c:pt idx="7">
                    <c:v>&lt;=#ADR!</c:v>
                  </c:pt>
                </c:lvl>
                <c:lvl>
                  <c:pt idx="0">
                    <c:v>&gt;#ADR!</c:v>
                  </c:pt>
                  <c:pt idx="1">
                    <c:v>&gt;#ADR!</c:v>
                  </c:pt>
                  <c:pt idx="2">
                    <c:v>&gt;#ADR!</c:v>
                  </c:pt>
                  <c:pt idx="3">
                    <c:v>&gt;#ADR!</c:v>
                  </c:pt>
                  <c:pt idx="4">
                    <c:v>&gt;#ADR!</c:v>
                  </c:pt>
                  <c:pt idx="5">
                    <c:v>&gt;#ADR!</c:v>
                  </c:pt>
                  <c:pt idx="6">
                    <c:v>&gt;#ADR!</c:v>
                  </c:pt>
                  <c:pt idx="7">
                    <c:v>&gt;#ADR!</c:v>
                  </c:pt>
                </c:lvl>
              </c:multiLvlStrCache>
            </c:multiLvlStrRef>
          </c:cat>
          <c:val>
            <c:numRef>
              <c:f>'Tabela do zadania 3'!$H$6:$H$13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B-4E64-9F77-6E4AD5FB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586372120"/>
        <c:axId val="586373104"/>
      </c:barChart>
      <c:catAx>
        <c:axId val="58637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Przedziały czasu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373104"/>
        <c:crosses val="autoZero"/>
        <c:auto val="1"/>
        <c:lblAlgn val="ctr"/>
        <c:lblOffset val="100"/>
        <c:noMultiLvlLbl val="0"/>
      </c:catAx>
      <c:valAx>
        <c:axId val="586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3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</a:t>
            </a:r>
            <a:r>
              <a:rPr lang="pl-PL" baseline="0"/>
              <a:t> Gaussa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'Zadanie 3 i 4'!$E$3:$E$43</c:f>
              <c:numCache>
                <c:formatCode>General</c:formatCode>
                <c:ptCount val="4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</c:numCache>
            </c:numRef>
          </c:xVal>
          <c:yVal>
            <c:numRef>
              <c:f>'Zadanie 3 i 4'!$F$3:$F$43</c:f>
              <c:numCache>
                <c:formatCode>General</c:formatCode>
                <c:ptCount val="41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9-4AD8-89AD-1A5227D9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24080"/>
        <c:axId val="770732280"/>
      </c:scatterChart>
      <c:valAx>
        <c:axId val="770724080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732280"/>
        <c:crosses val="autoZero"/>
        <c:crossBetween val="midCat"/>
      </c:valAx>
      <c:valAx>
        <c:axId val="77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Częstość</a:t>
                </a:r>
                <a:r>
                  <a:rPr lang="pl-PL" baseline="0"/>
                  <a:t> pomiarów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7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2F792-6F02-4376-9EE0-EC8FC5057056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479611</xdr:colOff>
      <xdr:row>5</xdr:row>
      <xdr:rowOff>129988</xdr:rowOff>
    </xdr:from>
    <xdr:to>
      <xdr:col>20</xdr:col>
      <xdr:colOff>89646</xdr:colOff>
      <xdr:row>32</xdr:row>
      <xdr:rowOff>62753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1362B42-800D-49FC-B8AE-44A2783F1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386715</xdr:colOff>
      <xdr:row>56</xdr:row>
      <xdr:rowOff>6665</xdr:rowOff>
    </xdr:from>
    <xdr:to>
      <xdr:col>21</xdr:col>
      <xdr:colOff>361950</xdr:colOff>
      <xdr:row>81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15763A-8C8D-4F33-AFBB-05A5E8B4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9020175" y="4572000"/>
    <xdr:ext cx="9972675" cy="5314950"/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24F24E3-5D09-4195-A8CA-0BD7741244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618407" cy="758859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22B632-C31A-4D3C-A9AE-E06768D4C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321609</xdr:colOff>
      <xdr:row>1</xdr:row>
      <xdr:rowOff>160020</xdr:rowOff>
    </xdr:from>
    <xdr:to>
      <xdr:col>11</xdr:col>
      <xdr:colOff>195879</xdr:colOff>
      <xdr:row>25</xdr:row>
      <xdr:rowOff>79786</xdr:rowOff>
    </xdr:to>
    <xdr:graphicFrame macro="">
      <xdr:nvGraphicFramePr>
        <xdr:cNvPr id="4" name="Wykres 1">
          <a:extLst>
            <a:ext uri="{FF2B5EF4-FFF2-40B4-BE49-F238E27FC236}">
              <a16:creationId xmlns:a16="http://schemas.microsoft.com/office/drawing/2014/main" id="{4C8D214B-827E-4092-9E04-BBB041003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310404</xdr:colOff>
      <xdr:row>2</xdr:row>
      <xdr:rowOff>8965</xdr:rowOff>
    </xdr:from>
    <xdr:to>
      <xdr:col>21</xdr:col>
      <xdr:colOff>259976</xdr:colOff>
      <xdr:row>25</xdr:row>
      <xdr:rowOff>107576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149B685D-033D-4531-AEA4-BDAFC29D1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A2AA07-19C7-4231-8E6B-8EF15B36E568}" name="Tabela2" displayName="Tabela2" ref="C4:H13" headerRowCount="0" totalsRowShown="0" headerRowDxfId="7">
  <tableColumns count="6">
    <tableColumn id="1" xr3:uid="{AD627C0D-E0AF-4ED2-9428-BBAAE8690C46}" name="Kolumna1" headerRowDxfId="6">
      <calculatedColumnFormula>_xlfn.TEXTJOIN(,TRUE,"&gt;",_xlfn.VALUETOTEXT(B23))</calculatedColumnFormula>
    </tableColumn>
    <tableColumn id="2" xr3:uid="{309A2D38-5395-435D-90D7-C2958EBF0777}" name="Kolumna2" headerRowDxfId="5" dataDxfId="4">
      <calculatedColumnFormula>_xlfn.TEXTJOIN(,TRUE,"&lt;=",_xlfn.VALUETOTEXT(B24))</calculatedColumnFormula>
    </tableColumn>
    <tableColumn id="3" xr3:uid="{579FB7A3-ACAD-4870-9F62-919B628E46E1}" name="Kolumna3" headerRowDxfId="3">
      <calculatedColumnFormula>COUNTIFS($B$2:$U$21,C24,$B$2:$U$21,D24)</calculatedColumnFormula>
    </tableColumn>
    <tableColumn id="4" xr3:uid="{3CF7A04A-2515-45A0-BC8C-0C600C12E6A1}" name="Kolumna4" headerRowDxfId="2">
      <calculatedColumnFormula>E24/COUNT($B$2:$U$21)</calculatedColumnFormula>
    </tableColumn>
    <tableColumn id="5" xr3:uid="{18C25E7E-E7E7-4C2A-B34A-17613DFEF96F}" name="Kolumna5" headerRowDxfId="1"/>
    <tableColumn id="6" xr3:uid="{C214DAF9-0284-4223-8E80-CC9C8D1CDD16}" name="Kolumna6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C0D2-2010-4A04-A719-1D45273CA382}">
  <dimension ref="A1:M12"/>
  <sheetViews>
    <sheetView topLeftCell="B1" zoomScale="85" zoomScaleNormal="85" workbookViewId="0">
      <selection activeCell="F15" sqref="F15"/>
    </sheetView>
  </sheetViews>
  <sheetFormatPr defaultRowHeight="14.4" x14ac:dyDescent="0.3"/>
  <cols>
    <col min="1" max="1" width="28.6640625" bestFit="1" customWidth="1"/>
    <col min="2" max="2" width="9.44140625" bestFit="1" customWidth="1"/>
    <col min="6" max="6" width="12.44140625" customWidth="1"/>
    <col min="7" max="8" width="9.44140625" bestFit="1" customWidth="1"/>
  </cols>
  <sheetData>
    <row r="1" spans="1:13" x14ac:dyDescent="0.3">
      <c r="G1" t="s">
        <v>24</v>
      </c>
    </row>
    <row r="2" spans="1:13" x14ac:dyDescent="0.3">
      <c r="A2" t="s">
        <v>27</v>
      </c>
      <c r="B2" s="4" t="e">
        <f>AVERAGE(#REF!)</f>
        <v>#REF!</v>
      </c>
      <c r="E2" t="s">
        <v>30</v>
      </c>
      <c r="G2" t="s">
        <v>31</v>
      </c>
      <c r="H2" t="s">
        <v>21</v>
      </c>
      <c r="I2" t="s">
        <v>32</v>
      </c>
      <c r="J2" t="s">
        <v>33</v>
      </c>
      <c r="L2" t="s">
        <v>30</v>
      </c>
      <c r="M2" t="s">
        <v>34</v>
      </c>
    </row>
    <row r="3" spans="1:13" x14ac:dyDescent="0.3">
      <c r="A3" s="5" t="s">
        <v>28</v>
      </c>
      <c r="B3" s="4" t="e">
        <f>_xlfn.STDEV.P(#REF!)</f>
        <v>#REF!</v>
      </c>
      <c r="E3" s="5">
        <v>0</v>
      </c>
      <c r="F3" s="4" t="e">
        <f>B2</f>
        <v>#REF!</v>
      </c>
      <c r="G3" s="4" t="e">
        <f>F3</f>
        <v>#REF!</v>
      </c>
      <c r="H3" s="4" t="e">
        <f>F3</f>
        <v>#REF!</v>
      </c>
      <c r="I3">
        <f ca="1">COUNTIF('Zadanie 3 i 4'!B2:U21,"=1,011999075")</f>
        <v>0</v>
      </c>
      <c r="J3" s="7">
        <f ca="1">I3/400</f>
        <v>0</v>
      </c>
      <c r="L3" s="5">
        <v>0</v>
      </c>
      <c r="M3" s="6">
        <v>0</v>
      </c>
    </row>
    <row r="4" spans="1:13" x14ac:dyDescent="0.3">
      <c r="A4" t="s">
        <v>29</v>
      </c>
      <c r="B4" t="e">
        <f>AVEDEV(#REF!)</f>
        <v>#REF!</v>
      </c>
      <c r="E4">
        <v>0.4</v>
      </c>
      <c r="F4" t="e">
        <f>ROUND($B$2-E4*$B$3,3)&amp;" - "&amp;ROUND($B$2+E4*$B$3,3)</f>
        <v>#REF!</v>
      </c>
      <c r="G4" s="4" t="e">
        <f>$B$2-E4*$B$3</f>
        <v>#REF!</v>
      </c>
      <c r="H4" s="4" t="e">
        <f>$B$2+E4*$B$3</f>
        <v>#REF!</v>
      </c>
      <c r="I4" t="e">
        <f>COUNTIFS(#REF!,"&gt;"&amp;G4,#REF!,"&lt;"&amp;H4)</f>
        <v>#REF!</v>
      </c>
      <c r="J4" s="7" t="e">
        <f t="shared" ref="J4:J11" si="0">I4/400</f>
        <v>#REF!</v>
      </c>
      <c r="L4">
        <v>0.4</v>
      </c>
      <c r="M4" s="6">
        <v>0.31080000000000002</v>
      </c>
    </row>
    <row r="5" spans="1:13" x14ac:dyDescent="0.3">
      <c r="E5">
        <v>0.8</v>
      </c>
      <c r="F5" t="e">
        <f t="shared" ref="F5:F11" si="1">ROUND($B$2-E5*$B$3,3)&amp;" - "&amp;ROUND($B$2+E5*$B$3,3)</f>
        <v>#REF!</v>
      </c>
      <c r="G5" s="4" t="e">
        <f t="shared" ref="G5:G11" si="2">$B$2-E5*$B$3</f>
        <v>#REF!</v>
      </c>
      <c r="H5" s="4" t="e">
        <f t="shared" ref="H5:H11" si="3">$B$2+E5*$B$3</f>
        <v>#REF!</v>
      </c>
      <c r="I5" t="e">
        <f>COUNTIFS(#REF!,"&gt;"&amp;G5,#REF!,"&lt;"&amp;H5)</f>
        <v>#REF!</v>
      </c>
      <c r="J5" s="7" t="e">
        <f t="shared" si="0"/>
        <v>#REF!</v>
      </c>
      <c r="L5">
        <v>0.8</v>
      </c>
      <c r="M5" s="6">
        <v>0.57630000000000003</v>
      </c>
    </row>
    <row r="6" spans="1:13" x14ac:dyDescent="0.3">
      <c r="E6" s="5">
        <v>1.2</v>
      </c>
      <c r="F6" t="e">
        <f t="shared" si="1"/>
        <v>#REF!</v>
      </c>
      <c r="G6" s="4" t="e">
        <f t="shared" si="2"/>
        <v>#REF!</v>
      </c>
      <c r="H6" s="4" t="e">
        <f t="shared" si="3"/>
        <v>#REF!</v>
      </c>
      <c r="I6" t="e">
        <f>COUNTIFS(#REF!,"&gt;"&amp;G6,#REF!,"&lt;"&amp;H6)</f>
        <v>#REF!</v>
      </c>
      <c r="J6" s="7" t="e">
        <f t="shared" si="0"/>
        <v>#REF!</v>
      </c>
      <c r="L6" s="5">
        <v>1.2</v>
      </c>
      <c r="M6" s="6">
        <v>0.76990000000000003</v>
      </c>
    </row>
    <row r="7" spans="1:13" x14ac:dyDescent="0.3">
      <c r="E7">
        <v>1.6</v>
      </c>
      <c r="F7" t="e">
        <f t="shared" si="1"/>
        <v>#REF!</v>
      </c>
      <c r="G7" s="4" t="e">
        <f t="shared" si="2"/>
        <v>#REF!</v>
      </c>
      <c r="H7" s="4" t="e">
        <f t="shared" si="3"/>
        <v>#REF!</v>
      </c>
      <c r="I7" t="e">
        <f>COUNTIFS(#REF!,"&gt;"&amp;G7,#REF!,"&lt;"&amp;H7)</f>
        <v>#REF!</v>
      </c>
      <c r="J7" s="7" t="e">
        <f t="shared" si="0"/>
        <v>#REF!</v>
      </c>
      <c r="L7">
        <v>1.6</v>
      </c>
      <c r="M7" s="6">
        <v>0.89039999999999997</v>
      </c>
    </row>
    <row r="8" spans="1:13" x14ac:dyDescent="0.3">
      <c r="E8">
        <v>2</v>
      </c>
      <c r="F8" t="e">
        <f t="shared" si="1"/>
        <v>#REF!</v>
      </c>
      <c r="G8" s="4" t="e">
        <f t="shared" si="2"/>
        <v>#REF!</v>
      </c>
      <c r="H8" s="4" t="e">
        <f t="shared" si="3"/>
        <v>#REF!</v>
      </c>
      <c r="I8" t="e">
        <f>COUNTIFS(#REF!,"&gt;"&amp;G8,#REF!,"&lt;"&amp;H8)</f>
        <v>#REF!</v>
      </c>
      <c r="J8" s="7" t="e">
        <f t="shared" si="0"/>
        <v>#REF!</v>
      </c>
      <c r="L8">
        <v>2</v>
      </c>
      <c r="M8" s="6">
        <v>0.95450000000000002</v>
      </c>
    </row>
    <row r="9" spans="1:13" x14ac:dyDescent="0.3">
      <c r="E9" s="5">
        <v>2.4</v>
      </c>
      <c r="F9" t="e">
        <f t="shared" si="1"/>
        <v>#REF!</v>
      </c>
      <c r="G9" s="4" t="e">
        <f t="shared" si="2"/>
        <v>#REF!</v>
      </c>
      <c r="H9" s="4" t="e">
        <f t="shared" si="3"/>
        <v>#REF!</v>
      </c>
      <c r="I9" t="e">
        <f>COUNTIFS(#REF!,"&gt;"&amp;G9,#REF!,"&lt;"&amp;H9)</f>
        <v>#REF!</v>
      </c>
      <c r="J9" s="7" t="e">
        <f t="shared" si="0"/>
        <v>#REF!</v>
      </c>
      <c r="L9" s="5">
        <v>2.4</v>
      </c>
      <c r="M9" s="6">
        <v>0.98360000000000003</v>
      </c>
    </row>
    <row r="10" spans="1:13" x14ac:dyDescent="0.3">
      <c r="E10">
        <v>2.8</v>
      </c>
      <c r="F10" t="e">
        <f t="shared" si="1"/>
        <v>#REF!</v>
      </c>
      <c r="G10" s="4" t="e">
        <f t="shared" si="2"/>
        <v>#REF!</v>
      </c>
      <c r="H10" s="4" t="e">
        <f t="shared" si="3"/>
        <v>#REF!</v>
      </c>
      <c r="I10" t="e">
        <f>COUNTIFS(#REF!,"&gt;"&amp;G10,#REF!,"&lt;"&amp;H10)</f>
        <v>#REF!</v>
      </c>
      <c r="J10" s="7" t="e">
        <f t="shared" si="0"/>
        <v>#REF!</v>
      </c>
      <c r="L10">
        <v>2.8</v>
      </c>
      <c r="M10" s="6">
        <v>0.99490000000000001</v>
      </c>
    </row>
    <row r="11" spans="1:13" x14ac:dyDescent="0.3">
      <c r="E11">
        <v>3.2</v>
      </c>
      <c r="F11" t="e">
        <f t="shared" si="1"/>
        <v>#REF!</v>
      </c>
      <c r="G11" s="4" t="e">
        <f t="shared" si="2"/>
        <v>#REF!</v>
      </c>
      <c r="H11" s="4" t="e">
        <f t="shared" si="3"/>
        <v>#REF!</v>
      </c>
      <c r="I11" t="e">
        <f>COUNTIFS(#REF!,"&gt;"&amp;G11,#REF!,"&lt;"&amp;H11)</f>
        <v>#REF!</v>
      </c>
      <c r="J11" s="7" t="e">
        <f t="shared" si="0"/>
        <v>#REF!</v>
      </c>
      <c r="L11">
        <v>3</v>
      </c>
      <c r="M11" s="6">
        <v>0.99729999999999996</v>
      </c>
    </row>
    <row r="12" spans="1:13" x14ac:dyDescent="0.3">
      <c r="L12">
        <v>3.5</v>
      </c>
      <c r="M12" s="6">
        <v>0.99950000000000006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7B7-E264-4D65-8E26-3A3B0120556D}">
  <dimension ref="A1:U246"/>
  <sheetViews>
    <sheetView tabSelected="1" topLeftCell="A6" workbookViewId="0">
      <selection activeCell="B28" sqref="B28"/>
    </sheetView>
  </sheetViews>
  <sheetFormatPr defaultRowHeight="14.4" x14ac:dyDescent="0.3"/>
  <cols>
    <col min="4" max="4" width="15.109375" bestFit="1" customWidth="1"/>
    <col min="5" max="5" width="30.6640625" bestFit="1" customWidth="1"/>
    <col min="6" max="6" width="16.21875" bestFit="1" customWidth="1"/>
    <col min="7" max="7" width="12.5546875" customWidth="1"/>
    <col min="8" max="8" width="17.88671875" bestFit="1" customWidth="1"/>
    <col min="10" max="10" width="14.5546875" bestFit="1" customWidth="1"/>
    <col min="11" max="11" width="27.33203125" bestFit="1" customWidth="1"/>
    <col min="12" max="12" width="32.33203125" bestFit="1" customWidth="1"/>
  </cols>
  <sheetData>
    <row r="1" spans="1:21" x14ac:dyDescent="0.3">
      <c r="A1" s="9" t="s">
        <v>43</v>
      </c>
      <c r="B1" s="9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</row>
    <row r="2" spans="1:21" x14ac:dyDescent="0.3">
      <c r="A2" s="9">
        <v>1</v>
      </c>
      <c r="B2" s="10">
        <v>1.0092589999999999</v>
      </c>
      <c r="C2" s="10">
        <v>0.96296300000000001</v>
      </c>
      <c r="D2" s="10">
        <v>1.1226849999999999</v>
      </c>
      <c r="E2" s="10">
        <v>0.859954</v>
      </c>
      <c r="F2" s="10">
        <v>1.175926</v>
      </c>
      <c r="G2" s="10">
        <v>1.0833330000000001</v>
      </c>
      <c r="H2" s="10">
        <v>1.2037040000000001</v>
      </c>
      <c r="I2" s="10">
        <v>1.175926</v>
      </c>
      <c r="J2" s="10">
        <v>1.2199070000000001</v>
      </c>
      <c r="K2" s="10">
        <v>1.075231</v>
      </c>
      <c r="L2" s="10">
        <v>1.1550929999999999</v>
      </c>
      <c r="M2" s="10">
        <v>0.93634300000000004</v>
      </c>
      <c r="N2" s="10">
        <v>1.2488429999999999</v>
      </c>
      <c r="O2" s="10">
        <v>1.111111</v>
      </c>
      <c r="P2" s="10">
        <v>1.1203700000000001</v>
      </c>
      <c r="Q2" s="10">
        <v>1.174769</v>
      </c>
      <c r="R2" s="10">
        <v>1.1018520000000001</v>
      </c>
      <c r="S2" s="10">
        <v>1.167824</v>
      </c>
      <c r="T2" s="10">
        <v>1.1840280000000001</v>
      </c>
      <c r="U2" s="10">
        <v>0.91550900000000002</v>
      </c>
    </row>
    <row r="3" spans="1:21" x14ac:dyDescent="0.3">
      <c r="A3" s="9">
        <v>2</v>
      </c>
      <c r="B3" s="11">
        <v>1.1220000000000001</v>
      </c>
      <c r="C3" s="11">
        <v>1</v>
      </c>
      <c r="D3" s="11">
        <v>0.91400000000000003</v>
      </c>
      <c r="E3" s="11">
        <v>1.008</v>
      </c>
      <c r="F3" s="11">
        <v>1.03</v>
      </c>
      <c r="G3" s="11">
        <v>1.03</v>
      </c>
      <c r="H3" s="12">
        <v>0.90600000000000003</v>
      </c>
      <c r="I3" s="11">
        <v>0.96799999999999997</v>
      </c>
      <c r="J3" s="11">
        <v>1.024</v>
      </c>
      <c r="K3" s="11">
        <v>0.998</v>
      </c>
      <c r="L3" s="11">
        <v>1.1839999999999999</v>
      </c>
      <c r="M3" s="11">
        <v>1.0609999999999999</v>
      </c>
      <c r="N3" s="11">
        <v>0.94499999999999995</v>
      </c>
      <c r="O3" s="11">
        <v>0.998</v>
      </c>
      <c r="P3" s="11">
        <v>1.038</v>
      </c>
      <c r="Q3" s="11">
        <v>1.03</v>
      </c>
      <c r="R3" s="11">
        <v>0.97599999999999998</v>
      </c>
      <c r="S3" s="11">
        <v>0.96799999999999997</v>
      </c>
      <c r="T3" s="11">
        <v>0.96</v>
      </c>
      <c r="U3" s="11">
        <v>1.03</v>
      </c>
    </row>
    <row r="4" spans="1:21" x14ac:dyDescent="0.3">
      <c r="A4" s="9">
        <v>3</v>
      </c>
      <c r="B4" s="11">
        <v>1.3180000000000001</v>
      </c>
      <c r="C4" s="11">
        <v>0.753</v>
      </c>
      <c r="D4" s="11">
        <v>1.0029999999999999</v>
      </c>
      <c r="E4" s="11">
        <v>1.109</v>
      </c>
      <c r="F4" s="11">
        <v>1.1120000000000001</v>
      </c>
      <c r="G4" s="11">
        <v>1.0029999999999999</v>
      </c>
      <c r="H4" s="11">
        <v>0.97199999999999998</v>
      </c>
      <c r="I4" s="11">
        <v>0.89500000000000002</v>
      </c>
      <c r="J4" s="11">
        <v>0.84599999999999997</v>
      </c>
      <c r="K4" s="11">
        <v>0.99199999999999999</v>
      </c>
      <c r="L4" s="11">
        <v>1.0309999999999999</v>
      </c>
      <c r="M4" s="11">
        <v>0.996</v>
      </c>
      <c r="N4" s="11">
        <v>1.1279999999999999</v>
      </c>
      <c r="O4" s="11">
        <v>0.98799999999999999</v>
      </c>
      <c r="P4" s="11">
        <v>0.877</v>
      </c>
      <c r="Q4" s="11">
        <v>0.97299999999999998</v>
      </c>
      <c r="R4" s="11">
        <v>1.08</v>
      </c>
      <c r="S4" s="11">
        <v>1.0029999999999999</v>
      </c>
      <c r="T4" s="11">
        <v>0.91</v>
      </c>
      <c r="U4" s="11">
        <v>1.0609999999999999</v>
      </c>
    </row>
    <row r="5" spans="1:21" x14ac:dyDescent="0.3">
      <c r="A5" s="9">
        <v>4</v>
      </c>
      <c r="B5" s="10">
        <v>0.91200000000000003</v>
      </c>
      <c r="C5" s="10">
        <v>1.1200000000000001</v>
      </c>
      <c r="D5" s="10">
        <v>0.94</v>
      </c>
      <c r="E5" s="10">
        <v>0.96</v>
      </c>
      <c r="F5" s="10">
        <v>1.024</v>
      </c>
      <c r="G5" s="10">
        <v>1.099</v>
      </c>
      <c r="H5" s="10">
        <v>0.92900000000000005</v>
      </c>
      <c r="I5" s="10">
        <v>0.96299999999999997</v>
      </c>
      <c r="J5" s="10">
        <v>0.99099999999999999</v>
      </c>
      <c r="K5" s="10">
        <v>0.94399999999999995</v>
      </c>
      <c r="L5" s="10">
        <v>0.88700000000000001</v>
      </c>
      <c r="M5" s="10">
        <v>0.89600000000000002</v>
      </c>
      <c r="N5" s="10">
        <v>1.1279999999999999</v>
      </c>
      <c r="O5" s="10">
        <v>1.0489999999999999</v>
      </c>
      <c r="P5" s="10">
        <v>1.095</v>
      </c>
      <c r="Q5" s="10">
        <v>1.1040000000000001</v>
      </c>
      <c r="R5" s="10">
        <v>0.96</v>
      </c>
      <c r="S5" s="10">
        <v>1.04</v>
      </c>
      <c r="T5" s="10">
        <v>1.0029999999999999</v>
      </c>
      <c r="U5" s="10">
        <v>1.0629999999999999</v>
      </c>
    </row>
    <row r="6" spans="1:21" x14ac:dyDescent="0.3">
      <c r="A6" s="9">
        <v>5</v>
      </c>
      <c r="B6" s="11">
        <v>1.018</v>
      </c>
      <c r="C6" s="11">
        <v>0.97499999999999998</v>
      </c>
      <c r="D6" s="11">
        <v>0.95899999999999996</v>
      </c>
      <c r="E6" s="11">
        <v>1.0660000000000001</v>
      </c>
      <c r="F6" s="11">
        <v>1.008</v>
      </c>
      <c r="G6" s="11">
        <v>0.90200000000000002</v>
      </c>
      <c r="H6" s="11">
        <v>0.88600000000000001</v>
      </c>
      <c r="I6" s="11">
        <v>0.91200000000000003</v>
      </c>
      <c r="J6" s="11">
        <v>1.054</v>
      </c>
      <c r="K6" s="11">
        <v>1.0640000000000001</v>
      </c>
      <c r="L6" s="11">
        <v>0.93200000000000005</v>
      </c>
      <c r="M6" s="11">
        <v>0.93400000000000005</v>
      </c>
      <c r="N6" s="11">
        <v>0.97599999999999998</v>
      </c>
      <c r="O6" s="11">
        <v>1.1399999999999999</v>
      </c>
      <c r="P6" s="11">
        <v>1.002</v>
      </c>
      <c r="Q6" s="11">
        <v>1.024</v>
      </c>
      <c r="R6" s="11">
        <v>0.96399999999999997</v>
      </c>
      <c r="S6" s="11">
        <v>0.91800000000000004</v>
      </c>
      <c r="T6" s="11">
        <v>0.98799999999999999</v>
      </c>
      <c r="U6" s="11">
        <v>0.95799999999999996</v>
      </c>
    </row>
    <row r="7" spans="1:21" x14ac:dyDescent="0.3">
      <c r="A7" s="9">
        <v>6</v>
      </c>
      <c r="B7" s="11">
        <v>0.97299999999999998</v>
      </c>
      <c r="C7" s="11">
        <v>0.88</v>
      </c>
      <c r="D7" s="11">
        <v>0.93200000000000005</v>
      </c>
      <c r="E7" s="11">
        <v>1.004</v>
      </c>
      <c r="F7" s="11">
        <v>0.80900000000000005</v>
      </c>
      <c r="G7" s="11">
        <v>1.0329999999999999</v>
      </c>
      <c r="H7" s="11">
        <v>0.90800000000000003</v>
      </c>
      <c r="I7" s="11">
        <v>1.0940000000000001</v>
      </c>
      <c r="J7" s="11">
        <v>1.002</v>
      </c>
      <c r="K7" s="11">
        <v>1.1259999999999999</v>
      </c>
      <c r="L7" s="11">
        <v>1.149</v>
      </c>
      <c r="M7" s="11">
        <v>1.0109999999999999</v>
      </c>
      <c r="N7" s="11">
        <v>0.95699999999999996</v>
      </c>
      <c r="O7" s="11">
        <v>1.018</v>
      </c>
      <c r="P7" s="11">
        <v>1.024</v>
      </c>
      <c r="Q7" s="11">
        <v>1.0329999999999999</v>
      </c>
      <c r="R7" s="11">
        <v>0.99399999999999999</v>
      </c>
      <c r="S7" s="11">
        <v>1.105</v>
      </c>
      <c r="T7" s="10">
        <v>1.0640000000000001</v>
      </c>
      <c r="U7" s="11">
        <v>0.92400000000000004</v>
      </c>
    </row>
    <row r="8" spans="1:21" x14ac:dyDescent="0.3">
      <c r="A8" s="9">
        <v>7</v>
      </c>
      <c r="B8" s="11">
        <v>1.0820000000000001</v>
      </c>
      <c r="C8" s="11">
        <v>0.93700000000000006</v>
      </c>
      <c r="D8" s="11">
        <v>1.1000000000000001</v>
      </c>
      <c r="E8" s="11">
        <v>0.999</v>
      </c>
      <c r="F8" s="11">
        <v>0.97399999999999998</v>
      </c>
      <c r="G8" s="11">
        <v>0.81399999999999995</v>
      </c>
      <c r="H8" s="11">
        <v>0.90200000000000002</v>
      </c>
      <c r="I8" s="11">
        <v>1.0609999999999999</v>
      </c>
      <c r="J8" s="11">
        <v>1.0640000000000001</v>
      </c>
      <c r="K8" s="11">
        <v>0.94299999999999995</v>
      </c>
      <c r="L8" s="11">
        <v>1.0640000000000001</v>
      </c>
      <c r="M8" s="11">
        <v>1.036</v>
      </c>
      <c r="N8" s="11">
        <v>1.18</v>
      </c>
      <c r="O8" s="11">
        <v>0.877</v>
      </c>
      <c r="P8" s="11">
        <v>1.141</v>
      </c>
      <c r="Q8" s="11">
        <v>1.08</v>
      </c>
      <c r="R8" s="11">
        <v>1.171</v>
      </c>
      <c r="S8" s="11">
        <v>1.077</v>
      </c>
      <c r="T8" s="11">
        <v>1.0469999999999999</v>
      </c>
      <c r="U8" s="11">
        <v>0.96899999999999997</v>
      </c>
    </row>
    <row r="9" spans="1:21" x14ac:dyDescent="0.3">
      <c r="A9" s="9">
        <v>8</v>
      </c>
      <c r="B9" s="10">
        <v>1.198</v>
      </c>
      <c r="C9" s="10">
        <v>1.0149999999999999</v>
      </c>
      <c r="D9" s="10">
        <v>0.95099999999999996</v>
      </c>
      <c r="E9" s="10">
        <v>1.014</v>
      </c>
      <c r="F9" s="10">
        <v>0.97199999999999998</v>
      </c>
      <c r="G9" s="10">
        <v>1.008</v>
      </c>
      <c r="H9" s="10">
        <v>1.0369999999999999</v>
      </c>
      <c r="I9" s="10">
        <v>1.0580000000000001</v>
      </c>
      <c r="J9" s="10">
        <v>0.99399999999999999</v>
      </c>
      <c r="K9" s="10">
        <v>0.93700000000000006</v>
      </c>
      <c r="L9" s="10">
        <v>1.05</v>
      </c>
      <c r="M9" s="10">
        <v>0.93</v>
      </c>
      <c r="N9" s="10">
        <v>0.85299999999999998</v>
      </c>
      <c r="O9" s="10">
        <v>0.92300000000000004</v>
      </c>
      <c r="P9" s="10">
        <v>1.0629999999999999</v>
      </c>
      <c r="Q9" s="10">
        <v>1.038</v>
      </c>
      <c r="R9" s="10">
        <v>0.97199999999999998</v>
      </c>
      <c r="S9" s="10">
        <v>1.1499999999999999</v>
      </c>
      <c r="T9" s="10">
        <v>1.0349999999999999</v>
      </c>
      <c r="U9" s="10">
        <v>0.94599999999999995</v>
      </c>
    </row>
    <row r="10" spans="1:21" x14ac:dyDescent="0.3">
      <c r="A10" s="9">
        <v>9</v>
      </c>
      <c r="B10" s="13">
        <v>1.1200000000000001</v>
      </c>
      <c r="C10" s="13">
        <v>1.016</v>
      </c>
      <c r="D10" s="13">
        <v>0.92</v>
      </c>
      <c r="E10" s="13">
        <v>0.98399999999999999</v>
      </c>
      <c r="F10" s="13">
        <v>1.04</v>
      </c>
      <c r="G10" s="13">
        <v>1.008</v>
      </c>
      <c r="H10" s="13">
        <v>1.0720000000000001</v>
      </c>
      <c r="I10" s="13">
        <v>0.98399999999999999</v>
      </c>
      <c r="J10" s="13">
        <v>1.048</v>
      </c>
      <c r="K10" s="13">
        <v>1.1200000000000001</v>
      </c>
      <c r="L10" s="13">
        <v>0.92</v>
      </c>
      <c r="M10" s="13">
        <v>1.04</v>
      </c>
      <c r="N10" s="13">
        <v>1.0960000000000001</v>
      </c>
      <c r="O10" s="13">
        <v>0.92800000000000005</v>
      </c>
      <c r="P10" s="13">
        <v>0.94399999999999995</v>
      </c>
      <c r="Q10" s="13">
        <v>1.0389999999999999</v>
      </c>
      <c r="R10" s="13">
        <v>1.048</v>
      </c>
      <c r="S10" s="13">
        <v>1.056</v>
      </c>
      <c r="T10" s="13">
        <v>0.95199999999999996</v>
      </c>
      <c r="U10" s="13">
        <v>0.93300000000000005</v>
      </c>
    </row>
    <row r="11" spans="1:21" x14ac:dyDescent="0.3">
      <c r="A11" s="9">
        <v>10</v>
      </c>
      <c r="B11" s="13">
        <v>1.03</v>
      </c>
      <c r="C11" s="13">
        <v>1.0269999999999999</v>
      </c>
      <c r="D11" s="13">
        <v>1.0129999999999999</v>
      </c>
      <c r="E11" s="13">
        <v>1.0169999999999999</v>
      </c>
      <c r="F11" s="13">
        <v>1.022</v>
      </c>
      <c r="G11" s="13">
        <v>0.93700000000000006</v>
      </c>
      <c r="H11" s="13">
        <v>1.0629999999999999</v>
      </c>
      <c r="I11" s="13">
        <v>0.96899999999999997</v>
      </c>
      <c r="J11" s="13">
        <v>0.92500000000000004</v>
      </c>
      <c r="K11" s="13">
        <v>1.042</v>
      </c>
      <c r="L11" s="13">
        <v>0.95699999999999996</v>
      </c>
      <c r="M11" s="13">
        <v>1.0149999999999999</v>
      </c>
      <c r="N11" s="13">
        <v>1.014</v>
      </c>
      <c r="O11" s="13">
        <v>0.96799999999999997</v>
      </c>
      <c r="P11" s="13">
        <v>0.82299999999999995</v>
      </c>
      <c r="Q11" s="13">
        <v>0.95199999999999996</v>
      </c>
      <c r="R11" s="13">
        <v>1.1080000000000001</v>
      </c>
      <c r="S11" s="13">
        <v>1.052</v>
      </c>
      <c r="T11" s="13">
        <v>1.0249999999999999</v>
      </c>
      <c r="U11" s="13">
        <v>0.97799999999999998</v>
      </c>
    </row>
    <row r="12" spans="1:21" x14ac:dyDescent="0.3">
      <c r="A12" s="9">
        <v>11</v>
      </c>
      <c r="B12" s="14">
        <v>1.3660000000000001</v>
      </c>
      <c r="C12" s="14">
        <v>0.96099999999999997</v>
      </c>
      <c r="D12" s="14">
        <v>0.95399999999999996</v>
      </c>
      <c r="E12" s="14">
        <v>1.0960000000000001</v>
      </c>
      <c r="F12" s="14">
        <v>0.92500000000000004</v>
      </c>
      <c r="G12" s="14">
        <v>1.01</v>
      </c>
      <c r="H12" s="14">
        <v>0.93600000000000005</v>
      </c>
      <c r="I12" s="14">
        <v>0.95299999999999996</v>
      </c>
      <c r="J12" s="14">
        <v>0.997</v>
      </c>
      <c r="K12" s="14">
        <v>1.1100000000000001</v>
      </c>
      <c r="L12" s="14">
        <v>0.88700000000000001</v>
      </c>
      <c r="M12" s="14">
        <v>0.93100000000000005</v>
      </c>
      <c r="N12" s="14">
        <v>0.93300000000000005</v>
      </c>
      <c r="O12" s="14">
        <v>0.88100000000000001</v>
      </c>
      <c r="P12" s="14">
        <v>1.115</v>
      </c>
      <c r="Q12" s="14">
        <v>1.2170000000000001</v>
      </c>
      <c r="R12" s="14">
        <v>1.073</v>
      </c>
      <c r="S12" s="14">
        <v>0.995</v>
      </c>
      <c r="T12" s="14">
        <v>1.0109999999999999</v>
      </c>
      <c r="U12" s="14">
        <v>0.995</v>
      </c>
    </row>
    <row r="13" spans="1:21" x14ac:dyDescent="0.3">
      <c r="A13" s="9">
        <v>12</v>
      </c>
      <c r="B13" s="13">
        <v>0.93600000000000005</v>
      </c>
      <c r="C13" s="13">
        <v>1.0089999999999999</v>
      </c>
      <c r="D13" s="13">
        <v>1.1299999999999999</v>
      </c>
      <c r="E13" s="13">
        <v>1.1679999999999999</v>
      </c>
      <c r="F13" s="13">
        <v>1.1439999999999999</v>
      </c>
      <c r="G13" s="13">
        <v>1.1359999999999999</v>
      </c>
      <c r="H13" s="13">
        <v>0.99199999999999999</v>
      </c>
      <c r="I13" s="13">
        <v>0.99299999999999999</v>
      </c>
      <c r="J13" s="13">
        <v>1.0489999999999999</v>
      </c>
      <c r="K13" s="13">
        <v>1.0649999999999999</v>
      </c>
      <c r="L13" s="13">
        <v>1.097</v>
      </c>
      <c r="M13" s="13">
        <v>1.2</v>
      </c>
      <c r="N13" s="13">
        <v>1.008</v>
      </c>
      <c r="O13" s="13">
        <v>1.008</v>
      </c>
      <c r="P13" s="13">
        <v>0.96799999999999997</v>
      </c>
      <c r="Q13" s="13">
        <v>1.1120000000000001</v>
      </c>
      <c r="R13" s="13">
        <v>1.04</v>
      </c>
      <c r="S13" s="13">
        <v>1.2</v>
      </c>
      <c r="T13" s="13">
        <v>1.0249999999999999</v>
      </c>
      <c r="U13" s="13">
        <v>1</v>
      </c>
    </row>
    <row r="14" spans="1:21" x14ac:dyDescent="0.3">
      <c r="A14" s="9">
        <v>13</v>
      </c>
      <c r="B14" s="14">
        <v>1.2589999999999999</v>
      </c>
      <c r="C14" s="13">
        <v>1.0649999999999999</v>
      </c>
      <c r="D14" s="14">
        <v>0.96799999999999997</v>
      </c>
      <c r="E14" s="14">
        <v>1.042</v>
      </c>
      <c r="F14" s="14">
        <v>0.93700000000000006</v>
      </c>
      <c r="G14" s="14">
        <v>1.0649999999999999</v>
      </c>
      <c r="H14" s="14">
        <v>1.018</v>
      </c>
      <c r="I14" s="14">
        <v>1.08</v>
      </c>
      <c r="J14" s="14">
        <v>1.1779999999999999</v>
      </c>
      <c r="K14" s="14">
        <v>0.95099999999999996</v>
      </c>
      <c r="L14" s="14">
        <v>0.86899999999999999</v>
      </c>
      <c r="M14" s="14">
        <v>0.98799999999999999</v>
      </c>
      <c r="N14" s="14">
        <v>1.0940000000000001</v>
      </c>
      <c r="O14" s="14">
        <v>0.89900000000000002</v>
      </c>
      <c r="P14" s="14">
        <v>1.071</v>
      </c>
      <c r="Q14" s="14">
        <v>1.117</v>
      </c>
      <c r="R14" s="14">
        <v>0.97299999999999998</v>
      </c>
      <c r="S14" s="14">
        <v>0.98299999999999998</v>
      </c>
      <c r="T14" s="14">
        <v>0.98399999999999999</v>
      </c>
      <c r="U14" s="14">
        <v>1.05</v>
      </c>
    </row>
    <row r="15" spans="1:21" x14ac:dyDescent="0.3">
      <c r="A15" s="9">
        <v>14</v>
      </c>
      <c r="B15" s="13">
        <v>0.93700000000000006</v>
      </c>
      <c r="C15" s="13">
        <v>1.089</v>
      </c>
      <c r="D15" s="13">
        <v>0.90500000000000003</v>
      </c>
      <c r="E15" s="13">
        <v>0.94099999999999995</v>
      </c>
      <c r="F15" s="13">
        <v>0.99399999999999999</v>
      </c>
      <c r="G15" s="13">
        <v>0.98599999999999999</v>
      </c>
      <c r="H15" s="13">
        <v>1.012</v>
      </c>
      <c r="I15" s="13">
        <v>1.026</v>
      </c>
      <c r="J15" s="13">
        <v>0.98199999999999998</v>
      </c>
      <c r="K15" s="13">
        <v>0.96799999999999997</v>
      </c>
      <c r="L15" s="13">
        <v>0.93300000000000005</v>
      </c>
      <c r="M15" s="13">
        <v>0.94099999999999995</v>
      </c>
      <c r="N15" s="13">
        <v>0.95599999999999996</v>
      </c>
      <c r="O15" s="13">
        <v>1.042</v>
      </c>
      <c r="P15" s="13">
        <v>0.86099999999999999</v>
      </c>
      <c r="Q15" s="13">
        <v>1.0289999999999999</v>
      </c>
      <c r="R15" s="13">
        <v>1.0589999999999999</v>
      </c>
      <c r="S15" s="13">
        <v>1.0309999999999999</v>
      </c>
      <c r="T15" s="13">
        <v>0.96099999999999997</v>
      </c>
      <c r="U15" s="13">
        <v>0.93799999999999994</v>
      </c>
    </row>
    <row r="16" spans="1:21" x14ac:dyDescent="0.3">
      <c r="A16" s="9">
        <v>15</v>
      </c>
      <c r="B16" s="13">
        <v>0.97899999999999998</v>
      </c>
      <c r="C16" s="13">
        <v>1.0369999999999999</v>
      </c>
      <c r="D16" s="13">
        <v>0.93</v>
      </c>
      <c r="E16" s="13">
        <v>0.98</v>
      </c>
      <c r="F16" s="13">
        <v>0.98799999999999999</v>
      </c>
      <c r="G16" s="13">
        <v>0.94899999999999995</v>
      </c>
      <c r="H16" s="13">
        <v>0.96499999999999997</v>
      </c>
      <c r="I16" s="13">
        <v>1.0009999999999999</v>
      </c>
      <c r="J16" s="13">
        <v>1.002</v>
      </c>
      <c r="K16" s="13">
        <v>0.999</v>
      </c>
      <c r="L16" s="13">
        <v>1.0209999999999999</v>
      </c>
      <c r="M16" s="13">
        <v>0.996</v>
      </c>
      <c r="N16" s="13">
        <v>0.97499999999999998</v>
      </c>
      <c r="O16" s="13">
        <v>1.01</v>
      </c>
      <c r="P16" s="13">
        <v>0.95699999999999996</v>
      </c>
      <c r="Q16" s="13">
        <v>0.98799999999999999</v>
      </c>
      <c r="R16" s="13">
        <v>0.996</v>
      </c>
      <c r="S16" s="13">
        <v>0.98299999999999998</v>
      </c>
      <c r="T16" s="13">
        <v>1.002</v>
      </c>
      <c r="U16" s="13">
        <v>1.0740000000000001</v>
      </c>
    </row>
    <row r="17" spans="1:21" x14ac:dyDescent="0.3">
      <c r="A17" s="9">
        <v>16</v>
      </c>
      <c r="B17" s="13">
        <v>0.96</v>
      </c>
      <c r="C17" s="14">
        <v>1.129</v>
      </c>
      <c r="D17" s="14">
        <v>0.90600000000000003</v>
      </c>
      <c r="E17" s="14">
        <v>1</v>
      </c>
      <c r="F17" s="14">
        <v>1.0329999999999999</v>
      </c>
      <c r="G17" s="14">
        <v>0.91400000000000003</v>
      </c>
      <c r="H17" s="14">
        <v>0.85799999999999998</v>
      </c>
      <c r="I17" s="14">
        <v>1.0920000000000001</v>
      </c>
      <c r="J17" s="14">
        <v>0.91200000000000003</v>
      </c>
      <c r="K17" s="14">
        <v>0.95099999999999996</v>
      </c>
      <c r="L17" s="14">
        <v>0.90300000000000002</v>
      </c>
      <c r="M17" s="14">
        <v>1.0329999999999999</v>
      </c>
      <c r="N17" s="14">
        <v>1.121</v>
      </c>
      <c r="O17" s="14">
        <v>0.85899999999999999</v>
      </c>
      <c r="P17" s="14">
        <v>1.1659999999999999</v>
      </c>
      <c r="Q17" s="14">
        <v>0.83599999999999997</v>
      </c>
      <c r="R17" s="14">
        <v>1.095</v>
      </c>
      <c r="S17" s="14">
        <v>1.1559999999999999</v>
      </c>
      <c r="T17" s="14">
        <v>0.99299999999999999</v>
      </c>
      <c r="U17" s="14">
        <v>1.0860000000000001</v>
      </c>
    </row>
    <row r="18" spans="1:21" x14ac:dyDescent="0.3">
      <c r="A18" s="9">
        <v>17</v>
      </c>
      <c r="B18" s="14">
        <v>0.91800000000000004</v>
      </c>
      <c r="C18" s="14">
        <v>1.095</v>
      </c>
      <c r="D18" s="14">
        <v>1.1120000000000001</v>
      </c>
      <c r="E18" s="14">
        <v>0.94899999999999995</v>
      </c>
      <c r="F18" s="14">
        <v>1.0569999999999999</v>
      </c>
      <c r="G18" s="14">
        <v>1.0920000000000001</v>
      </c>
      <c r="H18" s="14">
        <v>1.0529999999999999</v>
      </c>
      <c r="I18" s="14">
        <v>0.997</v>
      </c>
      <c r="J18" s="14">
        <v>0.84499999999999997</v>
      </c>
      <c r="K18" s="14">
        <v>0.85199999999999998</v>
      </c>
      <c r="L18" s="14">
        <v>0.89800000000000002</v>
      </c>
      <c r="M18" s="14">
        <v>0.99199999999999999</v>
      </c>
      <c r="N18" s="14">
        <v>1.05</v>
      </c>
      <c r="O18" s="14">
        <v>1.0740000000000001</v>
      </c>
      <c r="P18" s="14">
        <v>1.046</v>
      </c>
      <c r="Q18" s="14">
        <v>1.06</v>
      </c>
      <c r="R18" s="14">
        <v>1.022</v>
      </c>
      <c r="S18" s="14">
        <v>0.999</v>
      </c>
      <c r="T18" s="14">
        <v>1.022</v>
      </c>
      <c r="U18" s="14">
        <v>1.002</v>
      </c>
    </row>
    <row r="19" spans="1:21" x14ac:dyDescent="0.3">
      <c r="A19" s="9">
        <v>18</v>
      </c>
      <c r="B19" s="13">
        <v>0.99099999999999999</v>
      </c>
      <c r="C19" s="13">
        <v>0.97</v>
      </c>
      <c r="D19" s="13">
        <v>1.111</v>
      </c>
      <c r="E19" s="13">
        <v>1.0760000000000001</v>
      </c>
      <c r="F19" s="13">
        <v>1.0469999999999999</v>
      </c>
      <c r="G19" s="13">
        <v>0.86599999999999999</v>
      </c>
      <c r="H19" s="13">
        <v>1.0469999999999999</v>
      </c>
      <c r="I19" s="13">
        <v>0.98799999999999999</v>
      </c>
      <c r="J19" s="13">
        <v>0.94399999999999995</v>
      </c>
      <c r="K19" s="13">
        <v>0.998</v>
      </c>
      <c r="L19" s="13">
        <v>1.004</v>
      </c>
      <c r="M19" s="13">
        <v>1.016</v>
      </c>
      <c r="N19" s="13">
        <v>0.95399999999999996</v>
      </c>
      <c r="O19" s="13">
        <v>1.0229999999999999</v>
      </c>
      <c r="P19" s="13">
        <v>1.113</v>
      </c>
      <c r="Q19" s="13">
        <v>1.014</v>
      </c>
      <c r="R19" s="13">
        <v>1.0069999999999999</v>
      </c>
      <c r="S19" s="13">
        <v>0.92100000000000004</v>
      </c>
      <c r="T19" s="13">
        <v>1.004</v>
      </c>
      <c r="U19" s="13">
        <v>1.054</v>
      </c>
    </row>
    <row r="20" spans="1:21" x14ac:dyDescent="0.3">
      <c r="A20" s="9">
        <v>19</v>
      </c>
      <c r="B20" s="14">
        <v>1.038</v>
      </c>
      <c r="C20" s="13">
        <v>0.89400000000000002</v>
      </c>
      <c r="D20" s="13">
        <v>1.095</v>
      </c>
      <c r="E20" s="13">
        <v>0.91500000000000004</v>
      </c>
      <c r="F20" s="13">
        <v>0.92300000000000004</v>
      </c>
      <c r="G20" s="13">
        <v>0.88100000000000001</v>
      </c>
      <c r="H20" s="13">
        <v>1.1259999999999999</v>
      </c>
      <c r="I20" s="13">
        <v>1.004</v>
      </c>
      <c r="J20" s="13">
        <v>0.91900000000000004</v>
      </c>
      <c r="K20" s="13">
        <v>1.038</v>
      </c>
      <c r="L20" s="13">
        <v>1.0069999999999999</v>
      </c>
      <c r="M20" s="13">
        <v>0.89100000000000001</v>
      </c>
      <c r="N20" s="13">
        <v>1.0669999999999999</v>
      </c>
      <c r="O20" s="13">
        <v>1.0069999999999999</v>
      </c>
      <c r="P20" s="13">
        <v>1.0760000000000001</v>
      </c>
      <c r="Q20" s="13">
        <v>1.036</v>
      </c>
      <c r="R20" s="13">
        <v>1.0149999999999999</v>
      </c>
      <c r="S20" s="13">
        <v>0.95</v>
      </c>
      <c r="T20" s="13">
        <v>1.19</v>
      </c>
      <c r="U20" s="13">
        <v>0.84299999999999997</v>
      </c>
    </row>
    <row r="21" spans="1:21" x14ac:dyDescent="0.3">
      <c r="A21" s="9">
        <v>20</v>
      </c>
      <c r="B21" s="13">
        <v>1.0760000000000001</v>
      </c>
      <c r="C21" s="13">
        <v>0.95899999999999996</v>
      </c>
      <c r="D21" s="13">
        <v>1.0509999999999999</v>
      </c>
      <c r="E21" s="13">
        <v>1.0980000000000001</v>
      </c>
      <c r="F21" s="13">
        <v>0.92700000000000005</v>
      </c>
      <c r="G21" s="13">
        <v>0.73399999999999999</v>
      </c>
      <c r="H21" s="13">
        <v>1.0349999999999999</v>
      </c>
      <c r="I21" s="13">
        <v>0.747</v>
      </c>
      <c r="J21" s="13">
        <v>1.3240000000000001</v>
      </c>
      <c r="K21" s="13">
        <v>1.024</v>
      </c>
      <c r="L21" s="13">
        <v>1.0169999999999999</v>
      </c>
      <c r="M21" s="13">
        <v>1.028</v>
      </c>
      <c r="N21" s="13">
        <v>0.97899999999999998</v>
      </c>
      <c r="O21" s="13">
        <v>1.002</v>
      </c>
      <c r="P21" s="13">
        <v>0.995</v>
      </c>
      <c r="Q21" s="13">
        <v>1.01</v>
      </c>
      <c r="R21" s="13">
        <v>0.99299999999999999</v>
      </c>
      <c r="S21" s="13">
        <v>0.95499999999999996</v>
      </c>
      <c r="T21" s="13">
        <v>1.0129999999999999</v>
      </c>
      <c r="U21" s="13">
        <v>1.0529999999999999</v>
      </c>
    </row>
    <row r="23" spans="1:21" x14ac:dyDescent="0.3">
      <c r="D23" s="20" t="s">
        <v>35</v>
      </c>
      <c r="E23" s="20" t="s">
        <v>37</v>
      </c>
      <c r="F23" s="20" t="s">
        <v>36</v>
      </c>
      <c r="G23" s="20" t="s">
        <v>46</v>
      </c>
      <c r="H23" s="21" t="s">
        <v>39</v>
      </c>
      <c r="J23" s="17" t="s">
        <v>38</v>
      </c>
      <c r="K23" s="17" t="s">
        <v>40</v>
      </c>
      <c r="L23" s="17" t="s">
        <v>41</v>
      </c>
    </row>
    <row r="24" spans="1:21" x14ac:dyDescent="0.3">
      <c r="D24" s="19">
        <v>1</v>
      </c>
      <c r="E24" s="13">
        <v>2.4414000000000002E-2</v>
      </c>
      <c r="F24" s="22">
        <f>1/E24^2</f>
        <v>1677.7301899675774</v>
      </c>
      <c r="G24" s="22">
        <f>AVERAGE($B2:$U2)</f>
        <v>1.1002315</v>
      </c>
      <c r="H24" s="22">
        <f>G24*F24</f>
        <v>1845.8916035033128</v>
      </c>
      <c r="J24" s="18">
        <f>SUM(H24:H43)/SUM(F24:F43)</f>
        <v>1.0056036689759664</v>
      </c>
      <c r="K24" s="18">
        <f>1/SQRT(SUM(F24:F43))</f>
        <v>3.9822519825486935E-3</v>
      </c>
      <c r="L24" s="18">
        <f>_xlfn.STDEV.P(B2:U21)</f>
        <v>8.8189535932413091E-2</v>
      </c>
    </row>
    <row r="25" spans="1:21" x14ac:dyDescent="0.3">
      <c r="D25" s="19">
        <v>2</v>
      </c>
      <c r="E25" s="14">
        <v>4.5999999999999999E-2</v>
      </c>
      <c r="F25" s="22">
        <f t="shared" ref="F25:F43" si="0">1/E25^2</f>
        <v>472.5897920604915</v>
      </c>
      <c r="G25" s="22">
        <f t="shared" ref="G25:G43" si="1">AVERAGE($B3:$U3)</f>
        <v>1.0095000000000001</v>
      </c>
      <c r="H25" s="22">
        <f t="shared" ref="H25:H43" si="2">G25*F25</f>
        <v>477.07939508506621</v>
      </c>
    </row>
    <row r="26" spans="1:21" x14ac:dyDescent="0.3">
      <c r="D26" s="19">
        <v>3</v>
      </c>
      <c r="E26" s="14">
        <v>8.2000000000000003E-2</v>
      </c>
      <c r="F26" s="22">
        <f t="shared" si="0"/>
        <v>148.72099940511598</v>
      </c>
      <c r="G26" s="22">
        <f t="shared" si="1"/>
        <v>1.0024999999999999</v>
      </c>
      <c r="H26" s="22">
        <f t="shared" si="2"/>
        <v>149.09280190362875</v>
      </c>
    </row>
    <row r="27" spans="1:21" x14ac:dyDescent="0.3">
      <c r="D27" s="19">
        <v>4</v>
      </c>
      <c r="E27" s="13">
        <v>6.7000000000000004E-2</v>
      </c>
      <c r="F27" s="22">
        <f t="shared" si="0"/>
        <v>222.76676319893068</v>
      </c>
      <c r="G27" s="22">
        <f t="shared" si="1"/>
        <v>1.0053500000000002</v>
      </c>
      <c r="H27" s="22">
        <f t="shared" si="2"/>
        <v>223.95856538204501</v>
      </c>
    </row>
    <row r="28" spans="1:21" x14ac:dyDescent="0.3">
      <c r="D28" s="19">
        <v>5</v>
      </c>
      <c r="E28" s="14">
        <v>1.4E-2</v>
      </c>
      <c r="F28" s="22">
        <f t="shared" si="0"/>
        <v>5102.0408163265301</v>
      </c>
      <c r="G28" s="22">
        <f t="shared" si="1"/>
        <v>0.98399999999999976</v>
      </c>
      <c r="H28" s="22">
        <f t="shared" si="2"/>
        <v>5020.4081632653042</v>
      </c>
    </row>
    <row r="29" spans="1:21" x14ac:dyDescent="0.3">
      <c r="D29" s="19">
        <v>6</v>
      </c>
      <c r="E29" s="14">
        <v>1.9E-2</v>
      </c>
      <c r="F29" s="22">
        <f t="shared" si="0"/>
        <v>2770.0831024930749</v>
      </c>
      <c r="G29" s="22">
        <f t="shared" si="1"/>
        <v>1.0020000000000002</v>
      </c>
      <c r="H29" s="22">
        <f t="shared" si="2"/>
        <v>2775.6232686980616</v>
      </c>
    </row>
    <row r="30" spans="1:21" x14ac:dyDescent="0.3">
      <c r="D30" s="19">
        <v>7</v>
      </c>
      <c r="E30" s="13">
        <v>2.1899999999999999E-2</v>
      </c>
      <c r="F30" s="22">
        <f t="shared" si="0"/>
        <v>2085.0274181105483</v>
      </c>
      <c r="G30" s="22">
        <f t="shared" si="1"/>
        <v>1.0258999999999998</v>
      </c>
      <c r="H30" s="22">
        <f t="shared" si="2"/>
        <v>2139.0296282396112</v>
      </c>
    </row>
    <row r="31" spans="1:21" x14ac:dyDescent="0.3">
      <c r="D31" s="19">
        <v>8</v>
      </c>
      <c r="E31" s="14">
        <v>1.7999999999999999E-2</v>
      </c>
      <c r="F31" s="22">
        <f t="shared" si="0"/>
        <v>3086.4197530864203</v>
      </c>
      <c r="G31" s="22">
        <f t="shared" si="1"/>
        <v>1.0072000000000001</v>
      </c>
      <c r="H31" s="22">
        <f t="shared" si="2"/>
        <v>3108.6419753086429</v>
      </c>
    </row>
    <row r="32" spans="1:21" x14ac:dyDescent="0.3">
      <c r="D32" s="19">
        <v>9</v>
      </c>
      <c r="E32" s="13">
        <v>1.46E-2</v>
      </c>
      <c r="F32" s="22">
        <f t="shared" si="0"/>
        <v>4691.3116907487338</v>
      </c>
      <c r="G32" s="22">
        <f t="shared" si="1"/>
        <v>1.0134000000000003</v>
      </c>
      <c r="H32" s="22">
        <f t="shared" si="2"/>
        <v>4754.1752674047684</v>
      </c>
    </row>
    <row r="33" spans="4:8" x14ac:dyDescent="0.3">
      <c r="D33" s="19">
        <v>10</v>
      </c>
      <c r="E33" s="13">
        <v>1.37E-2</v>
      </c>
      <c r="F33" s="22">
        <f t="shared" si="0"/>
        <v>5327.9343598486867</v>
      </c>
      <c r="G33" s="22">
        <f t="shared" si="1"/>
        <v>0.99685000000000001</v>
      </c>
      <c r="H33" s="22">
        <f t="shared" si="2"/>
        <v>5311.1513666151632</v>
      </c>
    </row>
    <row r="34" spans="4:8" x14ac:dyDescent="0.3">
      <c r="D34" s="19">
        <v>11</v>
      </c>
      <c r="E34" s="14">
        <v>2.6599999999999999E-2</v>
      </c>
      <c r="F34" s="22">
        <f t="shared" si="0"/>
        <v>1413.3077053536097</v>
      </c>
      <c r="G34" s="22">
        <f t="shared" si="1"/>
        <v>1.0173000000000001</v>
      </c>
      <c r="H34" s="22">
        <f t="shared" si="2"/>
        <v>1437.7579286562273</v>
      </c>
    </row>
    <row r="35" spans="4:8" x14ac:dyDescent="0.3">
      <c r="D35" s="19">
        <v>12</v>
      </c>
      <c r="E35" s="13">
        <v>1.77E-2</v>
      </c>
      <c r="F35" s="22">
        <f t="shared" si="0"/>
        <v>3191.9307989402787</v>
      </c>
      <c r="G35" s="22">
        <f t="shared" si="1"/>
        <v>1.0639999999999996</v>
      </c>
      <c r="H35" s="22">
        <f t="shared" si="2"/>
        <v>3396.2143700724555</v>
      </c>
    </row>
    <row r="36" spans="4:8" x14ac:dyDescent="0.3">
      <c r="D36" s="19">
        <v>13</v>
      </c>
      <c r="E36" s="14">
        <v>2.1000000000000001E-2</v>
      </c>
      <c r="F36" s="22">
        <f t="shared" si="0"/>
        <v>2267.5736961451244</v>
      </c>
      <c r="G36" s="22">
        <f t="shared" si="1"/>
        <v>1.02955</v>
      </c>
      <c r="H36" s="22">
        <f t="shared" si="2"/>
        <v>2334.5804988662126</v>
      </c>
    </row>
    <row r="37" spans="4:8" x14ac:dyDescent="0.3">
      <c r="D37" s="19">
        <v>14</v>
      </c>
      <c r="E37" s="13">
        <v>4.5449999999999997E-2</v>
      </c>
      <c r="F37" s="22">
        <f t="shared" si="0"/>
        <v>484.09681452193632</v>
      </c>
      <c r="G37" s="22">
        <f t="shared" si="1"/>
        <v>0.9795499999999997</v>
      </c>
      <c r="H37" s="22">
        <f t="shared" si="2"/>
        <v>474.19703466496259</v>
      </c>
    </row>
    <row r="38" spans="4:8" x14ac:dyDescent="0.3">
      <c r="D38" s="19">
        <v>15</v>
      </c>
      <c r="E38" s="13">
        <v>7.0027800000000001E-3</v>
      </c>
      <c r="F38" s="22">
        <f t="shared" si="0"/>
        <v>20391.963004135348</v>
      </c>
      <c r="G38" s="22">
        <f t="shared" si="1"/>
        <v>0.99160000000000004</v>
      </c>
      <c r="H38" s="22">
        <f t="shared" si="2"/>
        <v>20220.670514900612</v>
      </c>
    </row>
    <row r="39" spans="4:8" x14ac:dyDescent="0.3">
      <c r="D39" s="19">
        <v>16</v>
      </c>
      <c r="E39" s="13">
        <v>2.3765000000000001E-2</v>
      </c>
      <c r="F39" s="22">
        <f t="shared" si="0"/>
        <v>1770.6159118435123</v>
      </c>
      <c r="G39" s="22">
        <f t="shared" si="1"/>
        <v>1.0001499999999999</v>
      </c>
      <c r="H39" s="22">
        <f t="shared" si="2"/>
        <v>1770.8815042302886</v>
      </c>
    </row>
    <row r="40" spans="4:8" x14ac:dyDescent="0.3">
      <c r="D40" s="19">
        <v>17</v>
      </c>
      <c r="E40" s="14">
        <v>1.7000000000000001E-2</v>
      </c>
      <c r="F40" s="22">
        <f t="shared" si="0"/>
        <v>3460.207612456747</v>
      </c>
      <c r="G40" s="22">
        <f t="shared" si="1"/>
        <v>1.0067499999999998</v>
      </c>
      <c r="H40" s="22">
        <f t="shared" si="2"/>
        <v>3483.5640138408294</v>
      </c>
    </row>
    <row r="41" spans="4:8" x14ac:dyDescent="0.3">
      <c r="D41" s="19">
        <v>18</v>
      </c>
      <c r="E41" s="13">
        <v>4.3439999999999999E-2</v>
      </c>
      <c r="F41" s="22">
        <f t="shared" si="0"/>
        <v>529.93227041638261</v>
      </c>
      <c r="G41" s="22">
        <f t="shared" si="1"/>
        <v>1.0074000000000001</v>
      </c>
      <c r="H41" s="22">
        <f t="shared" si="2"/>
        <v>533.85376921746388</v>
      </c>
    </row>
    <row r="42" spans="4:8" x14ac:dyDescent="0.3">
      <c r="D42" s="19">
        <v>19</v>
      </c>
      <c r="E42" s="14">
        <v>0.02</v>
      </c>
      <c r="F42" s="22">
        <f t="shared" si="0"/>
        <v>2500</v>
      </c>
      <c r="G42" s="22">
        <f t="shared" si="1"/>
        <v>0.99574999999999991</v>
      </c>
      <c r="H42" s="22">
        <f t="shared" si="2"/>
        <v>2489.375</v>
      </c>
    </row>
    <row r="43" spans="4:8" x14ac:dyDescent="0.3">
      <c r="D43" s="19">
        <v>20</v>
      </c>
      <c r="E43" s="13">
        <v>2.6134649999999999E-2</v>
      </c>
      <c r="F43" s="22">
        <f t="shared" si="0"/>
        <v>1464.0861198422226</v>
      </c>
      <c r="G43" s="22">
        <f t="shared" si="1"/>
        <v>1.0009999999999999</v>
      </c>
      <c r="H43" s="22">
        <f t="shared" si="2"/>
        <v>1465.5502059620646</v>
      </c>
    </row>
    <row r="44" spans="4:8" x14ac:dyDescent="0.3">
      <c r="E44" s="4"/>
      <c r="F44" s="4"/>
      <c r="G44" s="4"/>
      <c r="H44" s="4"/>
    </row>
    <row r="45" spans="4:8" x14ac:dyDescent="0.3">
      <c r="D45" t="s">
        <v>42</v>
      </c>
      <c r="E45" t="s">
        <v>44</v>
      </c>
      <c r="G45" t="s">
        <v>42</v>
      </c>
      <c r="H45" t="s">
        <v>45</v>
      </c>
    </row>
    <row r="46" spans="4:8" x14ac:dyDescent="0.3">
      <c r="D46">
        <v>0.9</v>
      </c>
      <c r="E46" s="4">
        <f t="shared" ref="E46:E109" si="3">_xlfn.NORM.DIST(D46,$J$24,$K$24,FALSE)</f>
        <v>1.9734193075920505E-151</v>
      </c>
      <c r="G46">
        <v>0.8</v>
      </c>
      <c r="H46" s="4">
        <f>_xlfn.NORM.DIST(G46,$J$24,$L$24,FALSE)</f>
        <v>0.29869056526172555</v>
      </c>
    </row>
    <row r="47" spans="4:8" x14ac:dyDescent="0.3">
      <c r="D47">
        <v>0.90100000000000002</v>
      </c>
      <c r="E47" s="4">
        <f t="shared" si="3"/>
        <v>1.4913402581014319E-148</v>
      </c>
      <c r="G47">
        <v>0.81</v>
      </c>
      <c r="H47" s="4">
        <f t="shared" ref="H47:H86" si="4">_xlfn.NORM.DIST(G47,$J$24,$L$24,FALSE)</f>
        <v>0.38658039747328488</v>
      </c>
    </row>
    <row r="48" spans="4:8" x14ac:dyDescent="0.3">
      <c r="D48">
        <v>0.90200000000000002</v>
      </c>
      <c r="E48" s="4">
        <f t="shared" si="3"/>
        <v>1.0581524009450755E-145</v>
      </c>
      <c r="G48">
        <v>0.82</v>
      </c>
      <c r="H48" s="4">
        <f t="shared" si="4"/>
        <v>0.49393987808685824</v>
      </c>
    </row>
    <row r="49" spans="4:8" x14ac:dyDescent="0.3">
      <c r="D49">
        <v>0.90300000000000002</v>
      </c>
      <c r="E49" s="4">
        <f t="shared" si="3"/>
        <v>7.049102297965206E-143</v>
      </c>
      <c r="G49">
        <v>0.83</v>
      </c>
      <c r="H49" s="4">
        <f t="shared" si="4"/>
        <v>0.62305199449544546</v>
      </c>
    </row>
    <row r="50" spans="4:8" x14ac:dyDescent="0.3">
      <c r="D50">
        <v>0.90400000000000003</v>
      </c>
      <c r="E50" s="4">
        <f t="shared" si="3"/>
        <v>4.4089331718652963E-140</v>
      </c>
      <c r="G50">
        <v>0.84</v>
      </c>
      <c r="H50" s="4">
        <f t="shared" si="4"/>
        <v>0.77587262582930205</v>
      </c>
    </row>
    <row r="51" spans="4:8" x14ac:dyDescent="0.3">
      <c r="D51">
        <v>0.90500000000000003</v>
      </c>
      <c r="E51" s="4">
        <f t="shared" si="3"/>
        <v>2.5890910914791596E-137</v>
      </c>
      <c r="G51">
        <v>0.85</v>
      </c>
      <c r="H51" s="4">
        <f t="shared" si="4"/>
        <v>0.95383335798415902</v>
      </c>
    </row>
    <row r="52" spans="4:8" x14ac:dyDescent="0.3">
      <c r="D52">
        <v>0.90600000000000003</v>
      </c>
      <c r="E52" s="4">
        <f t="shared" si="3"/>
        <v>1.427497170643181E-134</v>
      </c>
      <c r="G52">
        <v>0.86</v>
      </c>
      <c r="H52" s="4">
        <f t="shared" si="4"/>
        <v>1.1576319977890468</v>
      </c>
    </row>
    <row r="53" spans="4:8" x14ac:dyDescent="0.3">
      <c r="D53">
        <v>0.90700000000000003</v>
      </c>
      <c r="E53" s="4">
        <f t="shared" si="3"/>
        <v>7.3895381102025833E-132</v>
      </c>
      <c r="G53">
        <v>0.87</v>
      </c>
      <c r="H53" s="4">
        <f t="shared" si="4"/>
        <v>1.3870255995742944</v>
      </c>
    </row>
    <row r="54" spans="4:8" x14ac:dyDescent="0.3">
      <c r="D54">
        <v>0.90800000000000003</v>
      </c>
      <c r="E54" s="4">
        <f t="shared" si="3"/>
        <v>3.5914799133476456E-129</v>
      </c>
      <c r="G54">
        <v>0.88</v>
      </c>
      <c r="H54" s="4">
        <f t="shared" si="4"/>
        <v>1.6406440556195827</v>
      </c>
    </row>
    <row r="55" spans="4:8" x14ac:dyDescent="0.3">
      <c r="D55">
        <v>0.90900000000000003</v>
      </c>
      <c r="E55" s="4">
        <f t="shared" si="3"/>
        <v>1.6388669674204079E-126</v>
      </c>
      <c r="G55">
        <v>0.89</v>
      </c>
      <c r="H55" s="4">
        <f t="shared" si="4"/>
        <v>1.9158442523454677</v>
      </c>
    </row>
    <row r="56" spans="4:8" x14ac:dyDescent="0.3">
      <c r="D56">
        <v>0.91</v>
      </c>
      <c r="E56" s="4">
        <f t="shared" si="3"/>
        <v>7.0214704617405342E-124</v>
      </c>
      <c r="G56">
        <v>0.9</v>
      </c>
      <c r="H56" s="4">
        <f t="shared" si="4"/>
        <v>2.208624929818463</v>
      </c>
    </row>
    <row r="57" spans="4:8" x14ac:dyDescent="0.3">
      <c r="D57">
        <v>0.91100000000000003</v>
      </c>
      <c r="E57" s="4">
        <f t="shared" si="3"/>
        <v>2.8244022966667543E-121</v>
      </c>
      <c r="G57">
        <v>0.91</v>
      </c>
      <c r="H57" s="4">
        <f t="shared" si="4"/>
        <v>2.5136203165721049</v>
      </c>
    </row>
    <row r="58" spans="4:8" x14ac:dyDescent="0.3">
      <c r="D58">
        <v>0.91200000000000003</v>
      </c>
      <c r="E58" s="4">
        <f t="shared" si="3"/>
        <v>1.0666922755931519E-118</v>
      </c>
      <c r="G58">
        <v>0.92</v>
      </c>
      <c r="H58" s="4">
        <f t="shared" si="4"/>
        <v>2.8241861856663273</v>
      </c>
    </row>
    <row r="59" spans="4:8" x14ac:dyDescent="0.3">
      <c r="D59">
        <v>0.91300000000000003</v>
      </c>
      <c r="E59" s="4">
        <f t="shared" si="3"/>
        <v>3.7823860732649163E-116</v>
      </c>
      <c r="G59">
        <v>0.93</v>
      </c>
      <c r="H59" s="4">
        <f t="shared" si="4"/>
        <v>3.1325853261769301</v>
      </c>
    </row>
    <row r="60" spans="4:8" x14ac:dyDescent="0.3">
      <c r="D60">
        <v>0.91400000000000003</v>
      </c>
      <c r="E60" s="4">
        <f t="shared" si="3"/>
        <v>1.2592346711470687E-113</v>
      </c>
      <c r="G60">
        <v>0.94</v>
      </c>
      <c r="H60" s="4">
        <f t="shared" si="4"/>
        <v>3.4302710066003828</v>
      </c>
    </row>
    <row r="61" spans="4:8" x14ac:dyDescent="0.3">
      <c r="D61">
        <v>0.91500000000000004</v>
      </c>
      <c r="E61" s="4">
        <f t="shared" si="3"/>
        <v>3.9360590141531244E-111</v>
      </c>
      <c r="G61">
        <v>0.95</v>
      </c>
      <c r="H61" s="4">
        <f t="shared" si="4"/>
        <v>3.7082575905222628</v>
      </c>
    </row>
    <row r="62" spans="4:8" x14ac:dyDescent="0.3">
      <c r="D62">
        <v>0.91600000000000004</v>
      </c>
      <c r="E62" s="4">
        <f t="shared" si="3"/>
        <v>1.1551294096002029E-108</v>
      </c>
      <c r="G62">
        <v>0.96</v>
      </c>
      <c r="H62" s="4">
        <f t="shared" si="4"/>
        <v>3.9575580565898085</v>
      </c>
    </row>
    <row r="63" spans="4:8" x14ac:dyDescent="0.3">
      <c r="D63">
        <v>0.91700000000000004</v>
      </c>
      <c r="E63" s="4">
        <f t="shared" si="3"/>
        <v>3.1828325615653149E-106</v>
      </c>
      <c r="G63">
        <v>0.97</v>
      </c>
      <c r="H63" s="4">
        <f t="shared" si="4"/>
        <v>4.1696599024911176</v>
      </c>
    </row>
    <row r="64" spans="4:8" x14ac:dyDescent="0.3">
      <c r="D64">
        <v>0.91800000000000004</v>
      </c>
      <c r="E64" s="4">
        <f t="shared" si="3"/>
        <v>8.2340036483704147E-104</v>
      </c>
      <c r="G64">
        <v>0.98</v>
      </c>
      <c r="H64" s="4">
        <f t="shared" si="4"/>
        <v>4.3370048758161177</v>
      </c>
    </row>
    <row r="65" spans="4:8" x14ac:dyDescent="0.3">
      <c r="D65">
        <v>0.91900000000000004</v>
      </c>
      <c r="E65" s="4">
        <f t="shared" si="3"/>
        <v>1.9999651553985642E-101</v>
      </c>
      <c r="G65">
        <v>0.99</v>
      </c>
      <c r="H65" s="4">
        <f t="shared" si="4"/>
        <v>4.4534350821323754</v>
      </c>
    </row>
    <row r="66" spans="4:8" x14ac:dyDescent="0.3">
      <c r="D66">
        <v>0.92</v>
      </c>
      <c r="E66" s="4">
        <f t="shared" si="3"/>
        <v>4.5608723221874663E-99</v>
      </c>
      <c r="G66">
        <v>1</v>
      </c>
      <c r="H66" s="4">
        <f t="shared" si="4"/>
        <v>4.5145688429728095</v>
      </c>
    </row>
    <row r="67" spans="4:8" x14ac:dyDescent="0.3">
      <c r="D67">
        <v>0.92100000000000004</v>
      </c>
      <c r="E67" s="4">
        <f t="shared" si="3"/>
        <v>9.765343213144278E-97</v>
      </c>
      <c r="G67">
        <v>1.01</v>
      </c>
      <c r="H67" s="4">
        <f>_xlfn.NORM.DIST(G67,$J$24,$L$24,FALSE)</f>
        <v>4.5180743398094174</v>
      </c>
    </row>
    <row r="68" spans="4:8" x14ac:dyDescent="0.3">
      <c r="D68">
        <v>0.92200000000000004</v>
      </c>
      <c r="E68" s="4">
        <f t="shared" si="3"/>
        <v>1.9630945617721121E-94</v>
      </c>
      <c r="G68">
        <v>1.02</v>
      </c>
      <c r="H68" s="4">
        <f t="shared" si="4"/>
        <v>4.4638172216305705</v>
      </c>
    </row>
    <row r="69" spans="4:8" x14ac:dyDescent="0.3">
      <c r="D69">
        <v>0.92300000000000004</v>
      </c>
      <c r="E69" s="4">
        <f t="shared" si="3"/>
        <v>3.7051776843810499E-92</v>
      </c>
      <c r="G69">
        <v>1.03</v>
      </c>
      <c r="H69" s="4">
        <f t="shared" si="4"/>
        <v>4.3538691502484665</v>
      </c>
    </row>
    <row r="70" spans="4:8" x14ac:dyDescent="0.3">
      <c r="D70">
        <v>0.92400000000000004</v>
      </c>
      <c r="E70" s="4">
        <f t="shared" si="3"/>
        <v>6.565850212138578E-90</v>
      </c>
      <c r="G70">
        <v>1.04</v>
      </c>
      <c r="H70" s="4">
        <f t="shared" si="4"/>
        <v>4.1923765256426968</v>
      </c>
    </row>
    <row r="71" spans="4:8" x14ac:dyDescent="0.3">
      <c r="D71">
        <v>0.92500000000000004</v>
      </c>
      <c r="E71" s="4">
        <f t="shared" si="3"/>
        <v>1.0924133866923943E-87</v>
      </c>
      <c r="G71">
        <v>1.05</v>
      </c>
      <c r="H71" s="4">
        <f t="shared" si="4"/>
        <v>3.9853009878375163</v>
      </c>
    </row>
    <row r="72" spans="4:8" x14ac:dyDescent="0.3">
      <c r="D72">
        <v>0.92600000000000005</v>
      </c>
      <c r="E72" s="4">
        <f t="shared" si="3"/>
        <v>1.7064641442522772E-85</v>
      </c>
      <c r="G72">
        <v>1.06</v>
      </c>
      <c r="H72" s="4">
        <f t="shared" si="4"/>
        <v>3.7400543344731338</v>
      </c>
    </row>
    <row r="73" spans="4:8" x14ac:dyDescent="0.3">
      <c r="D73">
        <v>0.92700000000000005</v>
      </c>
      <c r="E73" s="4">
        <f t="shared" si="3"/>
        <v>2.5027728368570259E-83</v>
      </c>
      <c r="G73">
        <v>1.07</v>
      </c>
      <c r="H73" s="4">
        <f t="shared" si="4"/>
        <v>3.4650590073517762</v>
      </c>
    </row>
    <row r="74" spans="4:8" x14ac:dyDescent="0.3">
      <c r="D74">
        <v>0.92800000000000005</v>
      </c>
      <c r="E74" s="4">
        <f t="shared" si="3"/>
        <v>3.4463534025717976E-81</v>
      </c>
      <c r="G74">
        <v>1.08</v>
      </c>
      <c r="H74" s="4">
        <f t="shared" si="4"/>
        <v>3.1692704134996643</v>
      </c>
    </row>
    <row r="75" spans="4:8" x14ac:dyDescent="0.3">
      <c r="D75">
        <v>0.92900000000000005</v>
      </c>
      <c r="E75" s="4">
        <f t="shared" si="3"/>
        <v>4.455662609502153E-79</v>
      </c>
      <c r="G75">
        <v>1.0900000000000001</v>
      </c>
      <c r="H75" s="4">
        <f t="shared" si="4"/>
        <v>2.861698635255447</v>
      </c>
    </row>
    <row r="76" spans="4:8" x14ac:dyDescent="0.3">
      <c r="D76">
        <v>0.93</v>
      </c>
      <c r="E76" s="4">
        <f t="shared" si="3"/>
        <v>5.4085256976276459E-77</v>
      </c>
      <c r="G76">
        <v>1.1000000000000001</v>
      </c>
      <c r="H76" s="4">
        <f t="shared" si="4"/>
        <v>2.5509646176155867</v>
      </c>
    </row>
    <row r="77" spans="4:8" x14ac:dyDescent="0.3">
      <c r="D77">
        <v>0.93100000000000005</v>
      </c>
      <c r="E77" s="4">
        <f t="shared" si="3"/>
        <v>6.1639571159746185E-75</v>
      </c>
      <c r="G77">
        <v>1.1100000000000001</v>
      </c>
      <c r="H77" s="4">
        <f t="shared" si="4"/>
        <v>2.2449202210719266</v>
      </c>
    </row>
    <row r="78" spans="4:8" x14ac:dyDescent="0.3">
      <c r="D78">
        <v>0.93200000000000005</v>
      </c>
      <c r="E78" s="4">
        <f t="shared" si="3"/>
        <v>6.5956018483269271E-73</v>
      </c>
      <c r="G78">
        <v>1.1200000000000001</v>
      </c>
      <c r="H78" s="4">
        <f t="shared" si="4"/>
        <v>1.9503534696564879</v>
      </c>
    </row>
    <row r="79" spans="4:8" x14ac:dyDescent="0.3">
      <c r="D79">
        <v>0.93300000000000005</v>
      </c>
      <c r="E79" s="4">
        <f t="shared" si="3"/>
        <v>6.6261820691218809E-71</v>
      </c>
      <c r="G79">
        <v>1.1299999999999999</v>
      </c>
      <c r="H79" s="4">
        <f t="shared" si="4"/>
        <v>1.6727909919425299</v>
      </c>
    </row>
    <row r="80" spans="4:8" x14ac:dyDescent="0.3">
      <c r="D80">
        <v>0.93400000000000005</v>
      </c>
      <c r="E80" s="4">
        <f t="shared" si="3"/>
        <v>6.2500920014283672E-69</v>
      </c>
      <c r="G80">
        <v>1.1399999999999999</v>
      </c>
      <c r="H80" s="4">
        <f t="shared" si="4"/>
        <v>1.4164001804758508</v>
      </c>
    </row>
    <row r="81" spans="4:8" x14ac:dyDescent="0.3">
      <c r="D81">
        <v>0.93500000000000005</v>
      </c>
      <c r="E81" s="4">
        <f t="shared" si="3"/>
        <v>5.5350757263654453E-67</v>
      </c>
      <c r="G81">
        <v>1.1499999999999999</v>
      </c>
      <c r="H81" s="4">
        <f t="shared" si="4"/>
        <v>1.1839850105364549</v>
      </c>
    </row>
    <row r="82" spans="4:8" x14ac:dyDescent="0.3">
      <c r="D82">
        <v>0.93600000000000005</v>
      </c>
      <c r="E82" s="4">
        <f t="shared" si="3"/>
        <v>4.6022990502864887E-65</v>
      </c>
      <c r="G82">
        <v>1.1599999999999999</v>
      </c>
      <c r="H82" s="4">
        <f t="shared" si="4"/>
        <v>0.97706256332069819</v>
      </c>
    </row>
    <row r="83" spans="4:8" x14ac:dyDescent="0.3">
      <c r="D83">
        <v>0.93700000000000006</v>
      </c>
      <c r="E83" s="4">
        <f t="shared" si="3"/>
        <v>3.5928593367193401E-63</v>
      </c>
      <c r="G83">
        <v>1.17</v>
      </c>
      <c r="H83" s="4">
        <f t="shared" si="4"/>
        <v>0.79600259035899323</v>
      </c>
    </row>
    <row r="84" spans="4:8" x14ac:dyDescent="0.3">
      <c r="D84">
        <v>0.93799999999999994</v>
      </c>
      <c r="E84" s="4">
        <f t="shared" si="3"/>
        <v>2.6334174286258996E-61</v>
      </c>
      <c r="G84">
        <v>1.18</v>
      </c>
      <c r="H84" s="4">
        <f t="shared" si="4"/>
        <v>0.64021010855015437</v>
      </c>
    </row>
    <row r="85" spans="4:8" x14ac:dyDescent="0.3">
      <c r="D85">
        <v>0.93899999999999995</v>
      </c>
      <c r="E85" s="4">
        <f t="shared" si="3"/>
        <v>1.8122299680558806E-59</v>
      </c>
      <c r="G85">
        <v>1.19</v>
      </c>
      <c r="H85" s="4">
        <f t="shared" si="4"/>
        <v>0.5083309019065545</v>
      </c>
    </row>
    <row r="86" spans="4:8" x14ac:dyDescent="0.3">
      <c r="D86">
        <v>0.94</v>
      </c>
      <c r="E86" s="4">
        <f t="shared" si="3"/>
        <v>1.1709032774758691E-57</v>
      </c>
      <c r="G86">
        <v>1.2</v>
      </c>
      <c r="H86" s="4">
        <f t="shared" si="4"/>
        <v>0.39846156344090872</v>
      </c>
    </row>
    <row r="87" spans="4:8" x14ac:dyDescent="0.3">
      <c r="D87">
        <v>0.94099999999999995</v>
      </c>
      <c r="E87" s="4">
        <f t="shared" si="3"/>
        <v>7.1030168810616223E-56</v>
      </c>
      <c r="H87" s="8"/>
    </row>
    <row r="88" spans="4:8" x14ac:dyDescent="0.3">
      <c r="D88">
        <v>0.94199999999999995</v>
      </c>
      <c r="E88" s="4">
        <f t="shared" si="3"/>
        <v>4.045561274376808E-54</v>
      </c>
      <c r="H88" s="8"/>
    </row>
    <row r="89" spans="4:8" x14ac:dyDescent="0.3">
      <c r="D89">
        <v>0.94299999999999995</v>
      </c>
      <c r="E89" s="4">
        <f t="shared" si="3"/>
        <v>2.1633601792169125E-52</v>
      </c>
      <c r="H89" s="8"/>
    </row>
    <row r="90" spans="4:8" x14ac:dyDescent="0.3">
      <c r="D90">
        <v>0.94399999999999995</v>
      </c>
      <c r="E90" s="4">
        <f t="shared" si="3"/>
        <v>1.0861579638381904E-50</v>
      </c>
      <c r="H90" s="8"/>
    </row>
    <row r="91" spans="4:8" x14ac:dyDescent="0.3">
      <c r="D91">
        <v>0.94499999999999995</v>
      </c>
      <c r="E91" s="4">
        <f t="shared" si="3"/>
        <v>5.1200153343438417E-49</v>
      </c>
      <c r="H91" s="8"/>
    </row>
    <row r="92" spans="4:8" x14ac:dyDescent="0.3">
      <c r="D92">
        <v>0.94599999999999995</v>
      </c>
      <c r="E92" s="4">
        <f t="shared" si="3"/>
        <v>2.2660195057839262E-47</v>
      </c>
      <c r="H92" s="8"/>
    </row>
    <row r="93" spans="4:8" x14ac:dyDescent="0.3">
      <c r="D93">
        <v>0.94699999999999995</v>
      </c>
      <c r="E93" s="4">
        <f t="shared" si="3"/>
        <v>9.4160799550614407E-46</v>
      </c>
      <c r="H93" s="8"/>
    </row>
    <row r="94" spans="4:8" x14ac:dyDescent="0.3">
      <c r="D94">
        <v>0.94799999999999995</v>
      </c>
      <c r="E94" s="4">
        <f t="shared" si="3"/>
        <v>3.6735904947291664E-44</v>
      </c>
      <c r="H94" s="8"/>
    </row>
    <row r="95" spans="4:8" x14ac:dyDescent="0.3">
      <c r="D95">
        <v>0.94899999999999995</v>
      </c>
      <c r="E95" s="4">
        <f t="shared" si="3"/>
        <v>1.3456293749166336E-42</v>
      </c>
      <c r="H95" s="8"/>
    </row>
    <row r="96" spans="4:8" x14ac:dyDescent="0.3">
      <c r="D96">
        <v>0.95</v>
      </c>
      <c r="E96" s="4">
        <f t="shared" si="3"/>
        <v>4.6277968597453818E-41</v>
      </c>
      <c r="H96" s="8"/>
    </row>
    <row r="97" spans="4:8" x14ac:dyDescent="0.3">
      <c r="D97">
        <v>0.95099999999999996</v>
      </c>
      <c r="E97" s="4">
        <f t="shared" si="3"/>
        <v>1.4942980384639171E-39</v>
      </c>
      <c r="H97" s="8"/>
    </row>
    <row r="98" spans="4:8" x14ac:dyDescent="0.3">
      <c r="D98">
        <v>0.95199999999999996</v>
      </c>
      <c r="E98" s="4">
        <f t="shared" si="3"/>
        <v>4.5301676775589049E-38</v>
      </c>
      <c r="H98" s="8"/>
    </row>
    <row r="99" spans="4:8" x14ac:dyDescent="0.3">
      <c r="D99">
        <v>0.95299999999999996</v>
      </c>
      <c r="E99" s="4">
        <f t="shared" si="3"/>
        <v>1.2894527693291518E-36</v>
      </c>
      <c r="H99" s="8"/>
    </row>
    <row r="100" spans="4:8" x14ac:dyDescent="0.3">
      <c r="D100">
        <v>0.95399999999999996</v>
      </c>
      <c r="E100" s="4">
        <f t="shared" si="3"/>
        <v>3.4459638152718297E-35</v>
      </c>
      <c r="H100" s="8"/>
    </row>
    <row r="101" spans="4:8" x14ac:dyDescent="0.3">
      <c r="D101">
        <v>0.95499999999999996</v>
      </c>
      <c r="E101" s="4">
        <f t="shared" si="3"/>
        <v>8.6462959704857042E-34</v>
      </c>
      <c r="H101" s="8"/>
    </row>
    <row r="102" spans="4:8" x14ac:dyDescent="0.3">
      <c r="D102">
        <v>0.95599999999999996</v>
      </c>
      <c r="E102" s="4">
        <f t="shared" si="3"/>
        <v>2.0368713244406177E-32</v>
      </c>
      <c r="H102" s="8"/>
    </row>
    <row r="103" spans="4:8" x14ac:dyDescent="0.3">
      <c r="D103">
        <v>0.95699999999999996</v>
      </c>
      <c r="E103" s="4">
        <f t="shared" si="3"/>
        <v>4.5051701912230308E-31</v>
      </c>
      <c r="H103" s="8"/>
    </row>
    <row r="104" spans="4:8" x14ac:dyDescent="0.3">
      <c r="D104">
        <v>0.95799999999999996</v>
      </c>
      <c r="E104" s="4">
        <f t="shared" si="3"/>
        <v>9.3556274856024586E-30</v>
      </c>
      <c r="H104" s="8"/>
    </row>
    <row r="105" spans="4:8" x14ac:dyDescent="0.3">
      <c r="D105">
        <v>0.95899999999999996</v>
      </c>
      <c r="E105" s="4">
        <f t="shared" si="3"/>
        <v>1.8241004552377194E-28</v>
      </c>
      <c r="H105" s="8"/>
    </row>
    <row r="106" spans="4:8" x14ac:dyDescent="0.3">
      <c r="D106">
        <v>0.96</v>
      </c>
      <c r="E106" s="4">
        <f t="shared" si="3"/>
        <v>3.339171259713481E-27</v>
      </c>
      <c r="H106" s="8"/>
    </row>
    <row r="107" spans="4:8" x14ac:dyDescent="0.3">
      <c r="D107">
        <v>0.96099999999999997</v>
      </c>
      <c r="E107" s="4">
        <f t="shared" si="3"/>
        <v>5.7390861918635579E-26</v>
      </c>
      <c r="H107" s="8"/>
    </row>
    <row r="108" spans="4:8" x14ac:dyDescent="0.3">
      <c r="D108">
        <v>0.96199999999999997</v>
      </c>
      <c r="E108" s="4">
        <f t="shared" si="3"/>
        <v>9.2610645669447963E-25</v>
      </c>
      <c r="H108" s="8"/>
    </row>
    <row r="109" spans="4:8" x14ac:dyDescent="0.3">
      <c r="D109">
        <v>0.96299999999999997</v>
      </c>
      <c r="E109" s="4">
        <f t="shared" si="3"/>
        <v>1.4031147442753001E-23</v>
      </c>
      <c r="H109" s="8"/>
    </row>
    <row r="110" spans="4:8" x14ac:dyDescent="0.3">
      <c r="D110">
        <v>0.96399999999999997</v>
      </c>
      <c r="E110" s="4">
        <f t="shared" ref="E110:E173" si="5">_xlfn.NORM.DIST(D110,$J$24,$K$24,FALSE)</f>
        <v>1.9959036666649196E-22</v>
      </c>
      <c r="H110" s="8"/>
    </row>
    <row r="111" spans="4:8" x14ac:dyDescent="0.3">
      <c r="D111">
        <v>0.96499999999999997</v>
      </c>
      <c r="E111" s="4">
        <f t="shared" si="5"/>
        <v>2.6656312744225231E-21</v>
      </c>
      <c r="H111" s="8"/>
    </row>
    <row r="112" spans="4:8" x14ac:dyDescent="0.3">
      <c r="D112">
        <v>0.96599999999999997</v>
      </c>
      <c r="E112" s="4">
        <f t="shared" si="5"/>
        <v>3.3425251647831306E-20</v>
      </c>
      <c r="H112" s="8"/>
    </row>
    <row r="113" spans="4:8" x14ac:dyDescent="0.3">
      <c r="D113">
        <v>0.96699999999999997</v>
      </c>
      <c r="E113" s="4">
        <f t="shared" si="5"/>
        <v>3.935169173936803E-19</v>
      </c>
      <c r="H113" s="8"/>
    </row>
    <row r="114" spans="4:8" x14ac:dyDescent="0.3">
      <c r="D114">
        <v>0.96799999999999997</v>
      </c>
      <c r="E114" s="4">
        <f t="shared" si="5"/>
        <v>4.3497694712739314E-18</v>
      </c>
      <c r="H114" s="8"/>
    </row>
    <row r="115" spans="4:8" x14ac:dyDescent="0.3">
      <c r="D115">
        <v>0.96899999999999997</v>
      </c>
      <c r="E115" s="4">
        <f t="shared" si="5"/>
        <v>4.5142248339832469E-17</v>
      </c>
      <c r="H115" s="8"/>
    </row>
    <row r="116" spans="4:8" x14ac:dyDescent="0.3">
      <c r="D116">
        <v>0.97</v>
      </c>
      <c r="E116" s="4">
        <f t="shared" si="5"/>
        <v>4.3985976895308618E-16</v>
      </c>
      <c r="H116" s="8"/>
    </row>
    <row r="117" spans="4:8" x14ac:dyDescent="0.3">
      <c r="D117">
        <v>0.97099999999999997</v>
      </c>
      <c r="E117" s="4">
        <f t="shared" si="5"/>
        <v>4.0240133173821366E-15</v>
      </c>
      <c r="H117" s="8"/>
    </row>
    <row r="118" spans="4:8" x14ac:dyDescent="0.3">
      <c r="D118">
        <v>0.97199999999999998</v>
      </c>
      <c r="E118" s="4">
        <f t="shared" si="5"/>
        <v>3.4563577546011994E-14</v>
      </c>
      <c r="H118" s="8"/>
    </row>
    <row r="119" spans="4:8" x14ac:dyDescent="0.3">
      <c r="D119">
        <v>0.97299999999999998</v>
      </c>
      <c r="E119" s="4">
        <f t="shared" si="5"/>
        <v>2.7873536801481994E-13</v>
      </c>
      <c r="H119" s="8"/>
    </row>
    <row r="120" spans="4:8" x14ac:dyDescent="0.3">
      <c r="D120">
        <v>0.97399999999999998</v>
      </c>
      <c r="E120" s="4">
        <f t="shared" si="5"/>
        <v>2.1104719313043396E-12</v>
      </c>
      <c r="H120" s="8"/>
    </row>
    <row r="121" spans="4:8" x14ac:dyDescent="0.3">
      <c r="D121">
        <v>0.97499999999999998</v>
      </c>
      <c r="E121" s="4">
        <f t="shared" si="5"/>
        <v>1.5003106556136199E-11</v>
      </c>
      <c r="H121" s="8"/>
    </row>
    <row r="122" spans="4:8" x14ac:dyDescent="0.3">
      <c r="D122">
        <v>0.97599999999999998</v>
      </c>
      <c r="E122" s="4">
        <f t="shared" si="5"/>
        <v>1.001375400388766E-10</v>
      </c>
      <c r="H122" s="8"/>
    </row>
    <row r="123" spans="4:8" x14ac:dyDescent="0.3">
      <c r="D123">
        <v>0.97699999999999998</v>
      </c>
      <c r="E123" s="4">
        <f t="shared" si="5"/>
        <v>6.2751881871466621E-10</v>
      </c>
      <c r="H123" s="8"/>
    </row>
    <row r="124" spans="4:8" x14ac:dyDescent="0.3">
      <c r="D124">
        <v>0.97799999999999998</v>
      </c>
      <c r="E124" s="4">
        <f t="shared" si="5"/>
        <v>3.6920765922861856E-9</v>
      </c>
      <c r="H124" s="8"/>
    </row>
    <row r="125" spans="4:8" x14ac:dyDescent="0.3">
      <c r="D125">
        <v>0.97899999999999998</v>
      </c>
      <c r="E125" s="4">
        <f t="shared" si="5"/>
        <v>2.0395237208500437E-8</v>
      </c>
      <c r="H125" s="8"/>
    </row>
    <row r="126" spans="4:8" x14ac:dyDescent="0.3">
      <c r="D126">
        <v>0.98</v>
      </c>
      <c r="E126" s="4">
        <f t="shared" si="5"/>
        <v>1.0577935902647939E-7</v>
      </c>
      <c r="H126" s="8"/>
    </row>
    <row r="127" spans="4:8" x14ac:dyDescent="0.3">
      <c r="D127">
        <v>0.98099999999999998</v>
      </c>
      <c r="E127" s="4">
        <f t="shared" si="5"/>
        <v>5.1509485594638782E-7</v>
      </c>
      <c r="H127" s="8"/>
    </row>
    <row r="128" spans="4:8" x14ac:dyDescent="0.3">
      <c r="D128">
        <v>0.98199999999999998</v>
      </c>
      <c r="E128" s="4">
        <f t="shared" si="5"/>
        <v>2.3549820752725585E-6</v>
      </c>
      <c r="H128" s="8"/>
    </row>
    <row r="129" spans="4:8" x14ac:dyDescent="0.3">
      <c r="D129">
        <v>0.98299999999999998</v>
      </c>
      <c r="E129" s="4">
        <f t="shared" si="5"/>
        <v>1.0108858335129532E-5</v>
      </c>
      <c r="H129" s="8"/>
    </row>
    <row r="130" spans="4:8" x14ac:dyDescent="0.3">
      <c r="D130">
        <v>0.98399999999999999</v>
      </c>
      <c r="E130" s="4">
        <f t="shared" si="5"/>
        <v>4.0740910099602864E-5</v>
      </c>
      <c r="H130" s="8"/>
    </row>
    <row r="131" spans="4:8" x14ac:dyDescent="0.3">
      <c r="D131">
        <v>0.98499999999999999</v>
      </c>
      <c r="E131" s="4">
        <f t="shared" si="5"/>
        <v>1.5416062192371053E-4</v>
      </c>
      <c r="H131" s="8"/>
    </row>
    <row r="132" spans="4:8" x14ac:dyDescent="0.3">
      <c r="D132">
        <v>0.98599999999999999</v>
      </c>
      <c r="E132" s="4">
        <f t="shared" si="5"/>
        <v>5.4768430115595E-4</v>
      </c>
      <c r="H132" s="8"/>
    </row>
    <row r="133" spans="4:8" x14ac:dyDescent="0.3">
      <c r="D133">
        <v>0.98699999999999999</v>
      </c>
      <c r="E133" s="4">
        <f t="shared" si="5"/>
        <v>1.8268430724720501E-3</v>
      </c>
      <c r="H133" s="8"/>
    </row>
    <row r="134" spans="4:8" x14ac:dyDescent="0.3">
      <c r="D134">
        <v>0.98799999999999999</v>
      </c>
      <c r="E134" s="4">
        <f t="shared" si="5"/>
        <v>5.7211891223116849E-3</v>
      </c>
      <c r="H134" s="8"/>
    </row>
    <row r="135" spans="4:8" x14ac:dyDescent="0.3">
      <c r="D135">
        <v>0.98899999999999999</v>
      </c>
      <c r="E135" s="4">
        <f t="shared" si="5"/>
        <v>1.6822304011520524E-2</v>
      </c>
      <c r="H135" s="8"/>
    </row>
    <row r="136" spans="4:8" x14ac:dyDescent="0.3">
      <c r="D136">
        <v>0.99</v>
      </c>
      <c r="E136" s="4">
        <f t="shared" si="5"/>
        <v>4.6440700474615355E-2</v>
      </c>
      <c r="H136" s="8"/>
    </row>
    <row r="137" spans="4:8" x14ac:dyDescent="0.3">
      <c r="D137">
        <v>0.99099999999999999</v>
      </c>
      <c r="E137" s="4">
        <f t="shared" si="5"/>
        <v>0.12037218876202035</v>
      </c>
      <c r="H137" s="8"/>
    </row>
    <row r="138" spans="4:8" x14ac:dyDescent="0.3">
      <c r="D138">
        <v>0.99199999999999999</v>
      </c>
      <c r="E138" s="4">
        <f t="shared" si="5"/>
        <v>0.29293257196468936</v>
      </c>
      <c r="H138" s="8"/>
    </row>
    <row r="139" spans="4:8" x14ac:dyDescent="0.3">
      <c r="D139">
        <v>0.99299999999999999</v>
      </c>
      <c r="E139" s="4">
        <f t="shared" si="5"/>
        <v>0.66930378869742957</v>
      </c>
      <c r="H139" s="8"/>
    </row>
    <row r="140" spans="4:8" x14ac:dyDescent="0.3">
      <c r="D140">
        <v>0.99399999999999999</v>
      </c>
      <c r="E140" s="4">
        <f t="shared" si="5"/>
        <v>1.4357969071076995</v>
      </c>
      <c r="H140" s="8"/>
    </row>
    <row r="141" spans="4:8" x14ac:dyDescent="0.3">
      <c r="D141">
        <v>0.995</v>
      </c>
      <c r="E141" s="4">
        <f t="shared" si="5"/>
        <v>2.8918572750973599</v>
      </c>
      <c r="H141" s="8"/>
    </row>
    <row r="142" spans="4:8" x14ac:dyDescent="0.3">
      <c r="D142">
        <v>0.996</v>
      </c>
      <c r="E142" s="4">
        <f t="shared" si="5"/>
        <v>5.4685829974759823</v>
      </c>
      <c r="H142" s="8"/>
    </row>
    <row r="143" spans="4:8" x14ac:dyDescent="0.3">
      <c r="D143">
        <v>0.997</v>
      </c>
      <c r="E143" s="4">
        <f t="shared" si="5"/>
        <v>9.7092765691412506</v>
      </c>
      <c r="H143" s="8"/>
    </row>
    <row r="144" spans="4:8" x14ac:dyDescent="0.3">
      <c r="D144">
        <v>0.998</v>
      </c>
      <c r="E144" s="4">
        <f t="shared" si="5"/>
        <v>16.185012825310277</v>
      </c>
      <c r="H144" s="8"/>
    </row>
    <row r="145" spans="4:8" x14ac:dyDescent="0.3">
      <c r="D145">
        <v>0.999</v>
      </c>
      <c r="E145" s="4">
        <f t="shared" si="5"/>
        <v>25.331058333006531</v>
      </c>
      <c r="H145" s="8"/>
    </row>
    <row r="146" spans="4:8" x14ac:dyDescent="0.3">
      <c r="D146">
        <v>1</v>
      </c>
      <c r="E146" s="4">
        <f t="shared" si="5"/>
        <v>37.222688127404339</v>
      </c>
      <c r="H146" s="8"/>
    </row>
    <row r="147" spans="4:8" x14ac:dyDescent="0.3">
      <c r="D147">
        <v>1.0009999999999999</v>
      </c>
      <c r="E147" s="4">
        <f t="shared" si="5"/>
        <v>51.354232564541228</v>
      </c>
      <c r="H147" s="8"/>
    </row>
    <row r="148" spans="4:8" x14ac:dyDescent="0.3">
      <c r="D148">
        <v>1.002</v>
      </c>
      <c r="E148" s="4">
        <f t="shared" si="5"/>
        <v>66.521014646247465</v>
      </c>
      <c r="H148" s="8"/>
    </row>
    <row r="149" spans="4:8" x14ac:dyDescent="0.3">
      <c r="D149">
        <v>1.0029999999999999</v>
      </c>
      <c r="E149" s="4">
        <f t="shared" si="5"/>
        <v>80.901318135715059</v>
      </c>
      <c r="H149" s="8"/>
    </row>
    <row r="150" spans="4:8" x14ac:dyDescent="0.3">
      <c r="D150">
        <v>1.004</v>
      </c>
      <c r="E150" s="4">
        <f t="shared" si="5"/>
        <v>92.377550426595818</v>
      </c>
      <c r="H150" s="8"/>
    </row>
    <row r="151" spans="4:8" x14ac:dyDescent="0.3">
      <c r="D151">
        <v>1.0049999999999999</v>
      </c>
      <c r="E151" s="4">
        <f t="shared" si="5"/>
        <v>99.035613781013467</v>
      </c>
      <c r="H151" s="8"/>
    </row>
    <row r="152" spans="4:8" x14ac:dyDescent="0.3">
      <c r="D152">
        <v>1.006</v>
      </c>
      <c r="E152" s="4">
        <f t="shared" si="5"/>
        <v>99.685149500086638</v>
      </c>
      <c r="H152" s="8"/>
    </row>
    <row r="153" spans="4:8" x14ac:dyDescent="0.3">
      <c r="D153">
        <v>1.0069999999999999</v>
      </c>
      <c r="E153" s="4">
        <f t="shared" si="5"/>
        <v>94.207101725813274</v>
      </c>
      <c r="H153" s="8"/>
    </row>
    <row r="154" spans="4:8" x14ac:dyDescent="0.3">
      <c r="D154">
        <v>1.008</v>
      </c>
      <c r="E154" s="4">
        <f t="shared" si="5"/>
        <v>83.589347053801077</v>
      </c>
      <c r="H154" s="8"/>
    </row>
    <row r="155" spans="4:8" x14ac:dyDescent="0.3">
      <c r="D155">
        <v>1.0089999999999999</v>
      </c>
      <c r="E155" s="4">
        <f t="shared" si="5"/>
        <v>69.635762287008248</v>
      </c>
      <c r="H155" s="8"/>
    </row>
    <row r="156" spans="4:8" x14ac:dyDescent="0.3">
      <c r="D156">
        <v>1.01</v>
      </c>
      <c r="E156" s="4">
        <f t="shared" si="5"/>
        <v>54.466296606023008</v>
      </c>
      <c r="H156" s="8"/>
    </row>
    <row r="157" spans="4:8" x14ac:dyDescent="0.3">
      <c r="D157">
        <v>1.0109999999999999</v>
      </c>
      <c r="E157" s="4">
        <f t="shared" si="5"/>
        <v>39.997925840928225</v>
      </c>
      <c r="H157" s="8"/>
    </row>
    <row r="158" spans="4:8" x14ac:dyDescent="0.3">
      <c r="D158">
        <v>1.012</v>
      </c>
      <c r="E158" s="4">
        <f t="shared" si="5"/>
        <v>27.577900881293569</v>
      </c>
      <c r="H158" s="8"/>
    </row>
    <row r="159" spans="4:8" x14ac:dyDescent="0.3">
      <c r="D159">
        <v>1.0129999999999999</v>
      </c>
      <c r="E159" s="4">
        <f t="shared" si="5"/>
        <v>17.852500473606202</v>
      </c>
      <c r="H159" s="8"/>
    </row>
    <row r="160" spans="4:8" x14ac:dyDescent="0.3">
      <c r="D160">
        <v>1.014</v>
      </c>
      <c r="E160" s="4">
        <f t="shared" si="5"/>
        <v>10.850531487721627</v>
      </c>
      <c r="H160" s="8"/>
    </row>
    <row r="161" spans="4:8" x14ac:dyDescent="0.3">
      <c r="D161">
        <v>1.0149999999999999</v>
      </c>
      <c r="E161" s="4">
        <f t="shared" si="5"/>
        <v>6.191802302405689</v>
      </c>
      <c r="H161" s="8"/>
    </row>
    <row r="162" spans="4:8" x14ac:dyDescent="0.3">
      <c r="D162">
        <v>1.016</v>
      </c>
      <c r="E162" s="4">
        <f t="shared" si="5"/>
        <v>3.3173955862164211</v>
      </c>
      <c r="H162" s="8"/>
    </row>
    <row r="163" spans="4:8" x14ac:dyDescent="0.3">
      <c r="D163">
        <v>1.0169999999999999</v>
      </c>
      <c r="E163" s="4">
        <f t="shared" si="5"/>
        <v>1.6687510618782313</v>
      </c>
      <c r="H163" s="8"/>
    </row>
    <row r="164" spans="4:8" x14ac:dyDescent="0.3">
      <c r="D164">
        <v>1.018</v>
      </c>
      <c r="E164" s="4">
        <f t="shared" si="5"/>
        <v>0.78813381077076394</v>
      </c>
      <c r="H164" s="8"/>
    </row>
    <row r="165" spans="4:8" x14ac:dyDescent="0.3">
      <c r="D165">
        <v>1.0189999999999999</v>
      </c>
      <c r="E165" s="4">
        <f t="shared" si="5"/>
        <v>0.34948011861369455</v>
      </c>
      <c r="H165" s="8"/>
    </row>
    <row r="166" spans="4:8" x14ac:dyDescent="0.3">
      <c r="D166">
        <v>1.02</v>
      </c>
      <c r="E166" s="4">
        <f t="shared" si="5"/>
        <v>0.14549869605893742</v>
      </c>
      <c r="H166" s="8"/>
    </row>
    <row r="167" spans="4:8" x14ac:dyDescent="0.3">
      <c r="D167">
        <v>1.0209999999999999</v>
      </c>
      <c r="E167" s="4">
        <f t="shared" si="5"/>
        <v>5.6873484792499041E-2</v>
      </c>
      <c r="H167" s="8"/>
    </row>
    <row r="168" spans="4:8" x14ac:dyDescent="0.3">
      <c r="D168">
        <v>1.022</v>
      </c>
      <c r="E168" s="4">
        <f t="shared" si="5"/>
        <v>2.0872510543290656E-2</v>
      </c>
      <c r="H168" s="8"/>
    </row>
    <row r="169" spans="4:8" x14ac:dyDescent="0.3">
      <c r="D169">
        <v>1.0229999999999999</v>
      </c>
      <c r="E169" s="4">
        <f t="shared" si="5"/>
        <v>7.1920657677977074E-3</v>
      </c>
      <c r="H169" s="8"/>
    </row>
    <row r="170" spans="4:8" x14ac:dyDescent="0.3">
      <c r="D170">
        <v>1.024</v>
      </c>
      <c r="E170" s="4">
        <f t="shared" si="5"/>
        <v>2.326733927545851E-3</v>
      </c>
      <c r="H170" s="8"/>
    </row>
    <row r="171" spans="4:8" x14ac:dyDescent="0.3">
      <c r="D171">
        <v>1.0249999999999999</v>
      </c>
      <c r="E171" s="4">
        <f t="shared" si="5"/>
        <v>7.0673061739020421E-4</v>
      </c>
      <c r="H171" s="8"/>
    </row>
    <row r="172" spans="4:8" x14ac:dyDescent="0.3">
      <c r="D172">
        <v>1.026</v>
      </c>
      <c r="E172" s="4">
        <f t="shared" si="5"/>
        <v>2.0154647263991273E-4</v>
      </c>
      <c r="H172" s="8"/>
    </row>
    <row r="173" spans="4:8" x14ac:dyDescent="0.3">
      <c r="D173">
        <v>1.0269999999999999</v>
      </c>
      <c r="E173" s="4">
        <f t="shared" si="5"/>
        <v>5.3964804548894012E-5</v>
      </c>
      <c r="H173" s="8"/>
    </row>
    <row r="174" spans="4:8" x14ac:dyDescent="0.3">
      <c r="D174">
        <v>1.028</v>
      </c>
      <c r="E174" s="4">
        <f t="shared" ref="E174:E237" si="6">_xlfn.NORM.DIST(D174,$J$24,$K$24,FALSE)</f>
        <v>1.3566259700900327E-5</v>
      </c>
      <c r="H174" s="8"/>
    </row>
    <row r="175" spans="4:8" x14ac:dyDescent="0.3">
      <c r="D175">
        <v>1.0289999999999999</v>
      </c>
      <c r="E175" s="4">
        <f t="shared" si="6"/>
        <v>3.2020179051738625E-6</v>
      </c>
      <c r="H175" s="8"/>
    </row>
    <row r="176" spans="4:8" x14ac:dyDescent="0.3">
      <c r="D176">
        <v>1.03</v>
      </c>
      <c r="E176" s="4">
        <f t="shared" si="6"/>
        <v>7.0958021391383246E-7</v>
      </c>
      <c r="H176" s="8"/>
    </row>
    <row r="177" spans="4:8" x14ac:dyDescent="0.3">
      <c r="D177">
        <v>1.0309999999999999</v>
      </c>
      <c r="E177" s="4">
        <f t="shared" si="6"/>
        <v>1.4763636691190256E-7</v>
      </c>
      <c r="H177" s="8"/>
    </row>
    <row r="178" spans="4:8" x14ac:dyDescent="0.3">
      <c r="D178">
        <v>1.032</v>
      </c>
      <c r="E178" s="4">
        <f t="shared" si="6"/>
        <v>2.8840269419143013E-8</v>
      </c>
      <c r="H178" s="8"/>
    </row>
    <row r="179" spans="4:8" x14ac:dyDescent="0.3">
      <c r="D179">
        <v>1.0329999999999999</v>
      </c>
      <c r="E179" s="4">
        <f t="shared" si="6"/>
        <v>5.289558058327302E-9</v>
      </c>
      <c r="H179" s="8"/>
    </row>
    <row r="180" spans="4:8" x14ac:dyDescent="0.3">
      <c r="D180">
        <v>1.034</v>
      </c>
      <c r="E180" s="4">
        <f t="shared" si="6"/>
        <v>9.1086407776771743E-10</v>
      </c>
      <c r="H180" s="8"/>
    </row>
    <row r="181" spans="4:8" x14ac:dyDescent="0.3">
      <c r="D181">
        <v>1.0349999999999999</v>
      </c>
      <c r="E181" s="4">
        <f t="shared" si="6"/>
        <v>1.4726579048280802E-10</v>
      </c>
      <c r="H181" s="8"/>
    </row>
    <row r="182" spans="4:8" x14ac:dyDescent="0.3">
      <c r="D182">
        <v>1.036</v>
      </c>
      <c r="E182" s="4">
        <f t="shared" si="6"/>
        <v>2.2354465091871129E-11</v>
      </c>
      <c r="H182" s="8"/>
    </row>
    <row r="183" spans="4:8" x14ac:dyDescent="0.3">
      <c r="D183">
        <v>1.0369999999999999</v>
      </c>
      <c r="E183" s="4">
        <f t="shared" si="6"/>
        <v>3.1859635524990083E-12</v>
      </c>
      <c r="H183" s="8"/>
    </row>
    <row r="184" spans="4:8" x14ac:dyDescent="0.3">
      <c r="D184">
        <v>1.038</v>
      </c>
      <c r="E184" s="4">
        <f t="shared" si="6"/>
        <v>4.2631580662151703E-13</v>
      </c>
      <c r="H184" s="8"/>
    </row>
    <row r="185" spans="4:8" x14ac:dyDescent="0.3">
      <c r="D185">
        <v>1.0389999999999999</v>
      </c>
      <c r="E185" s="4">
        <f t="shared" si="6"/>
        <v>5.3559458686941248E-14</v>
      </c>
      <c r="H185" s="8"/>
    </row>
    <row r="186" spans="4:8" x14ac:dyDescent="0.3">
      <c r="D186">
        <v>1.04</v>
      </c>
      <c r="E186" s="4">
        <f t="shared" si="6"/>
        <v>6.3176423184132333E-15</v>
      </c>
      <c r="H186" s="8"/>
    </row>
    <row r="187" spans="4:8" x14ac:dyDescent="0.3">
      <c r="D187">
        <v>1.0409999999999999</v>
      </c>
      <c r="E187" s="4">
        <f t="shared" si="6"/>
        <v>6.9966153830637799E-16</v>
      </c>
      <c r="H187" s="8"/>
    </row>
    <row r="188" spans="4:8" x14ac:dyDescent="0.3">
      <c r="D188">
        <v>1.042</v>
      </c>
      <c r="E188" s="4">
        <f t="shared" si="6"/>
        <v>7.2750348566857692E-17</v>
      </c>
      <c r="H188" s="8"/>
    </row>
    <row r="189" spans="4:8" x14ac:dyDescent="0.3">
      <c r="D189">
        <v>1.0429999999999999</v>
      </c>
      <c r="E189" s="4">
        <f t="shared" si="6"/>
        <v>7.1022551079150162E-18</v>
      </c>
      <c r="H189" s="8"/>
    </row>
    <row r="190" spans="4:8" x14ac:dyDescent="0.3">
      <c r="D190">
        <v>1.044</v>
      </c>
      <c r="E190" s="4">
        <f t="shared" si="6"/>
        <v>6.509858796481233E-19</v>
      </c>
      <c r="H190" s="8"/>
    </row>
    <row r="191" spans="4:8" x14ac:dyDescent="0.3">
      <c r="D191">
        <v>1.0449999999999999</v>
      </c>
      <c r="E191" s="4">
        <f t="shared" si="6"/>
        <v>5.6022305907255096E-20</v>
      </c>
      <c r="H191" s="8"/>
    </row>
    <row r="192" spans="4:8" x14ac:dyDescent="0.3">
      <c r="D192">
        <v>1.046</v>
      </c>
      <c r="E192" s="4">
        <f t="shared" si="6"/>
        <v>4.5265206314769206E-21</v>
      </c>
      <c r="H192" s="8"/>
    </row>
    <row r="193" spans="4:8" x14ac:dyDescent="0.3">
      <c r="D193">
        <v>1.0469999999999999</v>
      </c>
      <c r="E193" s="4">
        <f t="shared" si="6"/>
        <v>3.433856476256661E-22</v>
      </c>
      <c r="H193" s="8"/>
    </row>
    <row r="194" spans="4:8" x14ac:dyDescent="0.3">
      <c r="D194">
        <v>1.048</v>
      </c>
      <c r="E194" s="4">
        <f t="shared" si="6"/>
        <v>2.4457602681148984E-23</v>
      </c>
      <c r="H194" s="8"/>
    </row>
    <row r="195" spans="4:8" x14ac:dyDescent="0.3">
      <c r="D195">
        <v>1.0489999999999999</v>
      </c>
      <c r="E195" s="4">
        <f t="shared" si="6"/>
        <v>1.6355346269984051E-24</v>
      </c>
      <c r="H195" s="8"/>
    </row>
    <row r="196" spans="4:8" x14ac:dyDescent="0.3">
      <c r="D196">
        <v>1.05</v>
      </c>
      <c r="E196" s="4">
        <f t="shared" si="6"/>
        <v>1.0268800403810722E-25</v>
      </c>
      <c r="H196" s="8"/>
    </row>
    <row r="197" spans="4:8" x14ac:dyDescent="0.3">
      <c r="D197">
        <v>1.0509999999999999</v>
      </c>
      <c r="E197" s="4">
        <f t="shared" si="6"/>
        <v>6.0533222333928437E-27</v>
      </c>
      <c r="H197" s="8"/>
    </row>
    <row r="198" spans="4:8" x14ac:dyDescent="0.3">
      <c r="D198">
        <v>1.052</v>
      </c>
      <c r="E198" s="4">
        <f t="shared" si="6"/>
        <v>3.3502867914089716E-28</v>
      </c>
      <c r="H198" s="8"/>
    </row>
    <row r="199" spans="4:8" x14ac:dyDescent="0.3">
      <c r="D199">
        <v>1.0529999999999999</v>
      </c>
      <c r="E199" s="4">
        <f t="shared" si="6"/>
        <v>1.7409419432838647E-29</v>
      </c>
      <c r="H199" s="8"/>
    </row>
    <row r="200" spans="4:8" x14ac:dyDescent="0.3">
      <c r="D200">
        <v>1.054</v>
      </c>
      <c r="E200" s="4">
        <f t="shared" si="6"/>
        <v>8.4937740427884863E-31</v>
      </c>
      <c r="H200" s="8"/>
    </row>
    <row r="201" spans="4:8" x14ac:dyDescent="0.3">
      <c r="D201">
        <v>1.0549999999999999</v>
      </c>
      <c r="E201" s="4">
        <f t="shared" si="6"/>
        <v>3.8907312183631368E-32</v>
      </c>
      <c r="H201" s="8"/>
    </row>
    <row r="202" spans="4:8" x14ac:dyDescent="0.3">
      <c r="D202">
        <v>1.056</v>
      </c>
      <c r="E202" s="4">
        <f t="shared" si="6"/>
        <v>1.6733079227252823E-33</v>
      </c>
      <c r="H202" s="8"/>
    </row>
    <row r="203" spans="4:8" x14ac:dyDescent="0.3">
      <c r="D203">
        <v>1.0569999999999999</v>
      </c>
      <c r="E203" s="4">
        <f t="shared" si="6"/>
        <v>6.7566996875102377E-35</v>
      </c>
      <c r="H203" s="8"/>
    </row>
    <row r="204" spans="4:8" x14ac:dyDescent="0.3">
      <c r="D204">
        <v>1.0580000000000001</v>
      </c>
      <c r="E204" s="4">
        <f t="shared" si="6"/>
        <v>2.5615773645110086E-36</v>
      </c>
      <c r="H204" s="8"/>
    </row>
    <row r="205" spans="4:8" x14ac:dyDescent="0.3">
      <c r="D205">
        <v>1.0589999999999999</v>
      </c>
      <c r="E205" s="4">
        <f t="shared" si="6"/>
        <v>9.1178921070078795E-38</v>
      </c>
      <c r="H205" s="8"/>
    </row>
    <row r="206" spans="4:8" x14ac:dyDescent="0.3">
      <c r="D206">
        <v>1.06</v>
      </c>
      <c r="E206" s="4">
        <f t="shared" si="6"/>
        <v>3.0471619186379168E-39</v>
      </c>
      <c r="H206" s="8"/>
    </row>
    <row r="207" spans="4:8" x14ac:dyDescent="0.3">
      <c r="D207">
        <v>1.0609999999999999</v>
      </c>
      <c r="E207" s="4">
        <f t="shared" si="6"/>
        <v>9.5611631043635993E-41</v>
      </c>
      <c r="H207" s="8"/>
    </row>
    <row r="208" spans="4:8" x14ac:dyDescent="0.3">
      <c r="D208">
        <v>1.0620000000000001</v>
      </c>
      <c r="E208" s="4">
        <f t="shared" si="6"/>
        <v>2.8166963633481957E-42</v>
      </c>
      <c r="H208" s="8"/>
    </row>
    <row r="209" spans="4:8" x14ac:dyDescent="0.3">
      <c r="D209">
        <v>1.0629999999999999</v>
      </c>
      <c r="E209" s="4">
        <f t="shared" si="6"/>
        <v>7.790825025608623E-44</v>
      </c>
      <c r="H209" s="8"/>
    </row>
    <row r="210" spans="4:8" x14ac:dyDescent="0.3">
      <c r="D210">
        <v>1.0640000000000001</v>
      </c>
      <c r="E210" s="4">
        <f t="shared" si="6"/>
        <v>2.0232100777942854E-45</v>
      </c>
      <c r="H210" s="8"/>
    </row>
    <row r="211" spans="4:8" x14ac:dyDescent="0.3">
      <c r="D211">
        <v>1.0649999999999999</v>
      </c>
      <c r="E211" s="4">
        <f t="shared" si="6"/>
        <v>4.9330170894740237E-47</v>
      </c>
      <c r="H211" s="8"/>
    </row>
    <row r="212" spans="4:8" x14ac:dyDescent="0.3">
      <c r="D212">
        <v>1.0660000000000001</v>
      </c>
      <c r="E212" s="4">
        <f t="shared" si="6"/>
        <v>1.1292715104758593E-48</v>
      </c>
      <c r="H212" s="8"/>
    </row>
    <row r="213" spans="4:8" x14ac:dyDescent="0.3">
      <c r="D213">
        <v>1.0669999999999999</v>
      </c>
      <c r="E213" s="4">
        <f t="shared" si="6"/>
        <v>2.4271590429674171E-50</v>
      </c>
      <c r="H213" s="8"/>
    </row>
    <row r="214" spans="4:8" x14ac:dyDescent="0.3">
      <c r="D214">
        <v>1.0680000000000001</v>
      </c>
      <c r="E214" s="4">
        <f t="shared" si="6"/>
        <v>4.8979258907722793E-52</v>
      </c>
      <c r="H214" s="8"/>
    </row>
    <row r="215" spans="4:8" x14ac:dyDescent="0.3">
      <c r="D215">
        <v>1.069</v>
      </c>
      <c r="E215" s="4">
        <f t="shared" si="6"/>
        <v>9.2798358838970095E-54</v>
      </c>
      <c r="H215" s="8"/>
    </row>
    <row r="216" spans="4:8" x14ac:dyDescent="0.3">
      <c r="D216">
        <v>1.07</v>
      </c>
      <c r="E216" s="4">
        <f t="shared" si="6"/>
        <v>1.6507545125289285E-55</v>
      </c>
      <c r="H216" s="8"/>
    </row>
    <row r="217" spans="4:8" x14ac:dyDescent="0.3">
      <c r="D217">
        <v>1.071</v>
      </c>
      <c r="E217" s="4">
        <f t="shared" si="6"/>
        <v>2.7570129244108172E-57</v>
      </c>
      <c r="H217" s="8"/>
    </row>
    <row r="218" spans="4:8" x14ac:dyDescent="0.3">
      <c r="D218">
        <v>1.0720000000000001</v>
      </c>
      <c r="E218" s="4">
        <f t="shared" si="6"/>
        <v>4.3232387725840132E-59</v>
      </c>
      <c r="H218" s="8"/>
    </row>
    <row r="219" spans="4:8" x14ac:dyDescent="0.3">
      <c r="D219">
        <v>1.073</v>
      </c>
      <c r="E219" s="4">
        <f t="shared" si="6"/>
        <v>6.36493179149579E-61</v>
      </c>
      <c r="H219" s="8"/>
    </row>
    <row r="220" spans="4:8" x14ac:dyDescent="0.3">
      <c r="D220">
        <v>1.0740000000000001</v>
      </c>
      <c r="E220" s="4">
        <f t="shared" si="6"/>
        <v>8.7981709692920044E-63</v>
      </c>
      <c r="H220" s="8"/>
    </row>
    <row r="221" spans="4:8" x14ac:dyDescent="0.3">
      <c r="D221">
        <v>1.075</v>
      </c>
      <c r="E221" s="4">
        <f t="shared" si="6"/>
        <v>1.1418397340030785E-64</v>
      </c>
      <c r="H221" s="8"/>
    </row>
    <row r="222" spans="4:8" x14ac:dyDescent="0.3">
      <c r="D222">
        <v>1.0760000000000001</v>
      </c>
      <c r="E222" s="4">
        <f t="shared" si="6"/>
        <v>1.3913359844851349E-66</v>
      </c>
      <c r="H222" s="8"/>
    </row>
    <row r="223" spans="4:8" x14ac:dyDescent="0.3">
      <c r="D223">
        <v>1.077</v>
      </c>
      <c r="E223" s="4">
        <f t="shared" si="6"/>
        <v>1.5917431695031199E-68</v>
      </c>
      <c r="H223" s="8"/>
    </row>
    <row r="224" spans="4:8" x14ac:dyDescent="0.3">
      <c r="D224">
        <v>1.0780000000000001</v>
      </c>
      <c r="E224" s="4">
        <f t="shared" si="6"/>
        <v>1.7097321710950624E-70</v>
      </c>
      <c r="H224" s="8"/>
    </row>
    <row r="225" spans="4:8" x14ac:dyDescent="0.3">
      <c r="D225">
        <v>1.079</v>
      </c>
      <c r="E225" s="4">
        <f t="shared" si="6"/>
        <v>1.7242382845335947E-72</v>
      </c>
      <c r="H225" s="8"/>
    </row>
    <row r="226" spans="4:8" x14ac:dyDescent="0.3">
      <c r="D226">
        <v>1.08</v>
      </c>
      <c r="E226" s="4">
        <f t="shared" si="6"/>
        <v>1.6326030195659045E-74</v>
      </c>
      <c r="H226" s="8"/>
    </row>
    <row r="227" spans="4:8" x14ac:dyDescent="0.3">
      <c r="D227">
        <v>1.081</v>
      </c>
      <c r="E227" s="4">
        <f t="shared" si="6"/>
        <v>1.451369587245182E-76</v>
      </c>
      <c r="H227" s="8"/>
    </row>
    <row r="228" spans="4:8" x14ac:dyDescent="0.3">
      <c r="D228">
        <v>1.0820000000000001</v>
      </c>
      <c r="E228" s="4">
        <f t="shared" si="6"/>
        <v>1.211405532667865E-78</v>
      </c>
      <c r="H228" s="8"/>
    </row>
    <row r="229" spans="4:8" x14ac:dyDescent="0.3">
      <c r="D229">
        <v>1.083</v>
      </c>
      <c r="E229" s="4">
        <f t="shared" si="6"/>
        <v>9.4932561356252543E-81</v>
      </c>
      <c r="H229" s="8"/>
    </row>
    <row r="230" spans="4:8" x14ac:dyDescent="0.3">
      <c r="D230">
        <v>1.0840000000000001</v>
      </c>
      <c r="E230" s="4">
        <f t="shared" si="6"/>
        <v>6.9848157721975008E-83</v>
      </c>
      <c r="H230" s="8"/>
    </row>
    <row r="231" spans="4:8" x14ac:dyDescent="0.3">
      <c r="D231">
        <v>1.085</v>
      </c>
      <c r="E231" s="4">
        <f t="shared" si="6"/>
        <v>4.8251278424918125E-85</v>
      </c>
      <c r="H231" s="8"/>
    </row>
    <row r="232" spans="4:8" x14ac:dyDescent="0.3">
      <c r="D232">
        <v>1.0860000000000001</v>
      </c>
      <c r="E232" s="4">
        <f t="shared" si="6"/>
        <v>3.1295133216761209E-87</v>
      </c>
      <c r="H232" s="8"/>
    </row>
    <row r="233" spans="4:8" x14ac:dyDescent="0.3">
      <c r="D233">
        <v>1.087</v>
      </c>
      <c r="E233" s="4">
        <f t="shared" si="6"/>
        <v>1.9057191411318723E-89</v>
      </c>
      <c r="H233" s="8"/>
    </row>
    <row r="234" spans="4:8" x14ac:dyDescent="0.3">
      <c r="D234">
        <v>1.0880000000000001</v>
      </c>
      <c r="E234" s="4">
        <f t="shared" si="6"/>
        <v>1.0895699046669432E-91</v>
      </c>
      <c r="H234" s="8"/>
    </row>
    <row r="235" spans="4:8" x14ac:dyDescent="0.3">
      <c r="D235">
        <v>1.089</v>
      </c>
      <c r="E235" s="4">
        <f t="shared" si="6"/>
        <v>5.848781716251654E-94</v>
      </c>
      <c r="H235" s="8"/>
    </row>
    <row r="236" spans="4:8" x14ac:dyDescent="0.3">
      <c r="D236">
        <v>1.0900000000000001</v>
      </c>
      <c r="E236" s="4">
        <f t="shared" si="6"/>
        <v>2.947744508524986E-96</v>
      </c>
      <c r="H236" s="8"/>
    </row>
    <row r="237" spans="4:8" x14ac:dyDescent="0.3">
      <c r="D237">
        <v>1.091</v>
      </c>
      <c r="E237" s="4">
        <f t="shared" si="6"/>
        <v>1.3948527920997798E-98</v>
      </c>
      <c r="H237" s="8"/>
    </row>
    <row r="238" spans="4:8" x14ac:dyDescent="0.3">
      <c r="D238">
        <v>1.0920000000000001</v>
      </c>
      <c r="E238" s="4">
        <f t="shared" ref="E238:E246" si="7">_xlfn.NORM.DIST(D238,$J$24,$K$24,FALSE)</f>
        <v>6.1969932720211373E-101</v>
      </c>
      <c r="H238" s="8"/>
    </row>
    <row r="239" spans="4:8" x14ac:dyDescent="0.3">
      <c r="D239">
        <v>1.093</v>
      </c>
      <c r="E239" s="4">
        <f t="shared" si="7"/>
        <v>2.584924034406898E-103</v>
      </c>
      <c r="H239" s="8"/>
    </row>
    <row r="240" spans="4:8" x14ac:dyDescent="0.3">
      <c r="D240">
        <v>1.0940000000000001</v>
      </c>
      <c r="E240" s="4">
        <f t="shared" si="7"/>
        <v>1.0123452651612796E-105</v>
      </c>
      <c r="H240" s="8"/>
    </row>
    <row r="241" spans="4:8" x14ac:dyDescent="0.3">
      <c r="D241">
        <v>1.095</v>
      </c>
      <c r="E241" s="4">
        <f t="shared" si="7"/>
        <v>3.7224051359899372E-108</v>
      </c>
      <c r="H241" s="8"/>
    </row>
    <row r="242" spans="4:8" x14ac:dyDescent="0.3">
      <c r="D242">
        <v>1.0960000000000001</v>
      </c>
      <c r="E242" s="4">
        <f t="shared" si="7"/>
        <v>1.2850875997014171E-110</v>
      </c>
      <c r="H242" s="8"/>
    </row>
    <row r="243" spans="4:8" x14ac:dyDescent="0.3">
      <c r="D243">
        <v>1.097</v>
      </c>
      <c r="E243" s="4">
        <f t="shared" si="7"/>
        <v>4.1653925749684266E-113</v>
      </c>
      <c r="H243" s="8"/>
    </row>
    <row r="244" spans="4:8" x14ac:dyDescent="0.3">
      <c r="D244">
        <v>1.0980000000000001</v>
      </c>
      <c r="E244" s="4">
        <f t="shared" si="7"/>
        <v>1.2676321798252035E-115</v>
      </c>
      <c r="H244" s="8"/>
    </row>
    <row r="245" spans="4:8" x14ac:dyDescent="0.3">
      <c r="D245">
        <v>1.099</v>
      </c>
      <c r="E245" s="4">
        <f t="shared" si="7"/>
        <v>3.6219686253106629E-118</v>
      </c>
      <c r="H245" s="8"/>
    </row>
    <row r="246" spans="4:8" x14ac:dyDescent="0.3">
      <c r="D246">
        <v>1.1000000000000001</v>
      </c>
      <c r="E246" s="4">
        <f t="shared" si="7"/>
        <v>9.7165082518562116E-121</v>
      </c>
      <c r="H24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DA04-CC9B-4F5B-86FC-EE6E0CB3E107}">
  <dimension ref="C4:H13"/>
  <sheetViews>
    <sheetView workbookViewId="0">
      <selection activeCell="C4" sqref="C4:H13"/>
    </sheetView>
  </sheetViews>
  <sheetFormatPr defaultRowHeight="14.4" x14ac:dyDescent="0.3"/>
  <cols>
    <col min="3" max="3" width="9" bestFit="1" customWidth="1"/>
    <col min="4" max="4" width="6.44140625" bestFit="1" customWidth="1"/>
    <col min="5" max="5" width="25" bestFit="1" customWidth="1"/>
    <col min="6" max="6" width="17" bestFit="1" customWidth="1"/>
  </cols>
  <sheetData>
    <row r="4" spans="3:8" ht="36" customHeight="1" x14ac:dyDescent="0.3">
      <c r="C4" s="2" t="s">
        <v>24</v>
      </c>
      <c r="D4" s="2"/>
      <c r="E4" s="3" t="s">
        <v>22</v>
      </c>
      <c r="F4" s="2" t="s">
        <v>23</v>
      </c>
      <c r="G4" s="3" t="s">
        <v>26</v>
      </c>
      <c r="H4" t="s">
        <v>25</v>
      </c>
    </row>
    <row r="5" spans="3:8" x14ac:dyDescent="0.3">
      <c r="C5" t="s">
        <v>20</v>
      </c>
      <c r="D5" t="s">
        <v>21</v>
      </c>
    </row>
    <row r="6" spans="3:8" x14ac:dyDescent="0.3">
      <c r="C6" t="str">
        <f>_xlfn.TEXTJOIN(,TRUE,"&gt;",_xlfn.VALUETOTEXT(#REF!))</f>
        <v>&gt;#ADR!</v>
      </c>
      <c r="D6" s="1" t="str">
        <f>_xlfn.TEXTJOIN(,TRUE,"&lt;=",_xlfn.VALUETOTEXT(#REF!))</f>
        <v>&lt;=#ADR!</v>
      </c>
      <c r="E6" t="e">
        <f>COUNTIFS(#REF!,C6,#REF!,D6)</f>
        <v>#REF!</v>
      </c>
      <c r="F6" s="4" t="e">
        <f>E6/COUNT(#REF!)</f>
        <v>#REF!</v>
      </c>
      <c r="G6">
        <f>0.055</f>
        <v>5.5E-2</v>
      </c>
      <c r="H6" t="e">
        <f>Tabela2[[#This Row],[Kolumna4]]/Tabela2[[#This Row],[Kolumna5]]</f>
        <v>#REF!</v>
      </c>
    </row>
    <row r="7" spans="3:8" x14ac:dyDescent="0.3">
      <c r="C7" t="str">
        <f>_xlfn.TEXTJOIN(,TRUE,"&gt;",_xlfn.VALUETOTEXT(#REF!))</f>
        <v>&gt;#ADR!</v>
      </c>
      <c r="D7" s="1" t="str">
        <f>_xlfn.TEXTJOIN(,TRUE,"&lt;=",_xlfn.VALUETOTEXT(#REF!))</f>
        <v>&lt;=#ADR!</v>
      </c>
      <c r="E7" t="e">
        <f>COUNTIFS(#REF!,C7,#REF!,D7)</f>
        <v>#REF!</v>
      </c>
      <c r="F7" s="4" t="e">
        <f>E7/COUNT(#REF!)</f>
        <v>#REF!</v>
      </c>
      <c r="G7">
        <f t="shared" ref="G7:G13" si="0">0.055</f>
        <v>5.5E-2</v>
      </c>
      <c r="H7" t="e">
        <f>Tabela2[[#This Row],[Kolumna4]]/Tabela2[[#This Row],[Kolumna5]]</f>
        <v>#REF!</v>
      </c>
    </row>
    <row r="8" spans="3:8" x14ac:dyDescent="0.3">
      <c r="C8" t="str">
        <f>_xlfn.TEXTJOIN(,TRUE,"&gt;",_xlfn.VALUETOTEXT(#REF!))</f>
        <v>&gt;#ADR!</v>
      </c>
      <c r="D8" s="1" t="str">
        <f>_xlfn.TEXTJOIN(,TRUE,"&lt;=",_xlfn.VALUETOTEXT(#REF!))</f>
        <v>&lt;=#ADR!</v>
      </c>
      <c r="E8" t="e">
        <f>COUNTIFS(#REF!,C8,#REF!,D8)</f>
        <v>#REF!</v>
      </c>
      <c r="F8" s="4" t="e">
        <f>E8/COUNT(#REF!)</f>
        <v>#REF!</v>
      </c>
      <c r="G8">
        <f t="shared" si="0"/>
        <v>5.5E-2</v>
      </c>
      <c r="H8" t="e">
        <f>Tabela2[[#This Row],[Kolumna4]]/Tabela2[[#This Row],[Kolumna5]]</f>
        <v>#REF!</v>
      </c>
    </row>
    <row r="9" spans="3:8" x14ac:dyDescent="0.3">
      <c r="C9" t="str">
        <f>_xlfn.TEXTJOIN(,TRUE,"&gt;",_xlfn.VALUETOTEXT(#REF!))</f>
        <v>&gt;#ADR!</v>
      </c>
      <c r="D9" s="1" t="str">
        <f>_xlfn.TEXTJOIN(,TRUE,"&lt;=",_xlfn.VALUETOTEXT(#REF!))</f>
        <v>&lt;=#ADR!</v>
      </c>
      <c r="E9" t="e">
        <f>COUNTIFS(#REF!,C9,#REF!,D9)</f>
        <v>#REF!</v>
      </c>
      <c r="F9" s="4" t="e">
        <f>E9/COUNT(#REF!)</f>
        <v>#REF!</v>
      </c>
      <c r="G9">
        <f t="shared" si="0"/>
        <v>5.5E-2</v>
      </c>
      <c r="H9" t="e">
        <f>Tabela2[[#This Row],[Kolumna4]]/Tabela2[[#This Row],[Kolumna5]]</f>
        <v>#REF!</v>
      </c>
    </row>
    <row r="10" spans="3:8" x14ac:dyDescent="0.3">
      <c r="C10" t="str">
        <f>_xlfn.TEXTJOIN(,TRUE,"&gt;",_xlfn.VALUETOTEXT(#REF!))</f>
        <v>&gt;#ADR!</v>
      </c>
      <c r="D10" s="1" t="str">
        <f>_xlfn.TEXTJOIN(,TRUE,"&lt;=",_xlfn.VALUETOTEXT(#REF!))</f>
        <v>&lt;=#ADR!</v>
      </c>
      <c r="E10" t="e">
        <f>COUNTIFS(#REF!,C10,#REF!,D10)</f>
        <v>#REF!</v>
      </c>
      <c r="F10" s="4" t="e">
        <f>E10/COUNT(#REF!)</f>
        <v>#REF!</v>
      </c>
      <c r="G10">
        <f t="shared" si="0"/>
        <v>5.5E-2</v>
      </c>
      <c r="H10" t="e">
        <f>Tabela2[[#This Row],[Kolumna4]]/Tabela2[[#This Row],[Kolumna5]]</f>
        <v>#REF!</v>
      </c>
    </row>
    <row r="11" spans="3:8" x14ac:dyDescent="0.3">
      <c r="C11" t="str">
        <f>_xlfn.TEXTJOIN(,TRUE,"&gt;",_xlfn.VALUETOTEXT(#REF!))</f>
        <v>&gt;#ADR!</v>
      </c>
      <c r="D11" s="1" t="str">
        <f>_xlfn.TEXTJOIN(,TRUE,"&lt;=",_xlfn.VALUETOTEXT(#REF!))</f>
        <v>&lt;=#ADR!</v>
      </c>
      <c r="E11" t="e">
        <f>COUNTIFS(#REF!,C11,#REF!,D11)</f>
        <v>#REF!</v>
      </c>
      <c r="F11" s="4" t="e">
        <f>E11/COUNT(#REF!)</f>
        <v>#REF!</v>
      </c>
      <c r="G11">
        <f t="shared" si="0"/>
        <v>5.5E-2</v>
      </c>
      <c r="H11" t="e">
        <f>Tabela2[[#This Row],[Kolumna4]]/Tabela2[[#This Row],[Kolumna5]]</f>
        <v>#REF!</v>
      </c>
    </row>
    <row r="12" spans="3:8" x14ac:dyDescent="0.3">
      <c r="C12" t="str">
        <f>_xlfn.TEXTJOIN(,TRUE,"&gt;",_xlfn.VALUETOTEXT(#REF!))</f>
        <v>&gt;#ADR!</v>
      </c>
      <c r="D12" s="1" t="str">
        <f>_xlfn.TEXTJOIN(,TRUE,"&lt;=",_xlfn.VALUETOTEXT(#REF!))</f>
        <v>&lt;=#ADR!</v>
      </c>
      <c r="E12" t="e">
        <f>COUNTIFS(#REF!,C12,#REF!,D12)</f>
        <v>#REF!</v>
      </c>
      <c r="F12" s="4" t="e">
        <f>E12/COUNT(#REF!)</f>
        <v>#REF!</v>
      </c>
      <c r="G12">
        <f t="shared" si="0"/>
        <v>5.5E-2</v>
      </c>
      <c r="H12" t="e">
        <f>Tabela2[[#This Row],[Kolumna4]]/Tabela2[[#This Row],[Kolumna5]]</f>
        <v>#REF!</v>
      </c>
    </row>
    <row r="13" spans="3:8" x14ac:dyDescent="0.3">
      <c r="C13" t="str">
        <f>_xlfn.TEXTJOIN(,TRUE,"&gt;",_xlfn.VALUETOTEXT(#REF!))</f>
        <v>&gt;#ADR!</v>
      </c>
      <c r="D13" s="1" t="str">
        <f>_xlfn.TEXTJOIN(,TRUE,"&lt;=",_xlfn.VALUETOTEXT(#REF!))</f>
        <v>&lt;=#ADR!</v>
      </c>
      <c r="E13" t="e">
        <f>COUNTIFS(#REF!,C13,#REF!,D13)</f>
        <v>#REF!</v>
      </c>
      <c r="F13" s="4" t="e">
        <f>E13/COUNT(#REF!)</f>
        <v>#REF!</v>
      </c>
      <c r="G13">
        <f t="shared" si="0"/>
        <v>5.5E-2</v>
      </c>
      <c r="H13" t="e">
        <f>Tabela2[[#This Row],[Kolumna4]]/Tabela2[[#This Row],[Kolumna5]]</f>
        <v>#REF!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6 7 V 4 U t v e g a O k A A A A 9 Q A A A B I A H A B D b 2 5 m a W c v U G F j a 2 F n Z S 5 4 b W w g o h g A K K A U A A A A A A A A A A A A A A A A A A A A A A A A A A A A h Y + x D o I w G I R f h X S n L T U m S H 7 K 4 A o J i Y l x b U r F R i i E F s u 7 O f h I v o I Y R d 0 c 7 7 u 7 5 O 5 + v U E 2 t U 1 w U Y P V n U l R h C k K l J F d p U 2 d o t E d w x h l H E o h z 6 J W w R w 2 N p m s T t H J u T 4 h x H u P / Q p 3 Q 0 0 Y p R E 5 F P l O n l Q r Q m 2 s E 0 Y q 9 G l V / 1 u I w / 4 1 h j O 8 o X g d M 0 y B L A w K b b 4 + m + c + 3 R 8 I 2 7 F x 4 6 B 4 3 4 R l D m S R Q N 4 X + A N Q S w M E F A A C A A g A 6 7 V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1 e F J 1 8 Z o 7 U Q E A A B 4 C A A A T A B w A R m 9 y b X V s Y X M v U 2 V j d G l v b j E u b S C i G A A o o B Q A A A A A A A A A A A A A A A A A A A A A A A A A A A C N U M F O w k A Q P U v S f 9 i U S 0 m a p h j x I O n B g E Y T Q 1 T w I h i z t C N s 2 O 6 Q 3 S m l E C 7 8 E i c T b 6 T / 5 S o G N H p w L 7 v z 3 s 6 b 9 8 Z A T A I V 6 + 7 u e t O p O B U z 5 h o S 1 i W c 5 p z i M Y u Y B H I q z J 7 y V W 8 3 S b l G C 7 b M L G h j n K W g y L s U E o I W K r K F 8 d z W 2 e D B g D a D C Z / w + n M Y h o M 2 5 k o i T 8 x g r x z Q n N y a 3 2 + D F K k g 0 J F 7 5 P q s h T J L l Y k a P r t Q M S Z C j a L 6 c S P 0 2 V 2 G B F 0 q J E S H Z 9 B B B U 8 1 f + e w 6 n b 4 q F x v N / l E M G R T T P K i f D M L V E V q q 4 X A V I B r 7 f f 4 0 P b e a k y t 0 B X w x N r 1 9 v l 8 1 v + i z q X s x l x y b S L S 2 f d B j 1 Z J 2 b U h o 2 J 6 k O x p r s w L 6 n S X o 1 d M w X j / s + U v l 2 7 V b u B a 0 e l J 8 N G 5 8 t n S v e F D k B a 2 Y 4 A R z O k T t Z 9 A z / h v o o f 0 B 3 o P M e o E k h / E q u Z U h P o 7 U P M d U E s B A i 0 A F A A C A A g A 6 7 V 4 U t v e g a O k A A A A 9 Q A A A B I A A A A A A A A A A A A A A A A A A A A A A E N v b m Z p Z y 9 Q Y W N r Y W d l L n h t b F B L A Q I t A B Q A A g A I A O u 1 e F I P y u m r p A A A A O k A A A A T A A A A A A A A A A A A A A A A A P A A A A B b Q 2 9 u d G V u d F 9 U e X B l c 1 0 u e G 1 s U E s B A i 0 A F A A C A A g A 6 7 V 4 U n X x m j t R A Q A A H g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o A A A A A A A B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B 3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0 V D I x O j M z O j U 4 L j k y N j Q 5 O T R a I i A v P j x F b n R y e S B U e X B l P S J G a W x s Q 2 9 s d W 1 u V H l w Z X M i I F Z h b H V l P S J z Q X d Z R 0 J n W T 0 i I C 8 + P E V u d H J 5 I F R 5 c G U 9 I k Z p b G x D b 2 x 1 b W 5 O Y W 1 l c y I g V m F s d W U 9 I n N b J n F 1 b 3 Q 7 I y Z x d W 9 0 O y w m c X V v d D t M Y W J l b C Z x d W 9 0 O y w m c X V v d D t J b n R l c n Z h b C Z x d W 9 0 O y w m c X V v d D t U b 3 R h b C Z x d W 9 0 O y w m c X V v d D t S Z W N v c m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B 3 Y X R j a C 9 B d X R v U m V t b 3 Z l Z E N v b H V t b n M x L n s j L D B 9 J n F 1 b 3 Q 7 L C Z x d W 9 0 O 1 N l Y 3 R p b 2 4 x L 1 N 0 b 3 B 3 Y X R j a C 9 B d X R v U m V t b 3 Z l Z E N v b H V t b n M x L n t M Y W J l b C w x f S Z x d W 9 0 O y w m c X V v d D t T Z W N 0 a W 9 u M S 9 T d G 9 w d 2 F 0 Y 2 g v Q X V 0 b 1 J l b W 9 2 Z W R D b 2 x 1 b W 5 z M S 5 7 S W 5 0 Z X J 2 Y W w s M n 0 m c X V v d D s s J n F 1 b 3 Q 7 U 2 V j d G l v b j E v U 3 R v c H d h d G N o L 0 F 1 d G 9 S Z W 1 v d m V k Q 2 9 s d W 1 u c z E u e 1 R v d G F s L D N 9 J n F 1 b 3 Q 7 L C Z x d W 9 0 O 1 N l Y 3 R p b 2 4 x L 1 N 0 b 3 B 3 Y X R j a C 9 B d X R v U m V t b 3 Z l Z E N v b H V t b n M x L n t S Z W N v c m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9 w d 2 F 0 Y 2 g v Q X V 0 b 1 J l b W 9 2 Z W R D b 2 x 1 b W 5 z M S 5 7 I y w w f S Z x d W 9 0 O y w m c X V v d D t T Z W N 0 a W 9 u M S 9 T d G 9 w d 2 F 0 Y 2 g v Q X V 0 b 1 J l b W 9 2 Z W R D b 2 x 1 b W 5 z M S 5 7 T G F i Z W w s M X 0 m c X V v d D s s J n F 1 b 3 Q 7 U 2 V j d G l v b j E v U 3 R v c H d h d G N o L 0 F 1 d G 9 S Z W 1 v d m V k Q 2 9 s d W 1 u c z E u e 0 l u d G V y d m F s L D J 9 J n F 1 b 3 Q 7 L C Z x d W 9 0 O 1 N l Y 3 R p b 2 4 x L 1 N 0 b 3 B 3 Y X R j a C 9 B d X R v U m V t b 3 Z l Z E N v b H V t b n M x L n t U b 3 R h b C w z f S Z x d W 9 0 O y w m c X V v d D t T Z W N 0 a W 9 u M S 9 T d G 9 w d 2 F 0 Y 2 g v Q X V 0 b 1 J l b W 9 2 Z W R D b 2 x 1 b W 5 z M S 5 7 U m V j b 3 J k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B 3 Y X R j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d 2 F 0 Y 2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d 2 F 0 Y 2 g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a O 6 b w A 9 Z D k z e T v p l B a j Q A A A A A A g A A A A A A E G Y A A A A B A A A g A A A A + t 1 i X d U + y A T i K g k T S r 8 E k x / / l 2 L b u 8 e e Z 1 r C t W x m n 4 s A A A A A D o A A A A A C A A A g A A A A T i n 7 q K q N E K 2 9 5 g 3 B 7 v X o Y r 0 l c X W D b i j + n 1 O F 9 W 3 X K T B Q A A A A 6 K k H m I / I S s y Y J k Z P J x L c + X M P w C f e Q R w X Y M K f 9 n G k m 2 c q D q 4 Y J E D n f A w x m A y 4 D c t T U H + K F O G 3 Q q A V s d g K Y f u p w 5 J j 5 W T 1 2 r G Z 5 R 5 n r 0 8 s 2 W F A A A A A q j x 5 R W Z k h + k Q u J v l 8 k w M Y d X 9 m i p G I J h n 0 U + q m K H o 6 V M / 5 W W J w J H C y 5 o K q e t j s z f 8 / 0 h / t 7 5 O 6 J D 6 E 0 G 1 R O + 9 H A = = < / D a t a M a s h u p > 
</file>

<file path=customXml/itemProps1.xml><?xml version="1.0" encoding="utf-8"?>
<ds:datastoreItem xmlns:ds="http://schemas.openxmlformats.org/officeDocument/2006/customXml" ds:itemID="{E8B8D60E-D400-4656-B198-BCF18E82B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Zadanie 3 i 4</vt:lpstr>
      <vt:lpstr>Dane do zadania 3 i 4</vt:lpstr>
      <vt:lpstr>Tabela do zadania 3</vt:lpstr>
      <vt:lpstr>Histogram i rozkład Gaussa</vt:lpstr>
      <vt:lpstr>Połączone 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Bielecki</dc:creator>
  <cp:lastModifiedBy>48691</cp:lastModifiedBy>
  <dcterms:created xsi:type="dcterms:W3CDTF">2015-06-05T18:19:34Z</dcterms:created>
  <dcterms:modified xsi:type="dcterms:W3CDTF">2021-05-13T18:01:54Z</dcterms:modified>
</cp:coreProperties>
</file>