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68D07D4E-888E-4BED-9D42-FA26DE139330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genera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6" l="1"/>
  <c r="E28" i="6"/>
  <c r="C7" i="6"/>
  <c r="E25" i="6"/>
  <c r="E24" i="6"/>
  <c r="E17" i="6"/>
  <c r="E18" i="6"/>
  <c r="E19" i="6"/>
  <c r="E21" i="6"/>
  <c r="E16" i="6"/>
  <c r="E14" i="6"/>
  <c r="E15" i="6"/>
  <c r="E10" i="6"/>
  <c r="E6" i="6"/>
  <c r="E5" i="6"/>
  <c r="E3" i="6"/>
  <c r="E4" i="6"/>
  <c r="E11" i="6"/>
</calcChain>
</file>

<file path=xl/sharedStrings.xml><?xml version="1.0" encoding="utf-8"?>
<sst xmlns="http://schemas.openxmlformats.org/spreadsheetml/2006/main" count="91" uniqueCount="64">
  <si>
    <t>Comment</t>
  </si>
  <si>
    <t>m2</t>
  </si>
  <si>
    <t>m</t>
  </si>
  <si>
    <t>reference chord</t>
  </si>
  <si>
    <t>air density (sea level)</t>
  </si>
  <si>
    <t>kg/m3</t>
  </si>
  <si>
    <t>geometric mean chord</t>
  </si>
  <si>
    <t>b</t>
  </si>
  <si>
    <t>S</t>
  </si>
  <si>
    <t>c_MAC</t>
  </si>
  <si>
    <t>mean aerodynamic chord</t>
  </si>
  <si>
    <t>c_mean</t>
  </si>
  <si>
    <t>rho_air_0</t>
  </si>
  <si>
    <t>wing span</t>
  </si>
  <si>
    <t>reference area</t>
  </si>
  <si>
    <t>air density (cruise level)</t>
  </si>
  <si>
    <t>rho_air_C</t>
  </si>
  <si>
    <t>Flight conditions</t>
  </si>
  <si>
    <t>Environmental parameters</t>
  </si>
  <si>
    <t>gravitational acceleration</t>
  </si>
  <si>
    <t>g</t>
  </si>
  <si>
    <t>m/s2</t>
  </si>
  <si>
    <t>mm</t>
  </si>
  <si>
    <t>mm2</t>
  </si>
  <si>
    <t>mm/s2</t>
  </si>
  <si>
    <t>t/mm3</t>
  </si>
  <si>
    <t>SI unit system</t>
  </si>
  <si>
    <t>[t-mm] unit system</t>
  </si>
  <si>
    <t>cruise altitude</t>
  </si>
  <si>
    <t>Stall speed</t>
  </si>
  <si>
    <t>V_Sg1</t>
  </si>
  <si>
    <t>Maneouver speed</t>
  </si>
  <si>
    <t>V_A</t>
  </si>
  <si>
    <t>Design cruise speed</t>
  </si>
  <si>
    <t>V_C</t>
  </si>
  <si>
    <t>Max. operating speed</t>
  </si>
  <si>
    <t>V_MO</t>
  </si>
  <si>
    <t>Dive speed</t>
  </si>
  <si>
    <t>V_D</t>
  </si>
  <si>
    <t>m/s</t>
  </si>
  <si>
    <t>mm/s</t>
  </si>
  <si>
    <t>Beechcraft_1900D_2020_HD_geradeLE</t>
  </si>
  <si>
    <t>Main geometric wing parameters</t>
  </si>
  <si>
    <t>EAS</t>
  </si>
  <si>
    <t>Aircraft Design Masses</t>
  </si>
  <si>
    <t>Maximum Take-Off Mass</t>
  </si>
  <si>
    <t>MTOM</t>
  </si>
  <si>
    <t>Maximum Zero Fuel Mass</t>
  </si>
  <si>
    <t>MZFM</t>
  </si>
  <si>
    <t>kg</t>
  </si>
  <si>
    <t>t</t>
  </si>
  <si>
    <t>M_MO</t>
  </si>
  <si>
    <t>-</t>
  </si>
  <si>
    <t>Max. operating Mach number</t>
  </si>
  <si>
    <t>Material properties of aluminium</t>
  </si>
  <si>
    <t>Density</t>
  </si>
  <si>
    <t>Young's Modulus</t>
  </si>
  <si>
    <t>Shear Modulus</t>
  </si>
  <si>
    <t>E</t>
  </si>
  <si>
    <t>rho</t>
  </si>
  <si>
    <t>G</t>
  </si>
  <si>
    <t>N/mm2</t>
  </si>
  <si>
    <t>aspect ratio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</si>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</sst>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166" fontId="0" fillId="2" borderId="0" xfId="0" applyNumberFormat="1" applyFont="1" applyFill="1"/>
    <xf numFmtId="2" fontId="0" fillId="2" borderId="0" xfId="0" applyNumberFormat="1" applyFont="1" applyFill="1"/>
    <xf numFmtId="2" fontId="0" fillId="2" borderId="0" xfId="0" applyNumberFormat="1" applyFill="1"/>
    <xf numFmtId="0" fontId="3" fillId="0" borderId="0" xfId="0" applyFont="1"/>
    <xf numFmtId="1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0" fontId="3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165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I15" sqref="I15"/>
    </sheetView>
  </sheetViews>
  <sheetFormatPr defaultColWidth="10.6640625" defaultRowHeight="14.25" x14ac:dyDescent="0.45"/>
  <cols>
    <col min="1" max="1" width="30.73046875" customWidth="1"/>
    <col min="2" max="2" width="15.73046875" customWidth="1"/>
    <col min="3" max="6" width="10.73046875" customWidth="1"/>
    <col min="7" max="7" width="20.73046875" customWidth="1"/>
  </cols>
  <sheetData>
    <row r="1" spans="1:9" x14ac:dyDescent="0.45">
      <c r="A1" s="17" t="s">
        <v>41</v>
      </c>
      <c r="B1" s="17"/>
      <c r="C1" s="15" t="s">
        <v>26</v>
      </c>
      <c r="D1" s="15"/>
      <c r="E1" s="16" t="s">
        <v>27</v>
      </c>
      <c r="F1" s="16"/>
      <c r="G1" s="14" t="s">
        <v>0</v>
      </c>
    </row>
    <row r="2" spans="1:9" x14ac:dyDescent="0.45">
      <c r="A2" s="1" t="s">
        <v>42</v>
      </c>
      <c r="E2" s="9"/>
      <c r="F2" s="9"/>
    </row>
    <row r="3" spans="1:9" x14ac:dyDescent="0.45">
      <c r="A3" t="s">
        <v>13</v>
      </c>
      <c r="B3" t="s">
        <v>7</v>
      </c>
      <c r="C3" s="2">
        <v>17.173999999999999</v>
      </c>
      <c r="D3" t="s">
        <v>2</v>
      </c>
      <c r="E3" s="9">
        <f>C3*(10^3)</f>
        <v>17174</v>
      </c>
      <c r="F3" s="9" t="s">
        <v>22</v>
      </c>
    </row>
    <row r="4" spans="1:9" x14ac:dyDescent="0.45">
      <c r="A4" t="s">
        <v>14</v>
      </c>
      <c r="B4" t="s">
        <v>8</v>
      </c>
      <c r="C4" s="2">
        <v>32.200000000000003</v>
      </c>
      <c r="D4" t="s">
        <v>1</v>
      </c>
      <c r="E4" s="10">
        <f>C4*(10^6)</f>
        <v>32200000.000000004</v>
      </c>
      <c r="F4" s="9" t="s">
        <v>23</v>
      </c>
    </row>
    <row r="5" spans="1:9" x14ac:dyDescent="0.45">
      <c r="A5" t="s">
        <v>10</v>
      </c>
      <c r="B5" t="s">
        <v>9</v>
      </c>
      <c r="C5" s="3">
        <v>1.984</v>
      </c>
      <c r="D5" t="s">
        <v>2</v>
      </c>
      <c r="E5" s="9">
        <f>C5*(10^3)</f>
        <v>1984</v>
      </c>
      <c r="F5" s="9" t="s">
        <v>22</v>
      </c>
      <c r="G5" t="s">
        <v>3</v>
      </c>
    </row>
    <row r="6" spans="1:9" x14ac:dyDescent="0.45">
      <c r="A6" t="s">
        <v>6</v>
      </c>
      <c r="B6" t="s">
        <v>11</v>
      </c>
      <c r="C6" s="3">
        <v>1.875</v>
      </c>
      <c r="D6" t="s">
        <v>2</v>
      </c>
      <c r="E6" s="9">
        <f>C6*(10^3)</f>
        <v>1875</v>
      </c>
      <c r="F6" s="9" t="s">
        <v>22</v>
      </c>
    </row>
    <row r="7" spans="1:9" x14ac:dyDescent="0.45">
      <c r="A7" t="s">
        <v>62</v>
      </c>
      <c r="B7" t="s">
        <v>63</v>
      </c>
      <c r="C7" s="8">
        <f>C3^2/C4</f>
        <v>9.1598222360248425</v>
      </c>
      <c r="D7" t="s">
        <v>52</v>
      </c>
      <c r="E7" s="9"/>
      <c r="F7" s="9"/>
    </row>
    <row r="8" spans="1:9" x14ac:dyDescent="0.45">
      <c r="E8" s="9"/>
      <c r="F8" s="9"/>
    </row>
    <row r="9" spans="1:9" x14ac:dyDescent="0.45">
      <c r="A9" s="1" t="s">
        <v>18</v>
      </c>
      <c r="E9" s="9"/>
      <c r="F9" s="9"/>
    </row>
    <row r="10" spans="1:9" x14ac:dyDescent="0.45">
      <c r="A10" t="s">
        <v>19</v>
      </c>
      <c r="B10" t="s">
        <v>20</v>
      </c>
      <c r="C10" s="3">
        <v>9.8070000000000004</v>
      </c>
      <c r="D10" t="s">
        <v>21</v>
      </c>
      <c r="E10" s="9">
        <f>C10*(10^3)</f>
        <v>9807</v>
      </c>
      <c r="F10" s="9" t="s">
        <v>24</v>
      </c>
    </row>
    <row r="11" spans="1:9" x14ac:dyDescent="0.45">
      <c r="A11" t="s">
        <v>4</v>
      </c>
      <c r="B11" t="s">
        <v>12</v>
      </c>
      <c r="C11" s="3">
        <v>1.2250000000000001</v>
      </c>
      <c r="D11" t="s">
        <v>5</v>
      </c>
      <c r="E11" s="11">
        <f>C11*(10^-12)</f>
        <v>1.2250000000000001E-12</v>
      </c>
      <c r="F11" s="9" t="s">
        <v>25</v>
      </c>
    </row>
    <row r="12" spans="1:9" x14ac:dyDescent="0.45">
      <c r="E12" s="9"/>
      <c r="F12" s="9"/>
    </row>
    <row r="13" spans="1:9" x14ac:dyDescent="0.45">
      <c r="A13" s="1" t="s">
        <v>17</v>
      </c>
      <c r="E13" s="9"/>
      <c r="F13" s="9"/>
    </row>
    <row r="14" spans="1:9" s="4" customFormat="1" x14ac:dyDescent="0.45">
      <c r="A14" s="4" t="s">
        <v>28</v>
      </c>
      <c r="B14" s="4" t="s">
        <v>2</v>
      </c>
      <c r="C14" s="5">
        <v>4023.4</v>
      </c>
      <c r="D14" s="4" t="s">
        <v>2</v>
      </c>
      <c r="E14" s="9">
        <f>C14*(10^3)</f>
        <v>4023400</v>
      </c>
      <c r="F14" s="9" t="s">
        <v>22</v>
      </c>
    </row>
    <row r="15" spans="1:9" x14ac:dyDescent="0.45">
      <c r="A15" t="s">
        <v>15</v>
      </c>
      <c r="B15" t="s">
        <v>16</v>
      </c>
      <c r="C15" s="3">
        <v>0.81699999999999995</v>
      </c>
      <c r="D15" t="s">
        <v>5</v>
      </c>
      <c r="E15" s="11">
        <f>C15*(10^-12)</f>
        <v>8.1699999999999995E-13</v>
      </c>
      <c r="F15" s="9" t="s">
        <v>25</v>
      </c>
      <c r="H15" s="18">
        <v>1.23E-12</v>
      </c>
      <c r="I15" s="19">
        <f>E15/H15</f>
        <v>0.66422764227642273</v>
      </c>
    </row>
    <row r="16" spans="1:9" s="4" customFormat="1" x14ac:dyDescent="0.45">
      <c r="A16" s="4" t="s">
        <v>29</v>
      </c>
      <c r="B16" s="4" t="s">
        <v>30</v>
      </c>
      <c r="C16" s="6">
        <v>52</v>
      </c>
      <c r="D16" s="4" t="s">
        <v>39</v>
      </c>
      <c r="E16" s="9">
        <f>C16*(10^3)</f>
        <v>52000</v>
      </c>
      <c r="F16" s="9" t="s">
        <v>40</v>
      </c>
      <c r="G16" s="4" t="s">
        <v>43</v>
      </c>
    </row>
    <row r="17" spans="1:7" s="4" customFormat="1" x14ac:dyDescent="0.45">
      <c r="A17" s="4" t="s">
        <v>31</v>
      </c>
      <c r="B17" s="4" t="s">
        <v>32</v>
      </c>
      <c r="C17" s="6">
        <v>91.6</v>
      </c>
      <c r="D17" s="4" t="s">
        <v>39</v>
      </c>
      <c r="E17" s="9">
        <f t="shared" ref="E17:E21" si="0">C17*(10^3)</f>
        <v>91600</v>
      </c>
      <c r="F17" s="9" t="s">
        <v>40</v>
      </c>
      <c r="G17" s="4" t="s">
        <v>43</v>
      </c>
    </row>
    <row r="18" spans="1:7" s="4" customFormat="1" x14ac:dyDescent="0.45">
      <c r="A18" s="4" t="s">
        <v>33</v>
      </c>
      <c r="B18" s="4" t="s">
        <v>34</v>
      </c>
      <c r="C18" s="6">
        <v>86.6</v>
      </c>
      <c r="D18" s="4" t="s">
        <v>39</v>
      </c>
      <c r="E18" s="9">
        <f t="shared" si="0"/>
        <v>86600</v>
      </c>
      <c r="F18" s="9" t="s">
        <v>40</v>
      </c>
      <c r="G18" s="4" t="s">
        <v>43</v>
      </c>
    </row>
    <row r="19" spans="1:7" s="4" customFormat="1" x14ac:dyDescent="0.45">
      <c r="A19" s="4" t="s">
        <v>35</v>
      </c>
      <c r="B19" s="4" t="s">
        <v>36</v>
      </c>
      <c r="C19" s="6">
        <v>127.2</v>
      </c>
      <c r="D19" s="4" t="s">
        <v>39</v>
      </c>
      <c r="E19" s="9">
        <f t="shared" si="0"/>
        <v>127200</v>
      </c>
      <c r="F19" s="9" t="s">
        <v>40</v>
      </c>
      <c r="G19" s="4" t="s">
        <v>43</v>
      </c>
    </row>
    <row r="20" spans="1:7" s="4" customFormat="1" x14ac:dyDescent="0.45">
      <c r="A20" s="4" t="s">
        <v>53</v>
      </c>
      <c r="B20" s="4" t="s">
        <v>51</v>
      </c>
      <c r="C20" s="7">
        <v>0.48</v>
      </c>
      <c r="D20" s="4" t="s">
        <v>52</v>
      </c>
      <c r="E20" s="9"/>
      <c r="F20" s="9"/>
    </row>
    <row r="21" spans="1:7" s="4" customFormat="1" x14ac:dyDescent="0.45">
      <c r="A21" s="4" t="s">
        <v>37</v>
      </c>
      <c r="B21" s="4" t="s">
        <v>38</v>
      </c>
      <c r="C21" s="6">
        <v>159.5</v>
      </c>
      <c r="D21" s="4" t="s">
        <v>39</v>
      </c>
      <c r="E21" s="9">
        <f t="shared" si="0"/>
        <v>159500</v>
      </c>
      <c r="F21" s="9" t="s">
        <v>40</v>
      </c>
      <c r="G21" s="4" t="s">
        <v>43</v>
      </c>
    </row>
    <row r="22" spans="1:7" x14ac:dyDescent="0.45">
      <c r="E22" s="9"/>
      <c r="F22" s="9"/>
    </row>
    <row r="23" spans="1:7" x14ac:dyDescent="0.45">
      <c r="A23" s="1" t="s">
        <v>44</v>
      </c>
      <c r="E23" s="9"/>
      <c r="F23" s="9"/>
    </row>
    <row r="24" spans="1:7" x14ac:dyDescent="0.45">
      <c r="A24" t="s">
        <v>45</v>
      </c>
      <c r="B24" t="s">
        <v>46</v>
      </c>
      <c r="C24" s="6">
        <v>7400.35</v>
      </c>
      <c r="D24" t="s">
        <v>49</v>
      </c>
      <c r="E24" s="12">
        <f>C24/(10^3)</f>
        <v>7.4003500000000004</v>
      </c>
      <c r="F24" s="9" t="s">
        <v>50</v>
      </c>
    </row>
    <row r="25" spans="1:7" x14ac:dyDescent="0.45">
      <c r="A25" t="s">
        <v>47</v>
      </c>
      <c r="B25" t="s">
        <v>48</v>
      </c>
      <c r="C25" s="6">
        <v>6816.8</v>
      </c>
      <c r="D25" t="s">
        <v>49</v>
      </c>
      <c r="E25" s="12">
        <f>C25/(10^3)</f>
        <v>6.8167999999999997</v>
      </c>
      <c r="F25" s="9" t="s">
        <v>50</v>
      </c>
    </row>
    <row r="26" spans="1:7" x14ac:dyDescent="0.45">
      <c r="E26" s="9"/>
      <c r="F26" s="9"/>
    </row>
    <row r="27" spans="1:7" x14ac:dyDescent="0.45">
      <c r="A27" s="1" t="s">
        <v>54</v>
      </c>
      <c r="E27" s="9"/>
      <c r="F27" s="9"/>
    </row>
    <row r="28" spans="1:7" x14ac:dyDescent="0.45">
      <c r="A28" t="s">
        <v>55</v>
      </c>
      <c r="B28" t="s">
        <v>59</v>
      </c>
      <c r="C28" s="3">
        <v>2796</v>
      </c>
      <c r="D28" t="s">
        <v>5</v>
      </c>
      <c r="E28" s="11">
        <f>C28*(10^-12)</f>
        <v>2.7959999999999999E-9</v>
      </c>
      <c r="F28" s="9" t="s">
        <v>25</v>
      </c>
    </row>
    <row r="29" spans="1:7" x14ac:dyDescent="0.45">
      <c r="A29" t="s">
        <v>56</v>
      </c>
      <c r="B29" t="s">
        <v>58</v>
      </c>
      <c r="E29" s="13">
        <v>72397</v>
      </c>
      <c r="F29" s="9" t="s">
        <v>61</v>
      </c>
    </row>
    <row r="30" spans="1:7" x14ac:dyDescent="0.45">
      <c r="A30" t="s">
        <v>57</v>
      </c>
      <c r="B30" t="s">
        <v>60</v>
      </c>
      <c r="E30" s="13">
        <v>27000</v>
      </c>
      <c r="F30" s="9" t="s">
        <v>61</v>
      </c>
    </row>
  </sheetData>
  <mergeCells count="3">
    <mergeCell ref="C1:D1"/>
    <mergeCell ref="E1:F1"/>
    <mergeCell ref="A1:B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2022-04-22T11:51:47Z</dcterms:modified>
</cp:coreProperties>
</file>