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4.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C:\Users\evgen\Desktop\Excel Project - GitHub\For GitHub upload\"/>
    </mc:Choice>
  </mc:AlternateContent>
  <xr:revisionPtr revIDLastSave="0" documentId="13_ncr:1_{29FCD4AD-DF7D-4074-A7C7-9BC9A481BB74}" xr6:coauthVersionLast="47" xr6:coauthVersionMax="47" xr10:uidLastSave="{00000000-0000-0000-0000-000000000000}"/>
  <bookViews>
    <workbookView xWindow="-23148" yWindow="-108" windowWidth="23256" windowHeight="12456" tabRatio="798" xr2:uid="{7DD9A03C-FC15-4B26-B10A-073083D1C823}"/>
  </bookViews>
  <sheets>
    <sheet name="Dashboard" sheetId="7" r:id="rId1"/>
    <sheet name="Data-Students" sheetId="1" r:id="rId2"/>
    <sheet name="PT - General" sheetId="25" r:id="rId3"/>
    <sheet name="PT-Students-seasonality" sheetId="2" r:id="rId4"/>
    <sheet name="Historgram-Students" sheetId="14" r:id="rId5"/>
    <sheet name="Historgram-Stud &lt;1000" sheetId="23" r:id="rId6"/>
    <sheet name="PT - Top 15 clients" sheetId="5" r:id="rId7"/>
    <sheet name="PivotChart - Revenue Per Quarte" sheetId="13" r:id="rId8"/>
    <sheet name="Data-weekly earnings" sheetId="16" r:id="rId9"/>
    <sheet name="PT- weekly earnings" sheetId="18" r:id="rId10"/>
    <sheet name="PT - monthly hours" sheetId="21" r:id="rId11"/>
    <sheet name="PT-pay per hour" sheetId="22" r:id="rId12"/>
    <sheet name="PT-Seasonality" sheetId="24" r:id="rId13"/>
  </sheets>
  <externalReferences>
    <externalReference r:id="rId14"/>
  </externalReferences>
  <definedNames>
    <definedName name="_xlnm._FilterDatabase" localSheetId="1" hidden="1">'Data-Students'!$A$1:$I$1336</definedName>
    <definedName name="_xlnm._FilterDatabase" localSheetId="6" hidden="1">'PT - Top 15 clients'!$A$2:$B$2</definedName>
    <definedName name="_xlchart.v1.0" hidden="1">'Historgram-Stud &lt;1000'!$B$2:$B$113</definedName>
    <definedName name="_xlchart.v1.1" hidden="1">'Historgram-Stud &lt;1000'!$C$1</definedName>
    <definedName name="_xlchart.v1.2" hidden="1">'Historgram-Stud &lt;1000'!$C$2:$C$113</definedName>
    <definedName name="_xlchart.v1.3" hidden="1">'Historgram-Students'!$B$2:$B$139</definedName>
    <definedName name="_xlchart.v1.4" hidden="1">'Historgram-Students'!$B$2:$B$139</definedName>
    <definedName name="_xlchart.v1.5" hidden="1">'Historgram-Stud &lt;1000'!$B$2:$B$113</definedName>
    <definedName name="_xlchart.v1.6" hidden="1">'Historgram-Stud &lt;1000'!$C$1</definedName>
    <definedName name="_xlchart.v1.7" hidden="1">'Historgram-Stud &lt;1000'!$C$2:$C$113</definedName>
    <definedName name="Slicer_Client">#N/A</definedName>
  </definedNames>
  <calcPr calcId="191029"/>
  <pivotCaches>
    <pivotCache cacheId="135" r:id="rId15"/>
    <pivotCache cacheId="142" r:id="rId16"/>
    <pivotCache cacheId="146"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M360" i="16"/>
  <c r="J360" i="16"/>
  <c r="Q3" i="16"/>
  <c r="I1338" i="1"/>
  <c r="C142" i="14"/>
  <c r="B142" i="14"/>
  <c r="B1134" i="1"/>
  <c r="C1134" i="1"/>
  <c r="D1134" i="1"/>
  <c r="E1134" i="1"/>
  <c r="B71" i="1"/>
  <c r="C71" i="1"/>
  <c r="D71" i="1"/>
  <c r="E71" i="1"/>
  <c r="B73" i="1"/>
  <c r="C73" i="1"/>
  <c r="D73" i="1"/>
  <c r="E73" i="1"/>
  <c r="B76" i="1"/>
  <c r="C76" i="1"/>
  <c r="D76" i="1"/>
  <c r="E76" i="1"/>
  <c r="B80" i="1"/>
  <c r="C80" i="1"/>
  <c r="D80" i="1"/>
  <c r="E80" i="1"/>
  <c r="B84" i="1"/>
  <c r="C84" i="1"/>
  <c r="D84" i="1"/>
  <c r="E84" i="1"/>
  <c r="B90" i="1"/>
  <c r="C90" i="1"/>
  <c r="D90" i="1"/>
  <c r="E90" i="1"/>
  <c r="B91" i="1"/>
  <c r="C91" i="1"/>
  <c r="D91" i="1"/>
  <c r="E91" i="1"/>
  <c r="B97" i="1"/>
  <c r="C97" i="1"/>
  <c r="D97" i="1"/>
  <c r="E97" i="1"/>
  <c r="B105" i="1"/>
  <c r="C105" i="1"/>
  <c r="D105" i="1"/>
  <c r="E105" i="1"/>
  <c r="B107" i="1"/>
  <c r="C107" i="1"/>
  <c r="D107" i="1"/>
  <c r="E107" i="1"/>
  <c r="B108" i="1"/>
  <c r="C108" i="1"/>
  <c r="D108" i="1"/>
  <c r="E108" i="1"/>
  <c r="B117" i="1"/>
  <c r="C117" i="1"/>
  <c r="D117" i="1"/>
  <c r="E117" i="1"/>
  <c r="B126" i="1"/>
  <c r="C126" i="1"/>
  <c r="D126" i="1"/>
  <c r="E126" i="1"/>
  <c r="B127" i="1"/>
  <c r="C127" i="1"/>
  <c r="D127" i="1"/>
  <c r="E127" i="1"/>
  <c r="B133" i="1"/>
  <c r="C133" i="1"/>
  <c r="D133" i="1"/>
  <c r="E133" i="1"/>
  <c r="B134" i="1"/>
  <c r="C134" i="1"/>
  <c r="D134" i="1"/>
  <c r="E134" i="1"/>
  <c r="B140" i="1"/>
  <c r="C140" i="1"/>
  <c r="D140" i="1"/>
  <c r="E140" i="1"/>
  <c r="B141" i="1"/>
  <c r="C141" i="1"/>
  <c r="D141" i="1"/>
  <c r="E141" i="1"/>
  <c r="B150" i="1"/>
  <c r="C150" i="1"/>
  <c r="D150" i="1"/>
  <c r="E150" i="1"/>
  <c r="B160" i="1"/>
  <c r="C160" i="1"/>
  <c r="D160" i="1"/>
  <c r="E160" i="1"/>
  <c r="B161" i="1"/>
  <c r="C161" i="1"/>
  <c r="D161" i="1"/>
  <c r="E161" i="1"/>
  <c r="B193" i="1"/>
  <c r="C193" i="1"/>
  <c r="D193" i="1"/>
  <c r="E193" i="1"/>
  <c r="B204" i="1"/>
  <c r="C204" i="1"/>
  <c r="D204" i="1"/>
  <c r="E204" i="1"/>
  <c r="B205" i="1"/>
  <c r="C205" i="1"/>
  <c r="D205" i="1"/>
  <c r="E205" i="1"/>
  <c r="B244" i="1"/>
  <c r="C244" i="1"/>
  <c r="D244" i="1"/>
  <c r="E244" i="1"/>
  <c r="B1037" i="1"/>
  <c r="C1037" i="1"/>
  <c r="D1037" i="1"/>
  <c r="E1037" i="1"/>
  <c r="B1042" i="1"/>
  <c r="C1042" i="1"/>
  <c r="D1042" i="1"/>
  <c r="E1042" i="1"/>
  <c r="B1044" i="1"/>
  <c r="C1044" i="1"/>
  <c r="D1044" i="1"/>
  <c r="E1044" i="1"/>
  <c r="B1050" i="1"/>
  <c r="C1050" i="1"/>
  <c r="D1050" i="1"/>
  <c r="E1050" i="1"/>
  <c r="B1053" i="1"/>
  <c r="C1053" i="1"/>
  <c r="D1053" i="1"/>
  <c r="E1053" i="1"/>
  <c r="B1057" i="1"/>
  <c r="C1057" i="1"/>
  <c r="D1057" i="1"/>
  <c r="E1057" i="1"/>
  <c r="B1061" i="1"/>
  <c r="C1061" i="1"/>
  <c r="D1061" i="1"/>
  <c r="E1061" i="1"/>
  <c r="B1063" i="1"/>
  <c r="C1063" i="1"/>
  <c r="D1063" i="1"/>
  <c r="E1063" i="1"/>
  <c r="B1067" i="1"/>
  <c r="C1067" i="1"/>
  <c r="D1067" i="1"/>
  <c r="E1067" i="1"/>
  <c r="B1072" i="1"/>
  <c r="C1072" i="1"/>
  <c r="D1072" i="1"/>
  <c r="E1072" i="1"/>
  <c r="B1075" i="1"/>
  <c r="C1075" i="1"/>
  <c r="D1075" i="1"/>
  <c r="E1075" i="1"/>
  <c r="B1081" i="1"/>
  <c r="C1081" i="1"/>
  <c r="D1081" i="1"/>
  <c r="E1081" i="1"/>
  <c r="B1086" i="1"/>
  <c r="C1086" i="1"/>
  <c r="D1086" i="1"/>
  <c r="E1086" i="1"/>
  <c r="B1087" i="1"/>
  <c r="C1087" i="1"/>
  <c r="D1087" i="1"/>
  <c r="E1087" i="1"/>
  <c r="B1090" i="1"/>
  <c r="C1090" i="1"/>
  <c r="D1090" i="1"/>
  <c r="E1090" i="1"/>
  <c r="B1098" i="1"/>
  <c r="C1098" i="1"/>
  <c r="D1098" i="1"/>
  <c r="E1098" i="1"/>
  <c r="B1099" i="1"/>
  <c r="C1099" i="1"/>
  <c r="D1099" i="1"/>
  <c r="E1099" i="1"/>
  <c r="B1127" i="1"/>
  <c r="C1127" i="1"/>
  <c r="D1127" i="1"/>
  <c r="E1127" i="1"/>
  <c r="B1129" i="1"/>
  <c r="C1129" i="1"/>
  <c r="D1129" i="1"/>
  <c r="E1129" i="1"/>
  <c r="B62" i="1"/>
  <c r="C62" i="1"/>
  <c r="D62" i="1"/>
  <c r="E62" i="1"/>
  <c r="B102" i="1"/>
  <c r="C102" i="1"/>
  <c r="D102" i="1"/>
  <c r="E102" i="1"/>
  <c r="B123" i="1"/>
  <c r="C123" i="1"/>
  <c r="D123" i="1"/>
  <c r="E123" i="1"/>
  <c r="B136" i="1"/>
  <c r="C136" i="1"/>
  <c r="D136" i="1"/>
  <c r="E136" i="1"/>
  <c r="B142" i="1"/>
  <c r="C142" i="1"/>
  <c r="D142" i="1"/>
  <c r="E142" i="1"/>
  <c r="B153" i="1"/>
  <c r="C153" i="1"/>
  <c r="D153" i="1"/>
  <c r="E153" i="1"/>
  <c r="B157" i="1"/>
  <c r="C157" i="1"/>
  <c r="D157" i="1"/>
  <c r="E157" i="1"/>
  <c r="B170" i="1"/>
  <c r="C170" i="1"/>
  <c r="D170" i="1"/>
  <c r="E170" i="1"/>
  <c r="B178" i="1"/>
  <c r="C178" i="1"/>
  <c r="D178" i="1"/>
  <c r="E178" i="1"/>
  <c r="B182" i="1"/>
  <c r="C182" i="1"/>
  <c r="D182" i="1"/>
  <c r="E182" i="1"/>
  <c r="B194" i="1"/>
  <c r="C194" i="1"/>
  <c r="D194" i="1"/>
  <c r="E194" i="1"/>
  <c r="B196" i="1"/>
  <c r="C196" i="1"/>
  <c r="D196" i="1"/>
  <c r="E196" i="1"/>
  <c r="B199" i="1"/>
  <c r="C199" i="1"/>
  <c r="D199" i="1"/>
  <c r="E199" i="1"/>
  <c r="B210" i="1"/>
  <c r="C210" i="1"/>
  <c r="D210" i="1"/>
  <c r="E210" i="1"/>
  <c r="B212" i="1"/>
  <c r="C212" i="1"/>
  <c r="D212" i="1"/>
  <c r="E212" i="1"/>
  <c r="B218" i="1"/>
  <c r="C218" i="1"/>
  <c r="D218" i="1"/>
  <c r="E218" i="1"/>
  <c r="B222" i="1"/>
  <c r="C222" i="1"/>
  <c r="D222" i="1"/>
  <c r="E222" i="1"/>
  <c r="B230" i="1"/>
  <c r="C230" i="1"/>
  <c r="D230" i="1"/>
  <c r="E230" i="1"/>
  <c r="B255" i="1"/>
  <c r="C255" i="1"/>
  <c r="D255" i="1"/>
  <c r="E255" i="1"/>
  <c r="B266" i="1"/>
  <c r="C266" i="1"/>
  <c r="D266" i="1"/>
  <c r="E266" i="1"/>
  <c r="B271" i="1"/>
  <c r="C271" i="1"/>
  <c r="D271" i="1"/>
  <c r="E271" i="1"/>
  <c r="B286" i="1"/>
  <c r="C286" i="1"/>
  <c r="D286" i="1"/>
  <c r="E286" i="1"/>
  <c r="B319" i="1"/>
  <c r="C319" i="1"/>
  <c r="D319" i="1"/>
  <c r="E319" i="1"/>
  <c r="B340" i="1"/>
  <c r="C340" i="1"/>
  <c r="D340" i="1"/>
  <c r="E340" i="1"/>
  <c r="B354" i="1"/>
  <c r="C354" i="1"/>
  <c r="D354" i="1"/>
  <c r="E354" i="1"/>
  <c r="B358" i="1"/>
  <c r="C358" i="1"/>
  <c r="D358" i="1"/>
  <c r="E358" i="1"/>
  <c r="B368" i="1"/>
  <c r="C368" i="1"/>
  <c r="D368" i="1"/>
  <c r="E368" i="1"/>
  <c r="B348" i="1"/>
  <c r="C348" i="1"/>
  <c r="D348" i="1"/>
  <c r="E348" i="1"/>
  <c r="B362" i="1"/>
  <c r="C362" i="1"/>
  <c r="D362" i="1"/>
  <c r="E362" i="1"/>
  <c r="B372" i="1"/>
  <c r="C372" i="1"/>
  <c r="D372" i="1"/>
  <c r="E372" i="1"/>
  <c r="B407" i="1"/>
  <c r="C407" i="1"/>
  <c r="D407" i="1"/>
  <c r="E407" i="1"/>
  <c r="B417" i="1"/>
  <c r="C417" i="1"/>
  <c r="D417" i="1"/>
  <c r="E417" i="1"/>
  <c r="B425" i="1"/>
  <c r="C425" i="1"/>
  <c r="D425" i="1"/>
  <c r="E425" i="1"/>
  <c r="B433" i="1"/>
  <c r="C433" i="1"/>
  <c r="D433" i="1"/>
  <c r="E433" i="1"/>
  <c r="B443" i="1"/>
  <c r="C443" i="1"/>
  <c r="D443" i="1"/>
  <c r="E443" i="1"/>
  <c r="B547" i="1"/>
  <c r="C547" i="1"/>
  <c r="D547" i="1"/>
  <c r="E547" i="1"/>
  <c r="B612" i="1"/>
  <c r="C612" i="1"/>
  <c r="D612" i="1"/>
  <c r="E612" i="1"/>
  <c r="B695" i="1"/>
  <c r="C695" i="1"/>
  <c r="D695" i="1"/>
  <c r="E695" i="1"/>
  <c r="B788" i="1"/>
  <c r="C788" i="1"/>
  <c r="D788" i="1"/>
  <c r="E788" i="1"/>
  <c r="B836" i="1"/>
  <c r="C836" i="1"/>
  <c r="D836" i="1"/>
  <c r="E836" i="1"/>
  <c r="B921" i="1"/>
  <c r="C921" i="1"/>
  <c r="D921" i="1"/>
  <c r="E921" i="1"/>
  <c r="B1009" i="1"/>
  <c r="C1009" i="1"/>
  <c r="D1009" i="1"/>
  <c r="E1009" i="1"/>
  <c r="B1036" i="1"/>
  <c r="C1036" i="1"/>
  <c r="D1036" i="1"/>
  <c r="E1036" i="1"/>
  <c r="B1039" i="1"/>
  <c r="C1039" i="1"/>
  <c r="D1039" i="1"/>
  <c r="E1039" i="1"/>
  <c r="B1045" i="1"/>
  <c r="C1045" i="1"/>
  <c r="D1045" i="1"/>
  <c r="E1045" i="1"/>
  <c r="B42" i="1"/>
  <c r="C42" i="1"/>
  <c r="D42" i="1"/>
  <c r="E42" i="1"/>
  <c r="B60" i="1"/>
  <c r="C60" i="1"/>
  <c r="D60" i="1"/>
  <c r="E60" i="1"/>
  <c r="B116" i="1"/>
  <c r="C116" i="1"/>
  <c r="D116" i="1"/>
  <c r="E116" i="1"/>
  <c r="B137" i="1"/>
  <c r="C137" i="1"/>
  <c r="D137" i="1"/>
  <c r="E137" i="1"/>
  <c r="B148" i="1"/>
  <c r="C148" i="1"/>
  <c r="D148" i="1"/>
  <c r="E148" i="1"/>
  <c r="B163" i="1"/>
  <c r="C163" i="1"/>
  <c r="D163" i="1"/>
  <c r="E163" i="1"/>
  <c r="B176" i="1"/>
  <c r="C176" i="1"/>
  <c r="D176" i="1"/>
  <c r="E176" i="1"/>
  <c r="B195" i="1"/>
  <c r="C195" i="1"/>
  <c r="D195" i="1"/>
  <c r="E195" i="1"/>
  <c r="B206" i="1"/>
  <c r="C206" i="1"/>
  <c r="D206" i="1"/>
  <c r="E206" i="1"/>
  <c r="B216" i="1"/>
  <c r="C216" i="1"/>
  <c r="D216" i="1"/>
  <c r="E216" i="1"/>
  <c r="B228" i="1"/>
  <c r="C228" i="1"/>
  <c r="D228" i="1"/>
  <c r="E228" i="1"/>
  <c r="B232" i="1"/>
  <c r="C232" i="1"/>
  <c r="D232" i="1"/>
  <c r="E232" i="1"/>
  <c r="B249" i="1"/>
  <c r="C249" i="1"/>
  <c r="D249" i="1"/>
  <c r="E249" i="1"/>
  <c r="B256" i="1"/>
  <c r="C256" i="1"/>
  <c r="D256" i="1"/>
  <c r="E256" i="1"/>
  <c r="B268" i="1"/>
  <c r="C268" i="1"/>
  <c r="D268" i="1"/>
  <c r="E268" i="1"/>
  <c r="B279" i="1"/>
  <c r="C279" i="1"/>
  <c r="D279" i="1"/>
  <c r="E279" i="1"/>
  <c r="B295" i="1"/>
  <c r="C295" i="1"/>
  <c r="D295" i="1"/>
  <c r="E295" i="1"/>
  <c r="B310" i="1"/>
  <c r="C310" i="1"/>
  <c r="D310" i="1"/>
  <c r="E310" i="1"/>
  <c r="B313" i="1"/>
  <c r="C313" i="1"/>
  <c r="D313" i="1"/>
  <c r="E313" i="1"/>
  <c r="B320" i="1"/>
  <c r="C320" i="1"/>
  <c r="D320" i="1"/>
  <c r="E320" i="1"/>
  <c r="B325" i="1"/>
  <c r="C325" i="1"/>
  <c r="D325" i="1"/>
  <c r="E325" i="1"/>
  <c r="B341" i="1"/>
  <c r="C341" i="1"/>
  <c r="D341" i="1"/>
  <c r="E341" i="1"/>
  <c r="B349" i="1"/>
  <c r="C349" i="1"/>
  <c r="D349" i="1"/>
  <c r="E349" i="1"/>
  <c r="B366" i="1"/>
  <c r="C366" i="1"/>
  <c r="D366" i="1"/>
  <c r="E366" i="1"/>
  <c r="B373" i="1"/>
  <c r="C373" i="1"/>
  <c r="D373" i="1"/>
  <c r="E373" i="1"/>
  <c r="B387" i="1"/>
  <c r="C387" i="1"/>
  <c r="D387" i="1"/>
  <c r="E387" i="1"/>
  <c r="B395" i="1"/>
  <c r="C395" i="1"/>
  <c r="D395" i="1"/>
  <c r="E395" i="1"/>
  <c r="B404" i="1"/>
  <c r="C404" i="1"/>
  <c r="D404" i="1"/>
  <c r="E404" i="1"/>
  <c r="B405" i="1"/>
  <c r="C405" i="1"/>
  <c r="D405" i="1"/>
  <c r="E405" i="1"/>
  <c r="B410" i="1"/>
  <c r="C410" i="1"/>
  <c r="D410" i="1"/>
  <c r="E410" i="1"/>
  <c r="B414" i="1"/>
  <c r="C414" i="1"/>
  <c r="D414" i="1"/>
  <c r="E414" i="1"/>
  <c r="B430" i="1"/>
  <c r="C430" i="1"/>
  <c r="D430" i="1"/>
  <c r="E430" i="1"/>
  <c r="B465" i="1"/>
  <c r="C465" i="1"/>
  <c r="D465" i="1"/>
  <c r="E465" i="1"/>
  <c r="B624" i="1"/>
  <c r="C624" i="1"/>
  <c r="D624" i="1"/>
  <c r="E624" i="1"/>
  <c r="B858" i="1"/>
  <c r="C858" i="1"/>
  <c r="D858" i="1"/>
  <c r="E858" i="1"/>
  <c r="B859" i="1"/>
  <c r="C859" i="1"/>
  <c r="D859" i="1"/>
  <c r="E859" i="1"/>
  <c r="B865" i="1"/>
  <c r="C865" i="1"/>
  <c r="D865" i="1"/>
  <c r="E865" i="1"/>
  <c r="B874" i="1"/>
  <c r="C874" i="1"/>
  <c r="D874" i="1"/>
  <c r="E874" i="1"/>
  <c r="B884" i="1"/>
  <c r="C884" i="1"/>
  <c r="D884" i="1"/>
  <c r="E884" i="1"/>
  <c r="B897" i="1"/>
  <c r="C897" i="1"/>
  <c r="D897" i="1"/>
  <c r="E897" i="1"/>
  <c r="B910" i="1"/>
  <c r="C910" i="1"/>
  <c r="D910" i="1"/>
  <c r="E910" i="1"/>
  <c r="B14" i="1"/>
  <c r="C14" i="1"/>
  <c r="D14" i="1"/>
  <c r="E14" i="1"/>
  <c r="B47" i="1"/>
  <c r="C47" i="1"/>
  <c r="D47" i="1"/>
  <c r="E47" i="1"/>
  <c r="B72" i="1"/>
  <c r="C72" i="1"/>
  <c r="D72" i="1"/>
  <c r="E72" i="1"/>
  <c r="B118" i="1"/>
  <c r="C118" i="1"/>
  <c r="D118" i="1"/>
  <c r="E118" i="1"/>
  <c r="B335" i="1"/>
  <c r="C335" i="1"/>
  <c r="D335" i="1"/>
  <c r="E335" i="1"/>
  <c r="B1204" i="1"/>
  <c r="C1204" i="1"/>
  <c r="D1204" i="1"/>
  <c r="E1204" i="1"/>
  <c r="B1302" i="1"/>
  <c r="C1302" i="1"/>
  <c r="D1302" i="1"/>
  <c r="E1302" i="1"/>
  <c r="B1200" i="1"/>
  <c r="C1200" i="1"/>
  <c r="D1200" i="1"/>
  <c r="E1200" i="1"/>
  <c r="B1264" i="1"/>
  <c r="C1264" i="1"/>
  <c r="D1264" i="1"/>
  <c r="E1264" i="1"/>
  <c r="B1280" i="1"/>
  <c r="C1280" i="1"/>
  <c r="D1280" i="1"/>
  <c r="E1280" i="1"/>
  <c r="B1292" i="1"/>
  <c r="C1292" i="1"/>
  <c r="D1292" i="1"/>
  <c r="E1292" i="1"/>
  <c r="B1318" i="1"/>
  <c r="C1318" i="1"/>
  <c r="D1318" i="1"/>
  <c r="E1318" i="1"/>
  <c r="B1327" i="1"/>
  <c r="C1327" i="1"/>
  <c r="D1327" i="1"/>
  <c r="E1327" i="1"/>
  <c r="B92" i="1"/>
  <c r="C92" i="1"/>
  <c r="D92" i="1"/>
  <c r="E92" i="1"/>
  <c r="B458" i="1"/>
  <c r="C458" i="1"/>
  <c r="D458" i="1"/>
  <c r="E458" i="1"/>
  <c r="B462" i="1"/>
  <c r="C462" i="1"/>
  <c r="D462" i="1"/>
  <c r="E462" i="1"/>
  <c r="B151" i="1"/>
  <c r="C151" i="1"/>
  <c r="D151" i="1"/>
  <c r="E151" i="1"/>
  <c r="B158" i="1"/>
  <c r="C158" i="1"/>
  <c r="D158" i="1"/>
  <c r="E158" i="1"/>
  <c r="B472" i="1"/>
  <c r="C472" i="1"/>
  <c r="D472" i="1"/>
  <c r="E472" i="1"/>
  <c r="B8" i="1"/>
  <c r="C8" i="1"/>
  <c r="D8" i="1"/>
  <c r="E8" i="1"/>
  <c r="B16" i="1"/>
  <c r="C16" i="1"/>
  <c r="D16" i="1"/>
  <c r="E16" i="1"/>
  <c r="B33" i="1"/>
  <c r="C33" i="1"/>
  <c r="D33" i="1"/>
  <c r="E33" i="1"/>
  <c r="B41" i="1"/>
  <c r="C41" i="1"/>
  <c r="D41" i="1"/>
  <c r="E41" i="1"/>
  <c r="B52" i="1"/>
  <c r="C52" i="1"/>
  <c r="D52" i="1"/>
  <c r="E52" i="1"/>
  <c r="B66" i="1"/>
  <c r="C66" i="1"/>
  <c r="D66" i="1"/>
  <c r="E66" i="1"/>
  <c r="B81" i="1"/>
  <c r="C81" i="1"/>
  <c r="D81" i="1"/>
  <c r="E81" i="1"/>
  <c r="B93" i="1"/>
  <c r="C93" i="1"/>
  <c r="D93" i="1"/>
  <c r="E93" i="1"/>
  <c r="B128" i="1"/>
  <c r="C128" i="1"/>
  <c r="D128" i="1"/>
  <c r="E128" i="1"/>
  <c r="B154" i="1"/>
  <c r="C154" i="1"/>
  <c r="D154" i="1"/>
  <c r="E154" i="1"/>
  <c r="B552" i="1"/>
  <c r="C552" i="1"/>
  <c r="D552" i="1"/>
  <c r="E552" i="1"/>
  <c r="B556" i="1"/>
  <c r="C556" i="1"/>
  <c r="D556" i="1"/>
  <c r="E556" i="1"/>
  <c r="B560" i="1"/>
  <c r="C560" i="1"/>
  <c r="D560" i="1"/>
  <c r="E560" i="1"/>
  <c r="B573" i="1"/>
  <c r="C573" i="1"/>
  <c r="D573" i="1"/>
  <c r="E573" i="1"/>
  <c r="B576" i="1"/>
  <c r="C576" i="1"/>
  <c r="D576" i="1"/>
  <c r="E576" i="1"/>
  <c r="B578" i="1"/>
  <c r="C578" i="1"/>
  <c r="D578" i="1"/>
  <c r="E578" i="1"/>
  <c r="B583" i="1"/>
  <c r="C583" i="1"/>
  <c r="D583" i="1"/>
  <c r="E583" i="1"/>
  <c r="B590" i="1"/>
  <c r="C590" i="1"/>
  <c r="D590" i="1"/>
  <c r="E590" i="1"/>
  <c r="B597" i="1"/>
  <c r="C597" i="1"/>
  <c r="D597" i="1"/>
  <c r="E597" i="1"/>
  <c r="B1017" i="1"/>
  <c r="C1017" i="1"/>
  <c r="D1017" i="1"/>
  <c r="E1017" i="1"/>
  <c r="B1041" i="1"/>
  <c r="C1041" i="1"/>
  <c r="D1041" i="1"/>
  <c r="E1041" i="1"/>
  <c r="B1054" i="1"/>
  <c r="C1054" i="1"/>
  <c r="D1054" i="1"/>
  <c r="E1054" i="1"/>
  <c r="B466" i="1"/>
  <c r="C466" i="1"/>
  <c r="D466" i="1"/>
  <c r="E466" i="1"/>
  <c r="B577" i="1"/>
  <c r="C577" i="1"/>
  <c r="D577" i="1"/>
  <c r="E577" i="1"/>
  <c r="B586" i="1"/>
  <c r="C586" i="1"/>
  <c r="D586" i="1"/>
  <c r="E586" i="1"/>
  <c r="B978" i="1"/>
  <c r="C978" i="1"/>
  <c r="D978" i="1"/>
  <c r="E978" i="1"/>
  <c r="B985" i="1"/>
  <c r="C985" i="1"/>
  <c r="D985" i="1"/>
  <c r="E985" i="1"/>
  <c r="B991" i="1"/>
  <c r="C991" i="1"/>
  <c r="D991" i="1"/>
  <c r="E991" i="1"/>
  <c r="B1000" i="1"/>
  <c r="C1000" i="1"/>
  <c r="D1000" i="1"/>
  <c r="E1000" i="1"/>
  <c r="B1004" i="1"/>
  <c r="C1004" i="1"/>
  <c r="D1004" i="1"/>
  <c r="E1004" i="1"/>
  <c r="B1007" i="1"/>
  <c r="C1007" i="1"/>
  <c r="D1007" i="1"/>
  <c r="E1007" i="1"/>
  <c r="B1012" i="1"/>
  <c r="C1012" i="1"/>
  <c r="D1012" i="1"/>
  <c r="E1012" i="1"/>
  <c r="B1018" i="1"/>
  <c r="C1018" i="1"/>
  <c r="D1018" i="1"/>
  <c r="E1018" i="1"/>
  <c r="B1033" i="1"/>
  <c r="C1033" i="1"/>
  <c r="D1033" i="1"/>
  <c r="E1033" i="1"/>
  <c r="B1048" i="1"/>
  <c r="C1048" i="1"/>
  <c r="D1048" i="1"/>
  <c r="E1048" i="1"/>
  <c r="B1060" i="1"/>
  <c r="C1060" i="1"/>
  <c r="D1060" i="1"/>
  <c r="E1060" i="1"/>
  <c r="B1070" i="1"/>
  <c r="C1070" i="1"/>
  <c r="D1070" i="1"/>
  <c r="E1070" i="1"/>
  <c r="B1092" i="1"/>
  <c r="C1092" i="1"/>
  <c r="D1092" i="1"/>
  <c r="E1092" i="1"/>
  <c r="B1107" i="1"/>
  <c r="C1107" i="1"/>
  <c r="D1107" i="1"/>
  <c r="E1107" i="1"/>
  <c r="B1130" i="1"/>
  <c r="C1130" i="1"/>
  <c r="D1130" i="1"/>
  <c r="E1130" i="1"/>
  <c r="B1140" i="1"/>
  <c r="C1140" i="1"/>
  <c r="D1140" i="1"/>
  <c r="E1140" i="1"/>
  <c r="B1147" i="1"/>
  <c r="C1147" i="1"/>
  <c r="D1147" i="1"/>
  <c r="E1147" i="1"/>
  <c r="B1154" i="1"/>
  <c r="C1154" i="1"/>
  <c r="D1154" i="1"/>
  <c r="E1154" i="1"/>
  <c r="B1171" i="1"/>
  <c r="C1171" i="1"/>
  <c r="D1171" i="1"/>
  <c r="E1171" i="1"/>
  <c r="B1177" i="1"/>
  <c r="C1177" i="1"/>
  <c r="D1177" i="1"/>
  <c r="E1177" i="1"/>
  <c r="B1178" i="1"/>
  <c r="C1178" i="1"/>
  <c r="D1178" i="1"/>
  <c r="E1178" i="1"/>
  <c r="B1187" i="1"/>
  <c r="C1187" i="1"/>
  <c r="D1187" i="1"/>
  <c r="E1187" i="1"/>
  <c r="B1198" i="1"/>
  <c r="C1198" i="1"/>
  <c r="D1198" i="1"/>
  <c r="E1198" i="1"/>
  <c r="B1215" i="1"/>
  <c r="C1215" i="1"/>
  <c r="D1215" i="1"/>
  <c r="E1215" i="1"/>
  <c r="B1222" i="1"/>
  <c r="C1222" i="1"/>
  <c r="D1222" i="1"/>
  <c r="E1222" i="1"/>
  <c r="B1232" i="1"/>
  <c r="C1232" i="1"/>
  <c r="D1232" i="1"/>
  <c r="E1232" i="1"/>
  <c r="B1235" i="1"/>
  <c r="C1235" i="1"/>
  <c r="D1235" i="1"/>
  <c r="E1235" i="1"/>
  <c r="B1240" i="1"/>
  <c r="C1240" i="1"/>
  <c r="D1240" i="1"/>
  <c r="E1240" i="1"/>
  <c r="B1250" i="1"/>
  <c r="C1250" i="1"/>
  <c r="D1250" i="1"/>
  <c r="E1250" i="1"/>
  <c r="B1253" i="1"/>
  <c r="C1253" i="1"/>
  <c r="D1253" i="1"/>
  <c r="E1253" i="1"/>
  <c r="B1265" i="1"/>
  <c r="C1265" i="1"/>
  <c r="D1265" i="1"/>
  <c r="E1265" i="1"/>
  <c r="B1276" i="1"/>
  <c r="C1276" i="1"/>
  <c r="D1276" i="1"/>
  <c r="E1276" i="1"/>
  <c r="B1283" i="1"/>
  <c r="C1283" i="1"/>
  <c r="D1283" i="1"/>
  <c r="E1283" i="1"/>
  <c r="B1296" i="1"/>
  <c r="C1296" i="1"/>
  <c r="D1296" i="1"/>
  <c r="E1296" i="1"/>
  <c r="B1305" i="1"/>
  <c r="C1305" i="1"/>
  <c r="D1305" i="1"/>
  <c r="E1305" i="1"/>
  <c r="B1317" i="1"/>
  <c r="C1317" i="1"/>
  <c r="D1317" i="1"/>
  <c r="E1317" i="1"/>
  <c r="B1329" i="1"/>
  <c r="C1329" i="1"/>
  <c r="D1329" i="1"/>
  <c r="E1329" i="1"/>
  <c r="B1333" i="1"/>
  <c r="C1333" i="1"/>
  <c r="D1333" i="1"/>
  <c r="E1333" i="1"/>
  <c r="B452" i="1"/>
  <c r="C452" i="1"/>
  <c r="D452" i="1"/>
  <c r="E452" i="1"/>
  <c r="B459" i="1"/>
  <c r="C459" i="1"/>
  <c r="D459" i="1"/>
  <c r="E459" i="1"/>
  <c r="B477" i="1"/>
  <c r="C477" i="1"/>
  <c r="D477" i="1"/>
  <c r="E477" i="1"/>
  <c r="B388" i="1"/>
  <c r="C388" i="1"/>
  <c r="D388" i="1"/>
  <c r="E388" i="1"/>
  <c r="B396" i="1"/>
  <c r="C396" i="1"/>
  <c r="D396" i="1"/>
  <c r="E396" i="1"/>
  <c r="B411" i="1"/>
  <c r="C411" i="1"/>
  <c r="D411" i="1"/>
  <c r="E411" i="1"/>
  <c r="B415" i="1"/>
  <c r="C415" i="1"/>
  <c r="D415" i="1"/>
  <c r="E415" i="1"/>
  <c r="B424" i="1"/>
  <c r="C424" i="1"/>
  <c r="D424" i="1"/>
  <c r="E424" i="1"/>
  <c r="B461" i="1"/>
  <c r="C461" i="1"/>
  <c r="D461" i="1"/>
  <c r="E461" i="1"/>
  <c r="B490" i="1"/>
  <c r="C490" i="1"/>
  <c r="D490" i="1"/>
  <c r="E490" i="1"/>
  <c r="B515" i="1"/>
  <c r="C515" i="1"/>
  <c r="D515" i="1"/>
  <c r="E515" i="1"/>
  <c r="B548" i="1"/>
  <c r="C548" i="1"/>
  <c r="D548" i="1"/>
  <c r="E548" i="1"/>
  <c r="B554" i="1"/>
  <c r="C554" i="1"/>
  <c r="D554" i="1"/>
  <c r="E554" i="1"/>
  <c r="B567" i="1"/>
  <c r="C567" i="1"/>
  <c r="D567" i="1"/>
  <c r="E567" i="1"/>
  <c r="B593" i="1"/>
  <c r="C593" i="1"/>
  <c r="D593" i="1"/>
  <c r="E593" i="1"/>
  <c r="B603" i="1"/>
  <c r="C603" i="1"/>
  <c r="D603" i="1"/>
  <c r="E603" i="1"/>
  <c r="B711" i="1"/>
  <c r="C711" i="1"/>
  <c r="D711" i="1"/>
  <c r="E711" i="1"/>
  <c r="B717" i="1"/>
  <c r="C717" i="1"/>
  <c r="D717" i="1"/>
  <c r="E717" i="1"/>
  <c r="B750" i="1"/>
  <c r="C750" i="1"/>
  <c r="D750" i="1"/>
  <c r="E750" i="1"/>
  <c r="B775" i="1"/>
  <c r="C775" i="1"/>
  <c r="D775" i="1"/>
  <c r="E775" i="1"/>
  <c r="B817" i="1"/>
  <c r="C817" i="1"/>
  <c r="D817" i="1"/>
  <c r="E817" i="1"/>
  <c r="B848" i="1"/>
  <c r="C848" i="1"/>
  <c r="D848" i="1"/>
  <c r="E848" i="1"/>
  <c r="B875" i="1"/>
  <c r="C875" i="1"/>
  <c r="D875" i="1"/>
  <c r="E875" i="1"/>
  <c r="B895" i="1"/>
  <c r="C895" i="1"/>
  <c r="D895" i="1"/>
  <c r="E895" i="1"/>
  <c r="B923" i="1"/>
  <c r="C923" i="1"/>
  <c r="D923" i="1"/>
  <c r="E923" i="1"/>
  <c r="B945" i="1"/>
  <c r="C945" i="1"/>
  <c r="D945" i="1"/>
  <c r="E945" i="1"/>
  <c r="B966" i="1"/>
  <c r="C966" i="1"/>
  <c r="D966" i="1"/>
  <c r="E966" i="1"/>
  <c r="B971" i="1"/>
  <c r="C971" i="1"/>
  <c r="D971" i="1"/>
  <c r="E971" i="1"/>
  <c r="B975" i="1"/>
  <c r="C975" i="1"/>
  <c r="D975" i="1"/>
  <c r="E975" i="1"/>
  <c r="B986" i="1"/>
  <c r="C986" i="1"/>
  <c r="D986" i="1"/>
  <c r="E986" i="1"/>
  <c r="B488" i="1"/>
  <c r="C488" i="1"/>
  <c r="D488" i="1"/>
  <c r="E488" i="1"/>
  <c r="B445" i="1"/>
  <c r="C445" i="1"/>
  <c r="D445" i="1"/>
  <c r="E445" i="1"/>
  <c r="B4" i="1"/>
  <c r="C4" i="1"/>
  <c r="D4" i="1"/>
  <c r="E4" i="1"/>
  <c r="B9" i="1"/>
  <c r="C9" i="1"/>
  <c r="D9" i="1"/>
  <c r="E9" i="1"/>
  <c r="B22" i="1"/>
  <c r="C22" i="1"/>
  <c r="D22" i="1"/>
  <c r="E22" i="1"/>
  <c r="B38" i="1"/>
  <c r="C38" i="1"/>
  <c r="D38" i="1"/>
  <c r="E38" i="1"/>
  <c r="B45" i="1"/>
  <c r="C45" i="1"/>
  <c r="D45" i="1"/>
  <c r="E45" i="1"/>
  <c r="B1246" i="1"/>
  <c r="C1246" i="1"/>
  <c r="D1246" i="1"/>
  <c r="E1246" i="1"/>
  <c r="B1282" i="1"/>
  <c r="C1282" i="1"/>
  <c r="D1282" i="1"/>
  <c r="E1282" i="1"/>
  <c r="B473" i="1"/>
  <c r="C473" i="1"/>
  <c r="D473" i="1"/>
  <c r="E473" i="1"/>
  <c r="B479" i="1"/>
  <c r="C479" i="1"/>
  <c r="D479" i="1"/>
  <c r="E479" i="1"/>
  <c r="B260" i="1"/>
  <c r="C260" i="1"/>
  <c r="D260" i="1"/>
  <c r="E260" i="1"/>
  <c r="B292" i="1"/>
  <c r="C292" i="1"/>
  <c r="D292" i="1"/>
  <c r="E292" i="1"/>
  <c r="B302" i="1"/>
  <c r="C302" i="1"/>
  <c r="D302" i="1"/>
  <c r="E302" i="1"/>
  <c r="B350" i="1"/>
  <c r="C350" i="1"/>
  <c r="D350" i="1"/>
  <c r="E350" i="1"/>
  <c r="B374" i="1"/>
  <c r="C374" i="1"/>
  <c r="D374" i="1"/>
  <c r="E374" i="1"/>
  <c r="B382" i="1"/>
  <c r="C382" i="1"/>
  <c r="D382" i="1"/>
  <c r="E382" i="1"/>
  <c r="B397" i="1"/>
  <c r="C397" i="1"/>
  <c r="D397" i="1"/>
  <c r="E397" i="1"/>
  <c r="B641" i="1"/>
  <c r="C641" i="1"/>
  <c r="D641" i="1"/>
  <c r="E641" i="1"/>
  <c r="B330" i="1"/>
  <c r="C330" i="1"/>
  <c r="D330" i="1"/>
  <c r="E330" i="1"/>
  <c r="B336" i="1"/>
  <c r="C336" i="1"/>
  <c r="D336" i="1"/>
  <c r="E336" i="1"/>
  <c r="B342" i="1"/>
  <c r="C342" i="1"/>
  <c r="D342" i="1"/>
  <c r="E342" i="1"/>
  <c r="B351" i="1"/>
  <c r="C351" i="1"/>
  <c r="D351" i="1"/>
  <c r="E351" i="1"/>
  <c r="B369" i="1"/>
  <c r="C369" i="1"/>
  <c r="D369" i="1"/>
  <c r="E369" i="1"/>
  <c r="B375" i="1"/>
  <c r="C375" i="1"/>
  <c r="D375" i="1"/>
  <c r="E375" i="1"/>
  <c r="B383" i="1"/>
  <c r="C383" i="1"/>
  <c r="D383" i="1"/>
  <c r="E383" i="1"/>
  <c r="B398" i="1"/>
  <c r="C398" i="1"/>
  <c r="D398" i="1"/>
  <c r="E398" i="1"/>
  <c r="B399" i="1"/>
  <c r="C399" i="1"/>
  <c r="D399" i="1"/>
  <c r="E399" i="1"/>
  <c r="B665" i="1"/>
  <c r="C665" i="1"/>
  <c r="D665" i="1"/>
  <c r="E665" i="1"/>
  <c r="B668" i="1"/>
  <c r="C668" i="1"/>
  <c r="D668" i="1"/>
  <c r="E668" i="1"/>
  <c r="B532" i="1"/>
  <c r="C532" i="1"/>
  <c r="D532" i="1"/>
  <c r="E532" i="1"/>
  <c r="B523" i="1"/>
  <c r="C523" i="1"/>
  <c r="D523" i="1"/>
  <c r="E523" i="1"/>
  <c r="B892" i="1"/>
  <c r="C892" i="1"/>
  <c r="D892" i="1"/>
  <c r="E892" i="1"/>
  <c r="B605" i="1"/>
  <c r="C605" i="1"/>
  <c r="D605" i="1"/>
  <c r="E605" i="1"/>
  <c r="B608" i="1"/>
  <c r="C608" i="1"/>
  <c r="D608" i="1"/>
  <c r="E608" i="1"/>
  <c r="B610" i="1"/>
  <c r="C610" i="1"/>
  <c r="D610" i="1"/>
  <c r="E610" i="1"/>
  <c r="B617" i="1"/>
  <c r="C617" i="1"/>
  <c r="D617" i="1"/>
  <c r="E617" i="1"/>
  <c r="B620" i="1"/>
  <c r="C620" i="1"/>
  <c r="D620" i="1"/>
  <c r="E620" i="1"/>
  <c r="B636" i="1"/>
  <c r="C636" i="1"/>
  <c r="D636" i="1"/>
  <c r="E636" i="1"/>
  <c r="B871" i="1"/>
  <c r="C871" i="1"/>
  <c r="D871" i="1"/>
  <c r="E871" i="1"/>
  <c r="B935" i="1"/>
  <c r="C935" i="1"/>
  <c r="D935" i="1"/>
  <c r="E935" i="1"/>
  <c r="B36" i="1"/>
  <c r="C36" i="1"/>
  <c r="D36" i="1"/>
  <c r="E36" i="1"/>
  <c r="B48" i="1"/>
  <c r="C48" i="1"/>
  <c r="D48" i="1"/>
  <c r="E48" i="1"/>
  <c r="B56" i="1"/>
  <c r="C56" i="1"/>
  <c r="D56" i="1"/>
  <c r="E56" i="1"/>
  <c r="B87" i="1"/>
  <c r="C87" i="1"/>
  <c r="D87" i="1"/>
  <c r="E87" i="1"/>
  <c r="B106" i="1"/>
  <c r="C106" i="1"/>
  <c r="D106" i="1"/>
  <c r="E106" i="1"/>
  <c r="B119" i="1"/>
  <c r="C119" i="1"/>
  <c r="D119" i="1"/>
  <c r="E119" i="1"/>
  <c r="B149" i="1"/>
  <c r="C149" i="1"/>
  <c r="D149" i="1"/>
  <c r="E149" i="1"/>
  <c r="B162" i="1"/>
  <c r="C162" i="1"/>
  <c r="D162" i="1"/>
  <c r="E162" i="1"/>
  <c r="B172" i="1"/>
  <c r="C172" i="1"/>
  <c r="D172" i="1"/>
  <c r="E172" i="1"/>
  <c r="B197" i="1"/>
  <c r="C197" i="1"/>
  <c r="D197" i="1"/>
  <c r="E197" i="1"/>
  <c r="B217" i="1"/>
  <c r="C217" i="1"/>
  <c r="D217" i="1"/>
  <c r="E217" i="1"/>
  <c r="B229" i="1"/>
  <c r="C229" i="1"/>
  <c r="D229" i="1"/>
  <c r="E229" i="1"/>
  <c r="B238" i="1"/>
  <c r="C238" i="1"/>
  <c r="D238" i="1"/>
  <c r="E238" i="1"/>
  <c r="B245" i="1"/>
  <c r="C245" i="1"/>
  <c r="D245" i="1"/>
  <c r="E245" i="1"/>
  <c r="B269" i="1"/>
  <c r="C269" i="1"/>
  <c r="D269" i="1"/>
  <c r="E269" i="1"/>
  <c r="B283" i="1"/>
  <c r="C283" i="1"/>
  <c r="D283" i="1"/>
  <c r="E283" i="1"/>
  <c r="B297" i="1"/>
  <c r="C297" i="1"/>
  <c r="D297" i="1"/>
  <c r="E297" i="1"/>
  <c r="B309" i="1"/>
  <c r="C309" i="1"/>
  <c r="D309" i="1"/>
  <c r="E309" i="1"/>
  <c r="B324" i="1"/>
  <c r="C324" i="1"/>
  <c r="D324" i="1"/>
  <c r="E324" i="1"/>
  <c r="B10" i="1"/>
  <c r="C10" i="1"/>
  <c r="D10" i="1"/>
  <c r="E10" i="1"/>
  <c r="B17" i="1"/>
  <c r="C17" i="1"/>
  <c r="D17" i="1"/>
  <c r="E17" i="1"/>
  <c r="B29" i="1"/>
  <c r="C29" i="1"/>
  <c r="D29" i="1"/>
  <c r="E29" i="1"/>
  <c r="B43" i="1"/>
  <c r="C43" i="1"/>
  <c r="D43" i="1"/>
  <c r="E43" i="1"/>
  <c r="B53" i="1"/>
  <c r="C53" i="1"/>
  <c r="D53" i="1"/>
  <c r="E53" i="1"/>
  <c r="B63" i="1"/>
  <c r="C63" i="1"/>
  <c r="D63" i="1"/>
  <c r="E63" i="1"/>
  <c r="B77" i="1"/>
  <c r="C77" i="1"/>
  <c r="D77" i="1"/>
  <c r="E77" i="1"/>
  <c r="B94" i="1"/>
  <c r="C94" i="1"/>
  <c r="D94" i="1"/>
  <c r="E94" i="1"/>
  <c r="B129" i="1"/>
  <c r="C129" i="1"/>
  <c r="D129" i="1"/>
  <c r="E129" i="1"/>
  <c r="B171" i="1"/>
  <c r="C171" i="1"/>
  <c r="D171" i="1"/>
  <c r="E171" i="1"/>
  <c r="B174" i="1"/>
  <c r="C174" i="1"/>
  <c r="D174" i="1"/>
  <c r="E174" i="1"/>
  <c r="B186" i="1"/>
  <c r="C186" i="1"/>
  <c r="D186" i="1"/>
  <c r="E186" i="1"/>
  <c r="B233" i="1"/>
  <c r="C233" i="1"/>
  <c r="D233" i="1"/>
  <c r="E233" i="1"/>
  <c r="B258" i="1"/>
  <c r="C258" i="1"/>
  <c r="D258" i="1"/>
  <c r="E258" i="1"/>
  <c r="B287" i="1"/>
  <c r="C287" i="1"/>
  <c r="D287" i="1"/>
  <c r="E287" i="1"/>
  <c r="B307" i="1"/>
  <c r="C307" i="1"/>
  <c r="D307" i="1"/>
  <c r="E307" i="1"/>
  <c r="B326" i="1"/>
  <c r="C326" i="1"/>
  <c r="D326" i="1"/>
  <c r="E326" i="1"/>
  <c r="B367" i="1"/>
  <c r="C367" i="1"/>
  <c r="D367" i="1"/>
  <c r="E367" i="1"/>
  <c r="B389" i="1"/>
  <c r="C389" i="1"/>
  <c r="D389" i="1"/>
  <c r="E389" i="1"/>
  <c r="B418" i="1"/>
  <c r="C418" i="1"/>
  <c r="D418" i="1"/>
  <c r="E418" i="1"/>
  <c r="B435" i="1"/>
  <c r="C435" i="1"/>
  <c r="D435" i="1"/>
  <c r="E435" i="1"/>
  <c r="B454" i="1"/>
  <c r="C454" i="1"/>
  <c r="D454" i="1"/>
  <c r="E454" i="1"/>
  <c r="B486" i="1"/>
  <c r="C486" i="1"/>
  <c r="D486" i="1"/>
  <c r="E486" i="1"/>
  <c r="B496" i="1"/>
  <c r="C496" i="1"/>
  <c r="D496" i="1"/>
  <c r="E496" i="1"/>
  <c r="B503" i="1"/>
  <c r="C503" i="1"/>
  <c r="D503" i="1"/>
  <c r="E503" i="1"/>
  <c r="B507" i="1"/>
  <c r="C507" i="1"/>
  <c r="D507" i="1"/>
  <c r="E507" i="1"/>
  <c r="B513" i="1"/>
  <c r="C513" i="1"/>
  <c r="D513" i="1"/>
  <c r="E513" i="1"/>
  <c r="B520" i="1"/>
  <c r="C520" i="1"/>
  <c r="D520" i="1"/>
  <c r="E520" i="1"/>
  <c r="B529" i="1"/>
  <c r="C529" i="1"/>
  <c r="D529" i="1"/>
  <c r="E529" i="1"/>
  <c r="B537" i="1"/>
  <c r="C537" i="1"/>
  <c r="D537" i="1"/>
  <c r="E537" i="1"/>
  <c r="B545" i="1"/>
  <c r="C545" i="1"/>
  <c r="D545" i="1"/>
  <c r="E545" i="1"/>
  <c r="B565" i="1"/>
  <c r="C565" i="1"/>
  <c r="D565" i="1"/>
  <c r="E565" i="1"/>
  <c r="B595" i="1"/>
  <c r="C595" i="1"/>
  <c r="D595" i="1"/>
  <c r="E595" i="1"/>
  <c r="B609" i="1"/>
  <c r="C609" i="1"/>
  <c r="D609" i="1"/>
  <c r="E609" i="1"/>
  <c r="B614" i="1"/>
  <c r="C614" i="1"/>
  <c r="D614" i="1"/>
  <c r="E614" i="1"/>
  <c r="B650" i="1"/>
  <c r="C650" i="1"/>
  <c r="D650" i="1"/>
  <c r="E650" i="1"/>
  <c r="B662" i="1"/>
  <c r="C662" i="1"/>
  <c r="D662" i="1"/>
  <c r="E662" i="1"/>
  <c r="B675" i="1"/>
  <c r="C675" i="1"/>
  <c r="D675" i="1"/>
  <c r="E675" i="1"/>
  <c r="B684" i="1"/>
  <c r="C684" i="1"/>
  <c r="D684" i="1"/>
  <c r="E684" i="1"/>
  <c r="B700" i="1"/>
  <c r="C700" i="1"/>
  <c r="D700" i="1"/>
  <c r="E700" i="1"/>
  <c r="B726" i="1"/>
  <c r="C726" i="1"/>
  <c r="D726" i="1"/>
  <c r="E726" i="1"/>
  <c r="B337" i="1"/>
  <c r="C337" i="1"/>
  <c r="D337" i="1"/>
  <c r="E337" i="1"/>
  <c r="B359" i="1"/>
  <c r="C359" i="1"/>
  <c r="D359" i="1"/>
  <c r="E359" i="1"/>
  <c r="B370" i="1"/>
  <c r="C370" i="1"/>
  <c r="D370" i="1"/>
  <c r="E370" i="1"/>
  <c r="B381" i="1"/>
  <c r="C381" i="1"/>
  <c r="D381" i="1"/>
  <c r="E381" i="1"/>
  <c r="B391" i="1"/>
  <c r="C391" i="1"/>
  <c r="D391" i="1"/>
  <c r="E391" i="1"/>
  <c r="B392" i="1"/>
  <c r="C392" i="1"/>
  <c r="D392" i="1"/>
  <c r="E392" i="1"/>
  <c r="B401" i="1"/>
  <c r="C401" i="1"/>
  <c r="D401" i="1"/>
  <c r="E401" i="1"/>
  <c r="B406" i="1"/>
  <c r="C406" i="1"/>
  <c r="D406" i="1"/>
  <c r="E406" i="1"/>
  <c r="B413" i="1"/>
  <c r="C413" i="1"/>
  <c r="D413" i="1"/>
  <c r="E413" i="1"/>
  <c r="B419" i="1"/>
  <c r="C419" i="1"/>
  <c r="D419" i="1"/>
  <c r="E419" i="1"/>
  <c r="B420" i="1"/>
  <c r="C420" i="1"/>
  <c r="D420" i="1"/>
  <c r="E420" i="1"/>
  <c r="B432" i="1"/>
  <c r="C432" i="1"/>
  <c r="D432" i="1"/>
  <c r="E432" i="1"/>
  <c r="B436" i="1"/>
  <c r="C436" i="1"/>
  <c r="D436" i="1"/>
  <c r="E436" i="1"/>
  <c r="B437" i="1"/>
  <c r="C437" i="1"/>
  <c r="D437" i="1"/>
  <c r="E437" i="1"/>
  <c r="B449" i="1"/>
  <c r="C449" i="1"/>
  <c r="D449" i="1"/>
  <c r="E449" i="1"/>
  <c r="B455" i="1"/>
  <c r="C455" i="1"/>
  <c r="D455" i="1"/>
  <c r="E455" i="1"/>
  <c r="B482" i="1"/>
  <c r="C482" i="1"/>
  <c r="D482" i="1"/>
  <c r="E482" i="1"/>
  <c r="B505" i="1"/>
  <c r="C505" i="1"/>
  <c r="D505" i="1"/>
  <c r="E505" i="1"/>
  <c r="B528" i="1"/>
  <c r="C528" i="1"/>
  <c r="D528" i="1"/>
  <c r="E528" i="1"/>
  <c r="B549" i="1"/>
  <c r="C549" i="1"/>
  <c r="D549" i="1"/>
  <c r="E549" i="1"/>
  <c r="B575" i="1"/>
  <c r="C575" i="1"/>
  <c r="D575" i="1"/>
  <c r="E575" i="1"/>
  <c r="B604" i="1"/>
  <c r="C604" i="1"/>
  <c r="D604" i="1"/>
  <c r="E604" i="1"/>
  <c r="B615" i="1"/>
  <c r="C615" i="1"/>
  <c r="D615" i="1"/>
  <c r="E615" i="1"/>
  <c r="B634" i="1"/>
  <c r="C634" i="1"/>
  <c r="D634" i="1"/>
  <c r="E634" i="1"/>
  <c r="B646" i="1"/>
  <c r="C646" i="1"/>
  <c r="D646" i="1"/>
  <c r="E646" i="1"/>
  <c r="B663" i="1"/>
  <c r="C663" i="1"/>
  <c r="D663" i="1"/>
  <c r="E663" i="1"/>
  <c r="B680" i="1"/>
  <c r="C680" i="1"/>
  <c r="D680" i="1"/>
  <c r="E680" i="1"/>
  <c r="B708" i="1"/>
  <c r="C708" i="1"/>
  <c r="D708" i="1"/>
  <c r="E708" i="1"/>
  <c r="B732" i="1"/>
  <c r="C732" i="1"/>
  <c r="D732" i="1"/>
  <c r="E732" i="1"/>
  <c r="B753" i="1"/>
  <c r="C753" i="1"/>
  <c r="D753" i="1"/>
  <c r="E753" i="1"/>
  <c r="B763" i="1"/>
  <c r="C763" i="1"/>
  <c r="D763" i="1"/>
  <c r="E763" i="1"/>
  <c r="B786" i="1"/>
  <c r="C786" i="1"/>
  <c r="D786" i="1"/>
  <c r="E786" i="1"/>
  <c r="B807" i="1"/>
  <c r="C807" i="1"/>
  <c r="D807" i="1"/>
  <c r="E807" i="1"/>
  <c r="B830" i="1"/>
  <c r="C830" i="1"/>
  <c r="D830" i="1"/>
  <c r="E830" i="1"/>
  <c r="B846" i="1"/>
  <c r="C846" i="1"/>
  <c r="D846" i="1"/>
  <c r="E846" i="1"/>
  <c r="B857" i="1"/>
  <c r="C857" i="1"/>
  <c r="D857" i="1"/>
  <c r="E857" i="1"/>
  <c r="B866" i="1"/>
  <c r="C866" i="1"/>
  <c r="D866" i="1"/>
  <c r="E866" i="1"/>
  <c r="B878" i="1"/>
  <c r="C878" i="1"/>
  <c r="D878" i="1"/>
  <c r="E878" i="1"/>
  <c r="B893" i="1"/>
  <c r="C893" i="1"/>
  <c r="D893" i="1"/>
  <c r="E893" i="1"/>
  <c r="B912" i="1"/>
  <c r="C912" i="1"/>
  <c r="D912" i="1"/>
  <c r="E912" i="1"/>
  <c r="B926" i="1"/>
  <c r="C926" i="1"/>
  <c r="D926" i="1"/>
  <c r="E926" i="1"/>
  <c r="B943" i="1"/>
  <c r="C943" i="1"/>
  <c r="D943" i="1"/>
  <c r="E943" i="1"/>
  <c r="B953" i="1"/>
  <c r="C953" i="1"/>
  <c r="D953" i="1"/>
  <c r="E953" i="1"/>
  <c r="B973" i="1"/>
  <c r="C973" i="1"/>
  <c r="D973" i="1"/>
  <c r="E973" i="1"/>
  <c r="B998" i="1"/>
  <c r="C998" i="1"/>
  <c r="D998" i="1"/>
  <c r="E998" i="1"/>
  <c r="B1016" i="1"/>
  <c r="C1016" i="1"/>
  <c r="D1016" i="1"/>
  <c r="E1016" i="1"/>
  <c r="B1052" i="1"/>
  <c r="C1052" i="1"/>
  <c r="D1052" i="1"/>
  <c r="E1052" i="1"/>
  <c r="B1122" i="1"/>
  <c r="C1122" i="1"/>
  <c r="D1122" i="1"/>
  <c r="E1122" i="1"/>
  <c r="B363" i="1"/>
  <c r="C363" i="1"/>
  <c r="D363" i="1"/>
  <c r="E363" i="1"/>
  <c r="B376" i="1"/>
  <c r="C376" i="1"/>
  <c r="D376" i="1"/>
  <c r="E376" i="1"/>
  <c r="B384" i="1"/>
  <c r="C384" i="1"/>
  <c r="D384" i="1"/>
  <c r="E384" i="1"/>
  <c r="B393" i="1"/>
  <c r="C393" i="1"/>
  <c r="D393" i="1"/>
  <c r="E393" i="1"/>
  <c r="B426" i="1"/>
  <c r="C426" i="1"/>
  <c r="D426" i="1"/>
  <c r="E426" i="1"/>
  <c r="B438" i="1"/>
  <c r="C438" i="1"/>
  <c r="D438" i="1"/>
  <c r="E438" i="1"/>
  <c r="B527" i="1"/>
  <c r="C527" i="1"/>
  <c r="D527" i="1"/>
  <c r="E527" i="1"/>
  <c r="B1112" i="1"/>
  <c r="C1112" i="1"/>
  <c r="D1112" i="1"/>
  <c r="E1112" i="1"/>
  <c r="B1119" i="1"/>
  <c r="C1119" i="1"/>
  <c r="D1119" i="1"/>
  <c r="E1119" i="1"/>
  <c r="B1022" i="1"/>
  <c r="C1022" i="1"/>
  <c r="D1022" i="1"/>
  <c r="E1022" i="1"/>
  <c r="B1029" i="1"/>
  <c r="C1029" i="1"/>
  <c r="D1029" i="1"/>
  <c r="E1029" i="1"/>
  <c r="B1030" i="1"/>
  <c r="C1030" i="1"/>
  <c r="D1030" i="1"/>
  <c r="E1030" i="1"/>
  <c r="B900" i="1"/>
  <c r="C900" i="1"/>
  <c r="D900" i="1"/>
  <c r="E900" i="1"/>
  <c r="B827" i="1"/>
  <c r="C827" i="1"/>
  <c r="D827" i="1"/>
  <c r="E827" i="1"/>
  <c r="B864" i="1"/>
  <c r="C864" i="1"/>
  <c r="D864" i="1"/>
  <c r="E864" i="1"/>
  <c r="B885" i="1"/>
  <c r="C885" i="1"/>
  <c r="D885" i="1"/>
  <c r="E885" i="1"/>
  <c r="B450" i="1"/>
  <c r="C450" i="1"/>
  <c r="D450" i="1"/>
  <c r="E450" i="1"/>
  <c r="B613" i="1"/>
  <c r="C613" i="1"/>
  <c r="D613" i="1"/>
  <c r="E613" i="1"/>
  <c r="B627" i="1"/>
  <c r="C627" i="1"/>
  <c r="D627" i="1"/>
  <c r="E627" i="1"/>
  <c r="B1089" i="1"/>
  <c r="C1089" i="1"/>
  <c r="D1089" i="1"/>
  <c r="E1089" i="1"/>
  <c r="B686" i="1"/>
  <c r="C686" i="1"/>
  <c r="D686" i="1"/>
  <c r="E686" i="1"/>
  <c r="B690" i="1"/>
  <c r="C690" i="1"/>
  <c r="D690" i="1"/>
  <c r="E690" i="1"/>
  <c r="B1001" i="1"/>
  <c r="C1001" i="1"/>
  <c r="D1001" i="1"/>
  <c r="E1001" i="1"/>
  <c r="B1010" i="1"/>
  <c r="C1010" i="1"/>
  <c r="D1010" i="1"/>
  <c r="E1010" i="1"/>
  <c r="B439" i="1"/>
  <c r="C439" i="1"/>
  <c r="D439" i="1"/>
  <c r="E439" i="1"/>
  <c r="B446" i="1"/>
  <c r="C446" i="1"/>
  <c r="D446" i="1"/>
  <c r="E446" i="1"/>
  <c r="B130" i="1"/>
  <c r="C130" i="1"/>
  <c r="D130" i="1"/>
  <c r="E130" i="1"/>
  <c r="B146" i="1"/>
  <c r="C146" i="1"/>
  <c r="D146" i="1"/>
  <c r="E146" i="1"/>
  <c r="B159" i="1"/>
  <c r="C159" i="1"/>
  <c r="D159" i="1"/>
  <c r="E159" i="1"/>
  <c r="B183" i="1"/>
  <c r="C183" i="1"/>
  <c r="D183" i="1"/>
  <c r="E183" i="1"/>
  <c r="B187" i="1"/>
  <c r="C187" i="1"/>
  <c r="D187" i="1"/>
  <c r="E187" i="1"/>
  <c r="B200" i="1"/>
  <c r="C200" i="1"/>
  <c r="D200" i="1"/>
  <c r="E200" i="1"/>
  <c r="B213" i="1"/>
  <c r="C213" i="1"/>
  <c r="D213" i="1"/>
  <c r="E213" i="1"/>
  <c r="B223" i="1"/>
  <c r="C223" i="1"/>
  <c r="D223" i="1"/>
  <c r="E223" i="1"/>
  <c r="B234" i="1"/>
  <c r="C234" i="1"/>
  <c r="D234" i="1"/>
  <c r="E234" i="1"/>
  <c r="B240" i="1"/>
  <c r="C240" i="1"/>
  <c r="D240" i="1"/>
  <c r="E240" i="1"/>
  <c r="B261" i="1"/>
  <c r="C261" i="1"/>
  <c r="D261" i="1"/>
  <c r="E261" i="1"/>
  <c r="B275" i="1"/>
  <c r="C275" i="1"/>
  <c r="D275" i="1"/>
  <c r="E275" i="1"/>
  <c r="B288" i="1"/>
  <c r="C288" i="1"/>
  <c r="D288" i="1"/>
  <c r="E288" i="1"/>
  <c r="B1025" i="1"/>
  <c r="C1025" i="1"/>
  <c r="D1025" i="1"/>
  <c r="E1025" i="1"/>
  <c r="B992" i="1"/>
  <c r="C992" i="1"/>
  <c r="D992" i="1"/>
  <c r="E992" i="1"/>
  <c r="B994" i="1"/>
  <c r="C994" i="1"/>
  <c r="D994" i="1"/>
  <c r="E994" i="1"/>
  <c r="B995" i="1"/>
  <c r="C995" i="1"/>
  <c r="D995" i="1"/>
  <c r="E995" i="1"/>
  <c r="B1208" i="1"/>
  <c r="C1208" i="1"/>
  <c r="D1208" i="1"/>
  <c r="E1208" i="1"/>
  <c r="B1213" i="1"/>
  <c r="C1213" i="1"/>
  <c r="D1213" i="1"/>
  <c r="E1213" i="1"/>
  <c r="B1220" i="1"/>
  <c r="C1220" i="1"/>
  <c r="D1220" i="1"/>
  <c r="E1220" i="1"/>
  <c r="B1226" i="1"/>
  <c r="C1226" i="1"/>
  <c r="D1226" i="1"/>
  <c r="E1226" i="1"/>
  <c r="B489" i="1"/>
  <c r="C489" i="1"/>
  <c r="D489" i="1"/>
  <c r="E489" i="1"/>
  <c r="B961" i="1"/>
  <c r="C961" i="1"/>
  <c r="D961" i="1"/>
  <c r="E961" i="1"/>
  <c r="B13" i="1"/>
  <c r="C13" i="1"/>
  <c r="D13" i="1"/>
  <c r="E13" i="1"/>
  <c r="B26" i="1"/>
  <c r="C26" i="1"/>
  <c r="D26" i="1"/>
  <c r="E26" i="1"/>
  <c r="B37" i="1"/>
  <c r="C37" i="1"/>
  <c r="D37" i="1"/>
  <c r="E37" i="1"/>
  <c r="B58" i="1"/>
  <c r="C58" i="1"/>
  <c r="D58" i="1"/>
  <c r="E58" i="1"/>
  <c r="B69" i="1"/>
  <c r="C69" i="1"/>
  <c r="D69" i="1"/>
  <c r="E69" i="1"/>
  <c r="B88" i="1"/>
  <c r="C88" i="1"/>
  <c r="D88" i="1"/>
  <c r="E88" i="1"/>
  <c r="B103" i="1"/>
  <c r="C103" i="1"/>
  <c r="D103" i="1"/>
  <c r="E103" i="1"/>
  <c r="B143" i="1"/>
  <c r="C143" i="1"/>
  <c r="D143" i="1"/>
  <c r="E143" i="1"/>
  <c r="B179" i="1"/>
  <c r="C179" i="1"/>
  <c r="D179" i="1"/>
  <c r="E179" i="1"/>
  <c r="B207" i="1"/>
  <c r="C207" i="1"/>
  <c r="D207" i="1"/>
  <c r="E207" i="1"/>
  <c r="B219" i="1"/>
  <c r="C219" i="1"/>
  <c r="D219" i="1"/>
  <c r="E219" i="1"/>
  <c r="B246" i="1"/>
  <c r="C246" i="1"/>
  <c r="D246" i="1"/>
  <c r="E246" i="1"/>
  <c r="B270" i="1"/>
  <c r="C270" i="1"/>
  <c r="D270" i="1"/>
  <c r="E270" i="1"/>
  <c r="B1185" i="1"/>
  <c r="C1185" i="1"/>
  <c r="D1185" i="1"/>
  <c r="E1185" i="1"/>
  <c r="B423" i="1"/>
  <c r="C423" i="1"/>
  <c r="D423" i="1"/>
  <c r="E423" i="1"/>
  <c r="B434" i="1"/>
  <c r="C434" i="1"/>
  <c r="D434" i="1"/>
  <c r="E434" i="1"/>
  <c r="B504" i="1"/>
  <c r="C504" i="1"/>
  <c r="D504" i="1"/>
  <c r="E504" i="1"/>
  <c r="B516" i="1"/>
  <c r="C516" i="1"/>
  <c r="D516" i="1"/>
  <c r="E516" i="1"/>
  <c r="B709" i="1"/>
  <c r="C709" i="1"/>
  <c r="D709" i="1"/>
  <c r="E709" i="1"/>
  <c r="B720" i="1"/>
  <c r="C720" i="1"/>
  <c r="D720" i="1"/>
  <c r="E720" i="1"/>
  <c r="B730" i="1"/>
  <c r="C730" i="1"/>
  <c r="D730" i="1"/>
  <c r="E730" i="1"/>
  <c r="B739" i="1"/>
  <c r="C739" i="1"/>
  <c r="D739" i="1"/>
  <c r="E739" i="1"/>
  <c r="B769" i="1"/>
  <c r="C769" i="1"/>
  <c r="D769" i="1"/>
  <c r="E769" i="1"/>
  <c r="B789" i="1"/>
  <c r="C789" i="1"/>
  <c r="D789" i="1"/>
  <c r="E789" i="1"/>
  <c r="B814" i="1"/>
  <c r="C814" i="1"/>
  <c r="D814" i="1"/>
  <c r="E814" i="1"/>
  <c r="B843" i="1"/>
  <c r="C843" i="1"/>
  <c r="D843" i="1"/>
  <c r="E843" i="1"/>
  <c r="B881" i="1"/>
  <c r="C881" i="1"/>
  <c r="D881" i="1"/>
  <c r="E881" i="1"/>
  <c r="B987" i="1"/>
  <c r="C987" i="1"/>
  <c r="D987" i="1"/>
  <c r="E987" i="1"/>
  <c r="B990" i="1"/>
  <c r="C990" i="1"/>
  <c r="D990" i="1"/>
  <c r="E990" i="1"/>
  <c r="B1159" i="1"/>
  <c r="C1159" i="1"/>
  <c r="D1159" i="1"/>
  <c r="E1159" i="1"/>
  <c r="B1205" i="1"/>
  <c r="C1205" i="1"/>
  <c r="D1205" i="1"/>
  <c r="E1205" i="1"/>
  <c r="B1266" i="1"/>
  <c r="C1266" i="1"/>
  <c r="D1266" i="1"/>
  <c r="E1266" i="1"/>
  <c r="B1322" i="1"/>
  <c r="C1322" i="1"/>
  <c r="D1322" i="1"/>
  <c r="E1322" i="1"/>
  <c r="B23" i="1"/>
  <c r="C23" i="1"/>
  <c r="D23" i="1"/>
  <c r="E23" i="1"/>
  <c r="B24" i="1"/>
  <c r="C24" i="1"/>
  <c r="D24" i="1"/>
  <c r="E24" i="1"/>
  <c r="B32" i="1"/>
  <c r="C32" i="1"/>
  <c r="D32" i="1"/>
  <c r="E32" i="1"/>
  <c r="B1115" i="1"/>
  <c r="C1115" i="1"/>
  <c r="D1115" i="1"/>
  <c r="E1115" i="1"/>
  <c r="B25" i="1"/>
  <c r="C25" i="1"/>
  <c r="D25" i="1"/>
  <c r="E25" i="1"/>
  <c r="B400" i="1"/>
  <c r="C400" i="1"/>
  <c r="D400" i="1"/>
  <c r="E400" i="1"/>
  <c r="B422" i="1"/>
  <c r="C422" i="1"/>
  <c r="D422" i="1"/>
  <c r="E422" i="1"/>
  <c r="B485" i="1"/>
  <c r="C485" i="1"/>
  <c r="D485" i="1"/>
  <c r="E485" i="1"/>
  <c r="B518" i="1"/>
  <c r="C518" i="1"/>
  <c r="D518" i="1"/>
  <c r="E518" i="1"/>
  <c r="B589" i="1"/>
  <c r="C589" i="1"/>
  <c r="D589" i="1"/>
  <c r="E589" i="1"/>
  <c r="B621" i="1"/>
  <c r="C621" i="1"/>
  <c r="D621" i="1"/>
  <c r="E621" i="1"/>
  <c r="B681" i="1"/>
  <c r="C681" i="1"/>
  <c r="D681" i="1"/>
  <c r="E681" i="1"/>
  <c r="B774" i="1"/>
  <c r="C774" i="1"/>
  <c r="D774" i="1"/>
  <c r="E774" i="1"/>
  <c r="B873" i="1"/>
  <c r="C873" i="1"/>
  <c r="D873" i="1"/>
  <c r="E873" i="1"/>
  <c r="B1110" i="1"/>
  <c r="C1110" i="1"/>
  <c r="D1110" i="1"/>
  <c r="E1110" i="1"/>
  <c r="B1117" i="1"/>
  <c r="C1117" i="1"/>
  <c r="D1117" i="1"/>
  <c r="E1117" i="1"/>
  <c r="B471" i="1"/>
  <c r="C471" i="1"/>
  <c r="D471" i="1"/>
  <c r="E471" i="1"/>
  <c r="B478" i="1"/>
  <c r="C478" i="1"/>
  <c r="D478" i="1"/>
  <c r="E478" i="1"/>
  <c r="B500" i="1"/>
  <c r="C500" i="1"/>
  <c r="D500" i="1"/>
  <c r="E500" i="1"/>
  <c r="B526" i="1"/>
  <c r="C526" i="1"/>
  <c r="D526" i="1"/>
  <c r="E526" i="1"/>
  <c r="B550" i="1"/>
  <c r="C550" i="1"/>
  <c r="D550" i="1"/>
  <c r="E550" i="1"/>
  <c r="B672" i="1"/>
  <c r="C672" i="1"/>
  <c r="D672" i="1"/>
  <c r="E672" i="1"/>
  <c r="B679" i="1"/>
  <c r="C679" i="1"/>
  <c r="D679" i="1"/>
  <c r="E679" i="1"/>
  <c r="B688" i="1"/>
  <c r="C688" i="1"/>
  <c r="D688" i="1"/>
  <c r="E688" i="1"/>
  <c r="B698" i="1"/>
  <c r="C698" i="1"/>
  <c r="D698" i="1"/>
  <c r="E698" i="1"/>
  <c r="B705" i="1"/>
  <c r="C705" i="1"/>
  <c r="D705" i="1"/>
  <c r="E705" i="1"/>
  <c r="B716" i="1"/>
  <c r="C716" i="1"/>
  <c r="D716" i="1"/>
  <c r="E716" i="1"/>
  <c r="B898" i="1"/>
  <c r="C898" i="1"/>
  <c r="D898" i="1"/>
  <c r="E898" i="1"/>
  <c r="B903" i="1"/>
  <c r="C903" i="1"/>
  <c r="D903" i="1"/>
  <c r="E903" i="1"/>
  <c r="B906" i="1"/>
  <c r="C906" i="1"/>
  <c r="D906" i="1"/>
  <c r="E906" i="1"/>
  <c r="B909" i="1"/>
  <c r="C909" i="1"/>
  <c r="D909" i="1"/>
  <c r="E909" i="1"/>
  <c r="B914" i="1"/>
  <c r="C914" i="1"/>
  <c r="D914" i="1"/>
  <c r="E914" i="1"/>
  <c r="B916" i="1"/>
  <c r="C916" i="1"/>
  <c r="D916" i="1"/>
  <c r="E916" i="1"/>
  <c r="B922" i="1"/>
  <c r="C922" i="1"/>
  <c r="D922" i="1"/>
  <c r="E922" i="1"/>
  <c r="B925" i="1"/>
  <c r="C925" i="1"/>
  <c r="D925" i="1"/>
  <c r="E925" i="1"/>
  <c r="B928" i="1"/>
  <c r="C928" i="1"/>
  <c r="D928" i="1"/>
  <c r="E928" i="1"/>
  <c r="B930" i="1"/>
  <c r="C930" i="1"/>
  <c r="D930" i="1"/>
  <c r="E930" i="1"/>
  <c r="B932" i="1"/>
  <c r="C932" i="1"/>
  <c r="D932" i="1"/>
  <c r="E932" i="1"/>
  <c r="B938" i="1"/>
  <c r="C938" i="1"/>
  <c r="D938" i="1"/>
  <c r="E938" i="1"/>
  <c r="B940" i="1"/>
  <c r="C940" i="1"/>
  <c r="D940" i="1"/>
  <c r="E940" i="1"/>
  <c r="B942" i="1"/>
  <c r="C942" i="1"/>
  <c r="D942" i="1"/>
  <c r="E942" i="1"/>
  <c r="B948" i="1"/>
  <c r="C948" i="1"/>
  <c r="D948" i="1"/>
  <c r="E948" i="1"/>
  <c r="B949" i="1"/>
  <c r="C949" i="1"/>
  <c r="D949" i="1"/>
  <c r="E949" i="1"/>
  <c r="B952" i="1"/>
  <c r="C952" i="1"/>
  <c r="D952" i="1"/>
  <c r="E952" i="1"/>
  <c r="B958" i="1"/>
  <c r="C958" i="1"/>
  <c r="D958" i="1"/>
  <c r="E958" i="1"/>
  <c r="B959" i="1"/>
  <c r="C959" i="1"/>
  <c r="D959" i="1"/>
  <c r="E959" i="1"/>
  <c r="B964" i="1"/>
  <c r="C964" i="1"/>
  <c r="D964" i="1"/>
  <c r="E964" i="1"/>
  <c r="B967" i="1"/>
  <c r="C967" i="1"/>
  <c r="D967" i="1"/>
  <c r="E967" i="1"/>
  <c r="B969" i="1"/>
  <c r="C969" i="1"/>
  <c r="D969" i="1"/>
  <c r="E969" i="1"/>
  <c r="B972" i="1"/>
  <c r="C972" i="1"/>
  <c r="D972" i="1"/>
  <c r="E972" i="1"/>
  <c r="B979" i="1"/>
  <c r="C979" i="1"/>
  <c r="D979" i="1"/>
  <c r="E979" i="1"/>
  <c r="B983" i="1"/>
  <c r="C983" i="1"/>
  <c r="D983" i="1"/>
  <c r="E983" i="1"/>
  <c r="B988" i="1"/>
  <c r="C988" i="1"/>
  <c r="D988" i="1"/>
  <c r="E988" i="1"/>
  <c r="B996" i="1"/>
  <c r="C996" i="1"/>
  <c r="D996" i="1"/>
  <c r="E996" i="1"/>
  <c r="B997" i="1"/>
  <c r="C997" i="1"/>
  <c r="D997" i="1"/>
  <c r="E997" i="1"/>
  <c r="B999" i="1"/>
  <c r="C999" i="1"/>
  <c r="D999" i="1"/>
  <c r="E999" i="1"/>
  <c r="B1002" i="1"/>
  <c r="C1002" i="1"/>
  <c r="D1002" i="1"/>
  <c r="E1002" i="1"/>
  <c r="B1006" i="1"/>
  <c r="C1006" i="1"/>
  <c r="D1006" i="1"/>
  <c r="E1006" i="1"/>
  <c r="B1008" i="1"/>
  <c r="C1008" i="1"/>
  <c r="D1008" i="1"/>
  <c r="E1008" i="1"/>
  <c r="B1011" i="1"/>
  <c r="C1011" i="1"/>
  <c r="D1011" i="1"/>
  <c r="E1011" i="1"/>
  <c r="B1014" i="1"/>
  <c r="C1014" i="1"/>
  <c r="D1014" i="1"/>
  <c r="E1014" i="1"/>
  <c r="B1015" i="1"/>
  <c r="C1015" i="1"/>
  <c r="D1015" i="1"/>
  <c r="E1015" i="1"/>
  <c r="B1021" i="1"/>
  <c r="C1021" i="1"/>
  <c r="D1021" i="1"/>
  <c r="E1021" i="1"/>
  <c r="B1027" i="1"/>
  <c r="C1027" i="1"/>
  <c r="D1027" i="1"/>
  <c r="E1027" i="1"/>
  <c r="B1040" i="1"/>
  <c r="C1040" i="1"/>
  <c r="D1040" i="1"/>
  <c r="E1040" i="1"/>
  <c r="B1049" i="1"/>
  <c r="C1049" i="1"/>
  <c r="D1049" i="1"/>
  <c r="E1049" i="1"/>
  <c r="B1056" i="1"/>
  <c r="C1056" i="1"/>
  <c r="D1056" i="1"/>
  <c r="E1056" i="1"/>
  <c r="B1064" i="1"/>
  <c r="C1064" i="1"/>
  <c r="D1064" i="1"/>
  <c r="E1064" i="1"/>
  <c r="B1069" i="1"/>
  <c r="C1069" i="1"/>
  <c r="D1069" i="1"/>
  <c r="E1069" i="1"/>
  <c r="B1074" i="1"/>
  <c r="C1074" i="1"/>
  <c r="D1074" i="1"/>
  <c r="E1074" i="1"/>
  <c r="B1079" i="1"/>
  <c r="C1079" i="1"/>
  <c r="D1079" i="1"/>
  <c r="E1079" i="1"/>
  <c r="B1095" i="1"/>
  <c r="C1095" i="1"/>
  <c r="D1095" i="1"/>
  <c r="E1095" i="1"/>
  <c r="B1100" i="1"/>
  <c r="C1100" i="1"/>
  <c r="D1100" i="1"/>
  <c r="E1100" i="1"/>
  <c r="B1105" i="1"/>
  <c r="C1105" i="1"/>
  <c r="D1105" i="1"/>
  <c r="E1105" i="1"/>
  <c r="B1111" i="1"/>
  <c r="C1111" i="1"/>
  <c r="D1111" i="1"/>
  <c r="E1111" i="1"/>
  <c r="B1118" i="1"/>
  <c r="C1118" i="1"/>
  <c r="D1118" i="1"/>
  <c r="E1118" i="1"/>
  <c r="B1123" i="1"/>
  <c r="C1123" i="1"/>
  <c r="D1123" i="1"/>
  <c r="E1123" i="1"/>
  <c r="B1126" i="1"/>
  <c r="C1126" i="1"/>
  <c r="D1126" i="1"/>
  <c r="E1126" i="1"/>
  <c r="B1132" i="1"/>
  <c r="C1132" i="1"/>
  <c r="D1132" i="1"/>
  <c r="E1132" i="1"/>
  <c r="B1137" i="1"/>
  <c r="C1137" i="1"/>
  <c r="D1137" i="1"/>
  <c r="E1137" i="1"/>
  <c r="B1143" i="1"/>
  <c r="C1143" i="1"/>
  <c r="D1143" i="1"/>
  <c r="E1143" i="1"/>
  <c r="B1148" i="1"/>
  <c r="C1148" i="1"/>
  <c r="D1148" i="1"/>
  <c r="E1148" i="1"/>
  <c r="B1153" i="1"/>
  <c r="C1153" i="1"/>
  <c r="D1153" i="1"/>
  <c r="E1153" i="1"/>
  <c r="B1157" i="1"/>
  <c r="C1157" i="1"/>
  <c r="D1157" i="1"/>
  <c r="E1157" i="1"/>
  <c r="B1163" i="1"/>
  <c r="C1163" i="1"/>
  <c r="D1163" i="1"/>
  <c r="E1163" i="1"/>
  <c r="B1170" i="1"/>
  <c r="C1170" i="1"/>
  <c r="D1170" i="1"/>
  <c r="E1170" i="1"/>
  <c r="B1175" i="1"/>
  <c r="C1175" i="1"/>
  <c r="D1175" i="1"/>
  <c r="E1175" i="1"/>
  <c r="B1179" i="1"/>
  <c r="C1179" i="1"/>
  <c r="D1179" i="1"/>
  <c r="E1179" i="1"/>
  <c r="B1184" i="1"/>
  <c r="C1184" i="1"/>
  <c r="D1184" i="1"/>
  <c r="E1184" i="1"/>
  <c r="B1188" i="1"/>
  <c r="C1188" i="1"/>
  <c r="D1188" i="1"/>
  <c r="E1188" i="1"/>
  <c r="B1202" i="1"/>
  <c r="C1202" i="1"/>
  <c r="D1202" i="1"/>
  <c r="E1202" i="1"/>
  <c r="B706" i="1"/>
  <c r="C706" i="1"/>
  <c r="D706" i="1"/>
  <c r="E706" i="1"/>
  <c r="B713" i="1"/>
  <c r="C713" i="1"/>
  <c r="D713" i="1"/>
  <c r="E713" i="1"/>
  <c r="B719" i="1"/>
  <c r="C719" i="1"/>
  <c r="D719" i="1"/>
  <c r="E719" i="1"/>
  <c r="B722" i="1"/>
  <c r="C722" i="1"/>
  <c r="D722" i="1"/>
  <c r="E722" i="1"/>
  <c r="B728" i="1"/>
  <c r="C728" i="1"/>
  <c r="D728" i="1"/>
  <c r="E728" i="1"/>
  <c r="B733" i="1"/>
  <c r="C733" i="1"/>
  <c r="D733" i="1"/>
  <c r="E733" i="1"/>
  <c r="B737" i="1"/>
  <c r="C737" i="1"/>
  <c r="D737" i="1"/>
  <c r="E737" i="1"/>
  <c r="B742" i="1"/>
  <c r="C742" i="1"/>
  <c r="D742" i="1"/>
  <c r="E742" i="1"/>
  <c r="B751" i="1"/>
  <c r="C751" i="1"/>
  <c r="D751" i="1"/>
  <c r="E751" i="1"/>
  <c r="B755" i="1"/>
  <c r="C755" i="1"/>
  <c r="D755" i="1"/>
  <c r="E755" i="1"/>
  <c r="B810" i="1"/>
  <c r="C810" i="1"/>
  <c r="D810" i="1"/>
  <c r="E810" i="1"/>
  <c r="B390" i="1"/>
  <c r="C390" i="1"/>
  <c r="D390" i="1"/>
  <c r="E390" i="1"/>
  <c r="B394" i="1"/>
  <c r="C394" i="1"/>
  <c r="D394" i="1"/>
  <c r="E394" i="1"/>
  <c r="B54" i="1"/>
  <c r="C54" i="1"/>
  <c r="D54" i="1"/>
  <c r="E54" i="1"/>
  <c r="B64" i="1"/>
  <c r="C64" i="1"/>
  <c r="D64" i="1"/>
  <c r="E64" i="1"/>
  <c r="B74" i="1"/>
  <c r="C74" i="1"/>
  <c r="D74" i="1"/>
  <c r="E74" i="1"/>
  <c r="B95" i="1"/>
  <c r="C95" i="1"/>
  <c r="D95" i="1"/>
  <c r="E95" i="1"/>
  <c r="B109" i="1"/>
  <c r="C109" i="1"/>
  <c r="D109" i="1"/>
  <c r="E109" i="1"/>
  <c r="B131" i="1"/>
  <c r="C131" i="1"/>
  <c r="D131" i="1"/>
  <c r="E131" i="1"/>
  <c r="B164" i="1"/>
  <c r="C164" i="1"/>
  <c r="D164" i="1"/>
  <c r="E164" i="1"/>
  <c r="B175" i="1"/>
  <c r="C175" i="1"/>
  <c r="D175" i="1"/>
  <c r="E175" i="1"/>
  <c r="B188" i="1"/>
  <c r="C188" i="1"/>
  <c r="D188" i="1"/>
  <c r="E188" i="1"/>
  <c r="B201" i="1"/>
  <c r="C201" i="1"/>
  <c r="D201" i="1"/>
  <c r="E201" i="1"/>
  <c r="B214" i="1"/>
  <c r="C214" i="1"/>
  <c r="D214" i="1"/>
  <c r="E214" i="1"/>
  <c r="B235" i="1"/>
  <c r="C235" i="1"/>
  <c r="D235" i="1"/>
  <c r="E235" i="1"/>
  <c r="B252" i="1"/>
  <c r="C252" i="1"/>
  <c r="D252" i="1"/>
  <c r="E252" i="1"/>
  <c r="B262" i="1"/>
  <c r="C262" i="1"/>
  <c r="D262" i="1"/>
  <c r="E262" i="1"/>
  <c r="B584" i="1"/>
  <c r="C584" i="1"/>
  <c r="D584" i="1"/>
  <c r="E584" i="1"/>
  <c r="B596" i="1"/>
  <c r="C596" i="1"/>
  <c r="D596" i="1"/>
  <c r="E596" i="1"/>
  <c r="B625" i="1"/>
  <c r="C625" i="1"/>
  <c r="D625" i="1"/>
  <c r="E625" i="1"/>
  <c r="B377" i="1"/>
  <c r="C377" i="1"/>
  <c r="D377" i="1"/>
  <c r="E377" i="1"/>
  <c r="B582" i="1"/>
  <c r="C582" i="1"/>
  <c r="D582" i="1"/>
  <c r="E582" i="1"/>
  <c r="B660" i="1"/>
  <c r="C660" i="1"/>
  <c r="D660" i="1"/>
  <c r="E660" i="1"/>
  <c r="B682" i="1"/>
  <c r="C682" i="1"/>
  <c r="D682" i="1"/>
  <c r="E682" i="1"/>
  <c r="B110" i="1"/>
  <c r="C110" i="1"/>
  <c r="D110" i="1"/>
  <c r="E110" i="1"/>
  <c r="B120" i="1"/>
  <c r="C120" i="1"/>
  <c r="D120" i="1"/>
  <c r="E120" i="1"/>
  <c r="B121" i="1"/>
  <c r="C121" i="1"/>
  <c r="D121" i="1"/>
  <c r="E121" i="1"/>
  <c r="B144" i="1"/>
  <c r="C144" i="1"/>
  <c r="D144" i="1"/>
  <c r="E144" i="1"/>
  <c r="B273" i="1"/>
  <c r="C273" i="1"/>
  <c r="D273" i="1"/>
  <c r="E273" i="1"/>
  <c r="B626" i="1"/>
  <c r="C626" i="1"/>
  <c r="D626" i="1"/>
  <c r="E626" i="1"/>
  <c r="B628" i="1"/>
  <c r="C628" i="1"/>
  <c r="D628" i="1"/>
  <c r="E628" i="1"/>
  <c r="B652" i="1"/>
  <c r="C652" i="1"/>
  <c r="D652" i="1"/>
  <c r="E652" i="1"/>
  <c r="B913" i="1"/>
  <c r="C913" i="1"/>
  <c r="D913" i="1"/>
  <c r="E913" i="1"/>
  <c r="B1034" i="1"/>
  <c r="C1034" i="1"/>
  <c r="D1034" i="1"/>
  <c r="E1034" i="1"/>
  <c r="B5" i="1"/>
  <c r="C5" i="1"/>
  <c r="D5" i="1"/>
  <c r="E5" i="1"/>
  <c r="B51" i="1"/>
  <c r="C51" i="1"/>
  <c r="D51" i="1"/>
  <c r="E51" i="1"/>
  <c r="B111" i="1"/>
  <c r="C111" i="1"/>
  <c r="D111" i="1"/>
  <c r="E111" i="1"/>
  <c r="B185" i="1"/>
  <c r="C185" i="1"/>
  <c r="D185" i="1"/>
  <c r="E185" i="1"/>
  <c r="B574" i="1"/>
  <c r="C574" i="1"/>
  <c r="D574" i="1"/>
  <c r="E574" i="1"/>
  <c r="B580" i="1"/>
  <c r="C580" i="1"/>
  <c r="D580" i="1"/>
  <c r="E580" i="1"/>
  <c r="B607" i="1"/>
  <c r="C607" i="1"/>
  <c r="D607" i="1"/>
  <c r="E607" i="1"/>
  <c r="B70" i="1"/>
  <c r="C70" i="1"/>
  <c r="D70" i="1"/>
  <c r="E70" i="1"/>
  <c r="B85" i="1"/>
  <c r="C85" i="1"/>
  <c r="D85" i="1"/>
  <c r="E85" i="1"/>
  <c r="B122" i="1"/>
  <c r="C122" i="1"/>
  <c r="D122" i="1"/>
  <c r="E122" i="1"/>
  <c r="B190" i="1"/>
  <c r="C190" i="1"/>
  <c r="D190" i="1"/>
  <c r="E190" i="1"/>
  <c r="B208" i="1"/>
  <c r="C208" i="1"/>
  <c r="D208" i="1"/>
  <c r="E208" i="1"/>
  <c r="B226" i="1"/>
  <c r="C226" i="1"/>
  <c r="D226" i="1"/>
  <c r="E226" i="1"/>
  <c r="B250" i="1"/>
  <c r="C250" i="1"/>
  <c r="D250" i="1"/>
  <c r="E250" i="1"/>
  <c r="B257" i="1"/>
  <c r="C257" i="1"/>
  <c r="D257" i="1"/>
  <c r="E257" i="1"/>
  <c r="B272" i="1"/>
  <c r="C272" i="1"/>
  <c r="D272" i="1"/>
  <c r="E272" i="1"/>
  <c r="B327" i="1"/>
  <c r="C327" i="1"/>
  <c r="D327" i="1"/>
  <c r="E327" i="1"/>
  <c r="B1080" i="1"/>
  <c r="C1080" i="1"/>
  <c r="D1080" i="1"/>
  <c r="E1080" i="1"/>
  <c r="B1084" i="1"/>
  <c r="C1084" i="1"/>
  <c r="D1084" i="1"/>
  <c r="E1084" i="1"/>
  <c r="B1091" i="1"/>
  <c r="C1091" i="1"/>
  <c r="D1091" i="1"/>
  <c r="E1091" i="1"/>
  <c r="B1101" i="1"/>
  <c r="C1101" i="1"/>
  <c r="D1101" i="1"/>
  <c r="E1101" i="1"/>
  <c r="B1102" i="1"/>
  <c r="C1102" i="1"/>
  <c r="D1102" i="1"/>
  <c r="E1102" i="1"/>
  <c r="B1114" i="1"/>
  <c r="C1114" i="1"/>
  <c r="D1114" i="1"/>
  <c r="E1114" i="1"/>
  <c r="B1120" i="1"/>
  <c r="C1120" i="1"/>
  <c r="D1120" i="1"/>
  <c r="E1120" i="1"/>
  <c r="B483" i="1"/>
  <c r="C483" i="1"/>
  <c r="D483" i="1"/>
  <c r="E483" i="1"/>
  <c r="B487" i="1"/>
  <c r="C487" i="1"/>
  <c r="D487" i="1"/>
  <c r="E487" i="1"/>
  <c r="B491" i="1"/>
  <c r="C491" i="1"/>
  <c r="D491" i="1"/>
  <c r="E491" i="1"/>
  <c r="B494" i="1"/>
  <c r="C494" i="1"/>
  <c r="D494" i="1"/>
  <c r="E494" i="1"/>
  <c r="B495" i="1"/>
  <c r="C495" i="1"/>
  <c r="D495" i="1"/>
  <c r="E495" i="1"/>
  <c r="B499" i="1"/>
  <c r="C499" i="1"/>
  <c r="D499" i="1"/>
  <c r="E499" i="1"/>
  <c r="B508" i="1"/>
  <c r="C508" i="1"/>
  <c r="D508" i="1"/>
  <c r="E508" i="1"/>
  <c r="B511" i="1"/>
  <c r="C511" i="1"/>
  <c r="D511" i="1"/>
  <c r="E511" i="1"/>
  <c r="B514" i="1"/>
  <c r="C514" i="1"/>
  <c r="D514" i="1"/>
  <c r="E514" i="1"/>
  <c r="B517" i="1"/>
  <c r="C517" i="1"/>
  <c r="D517" i="1"/>
  <c r="E517" i="1"/>
  <c r="B519" i="1"/>
  <c r="C519" i="1"/>
  <c r="D519" i="1"/>
  <c r="E519" i="1"/>
  <c r="B524" i="1"/>
  <c r="C524" i="1"/>
  <c r="D524" i="1"/>
  <c r="E524" i="1"/>
  <c r="B530" i="1"/>
  <c r="C530" i="1"/>
  <c r="D530" i="1"/>
  <c r="E530" i="1"/>
  <c r="B535" i="1"/>
  <c r="C535" i="1"/>
  <c r="D535" i="1"/>
  <c r="E535" i="1"/>
  <c r="B538" i="1"/>
  <c r="C538" i="1"/>
  <c r="D538" i="1"/>
  <c r="E538" i="1"/>
  <c r="B551" i="1"/>
  <c r="C551" i="1"/>
  <c r="D551" i="1"/>
  <c r="E551" i="1"/>
  <c r="B592" i="1"/>
  <c r="C592" i="1"/>
  <c r="D592" i="1"/>
  <c r="E592" i="1"/>
  <c r="B616" i="1"/>
  <c r="C616" i="1"/>
  <c r="D616" i="1"/>
  <c r="E616" i="1"/>
  <c r="B637" i="1"/>
  <c r="C637" i="1"/>
  <c r="D637" i="1"/>
  <c r="E637" i="1"/>
  <c r="B467" i="1"/>
  <c r="C467" i="1"/>
  <c r="D467" i="1"/>
  <c r="E467" i="1"/>
  <c r="B506" i="1"/>
  <c r="C506" i="1"/>
  <c r="D506" i="1"/>
  <c r="E506" i="1"/>
  <c r="B1142" i="1"/>
  <c r="C1142" i="1"/>
  <c r="D1142" i="1"/>
  <c r="E1142" i="1"/>
  <c r="B1284" i="1"/>
  <c r="C1284" i="1"/>
  <c r="D1284" i="1"/>
  <c r="E1284" i="1"/>
  <c r="B1300" i="1"/>
  <c r="C1300" i="1"/>
  <c r="D1300" i="1"/>
  <c r="E1300" i="1"/>
  <c r="B1310" i="1"/>
  <c r="C1310" i="1"/>
  <c r="D1310" i="1"/>
  <c r="E1310" i="1"/>
  <c r="B460" i="1"/>
  <c r="C460" i="1"/>
  <c r="D460" i="1"/>
  <c r="E460" i="1"/>
  <c r="B815" i="1"/>
  <c r="C815" i="1"/>
  <c r="D815" i="1"/>
  <c r="E815" i="1"/>
  <c r="B833" i="1"/>
  <c r="C833" i="1"/>
  <c r="D833" i="1"/>
  <c r="E833" i="1"/>
  <c r="B849" i="1"/>
  <c r="C849" i="1"/>
  <c r="D849" i="1"/>
  <c r="E849" i="1"/>
  <c r="B889" i="1"/>
  <c r="C889" i="1"/>
  <c r="D889" i="1"/>
  <c r="E889" i="1"/>
  <c r="B946" i="1"/>
  <c r="C946" i="1"/>
  <c r="D946" i="1"/>
  <c r="E946" i="1"/>
  <c r="B544" i="1"/>
  <c r="C544" i="1"/>
  <c r="D544" i="1"/>
  <c r="E544" i="1"/>
  <c r="B782" i="1"/>
  <c r="C782" i="1"/>
  <c r="D782" i="1"/>
  <c r="E782" i="1"/>
  <c r="B536" i="1"/>
  <c r="C536" i="1"/>
  <c r="D536" i="1"/>
  <c r="E536" i="1"/>
  <c r="B541" i="1"/>
  <c r="C541" i="1"/>
  <c r="D541" i="1"/>
  <c r="E541" i="1"/>
  <c r="B618" i="1"/>
  <c r="C618" i="1"/>
  <c r="D618" i="1"/>
  <c r="E618" i="1"/>
  <c r="B687" i="1"/>
  <c r="C687" i="1"/>
  <c r="D687" i="1"/>
  <c r="E687" i="1"/>
  <c r="B767" i="1"/>
  <c r="C767" i="1"/>
  <c r="D767" i="1"/>
  <c r="E767" i="1"/>
  <c r="B11" i="1"/>
  <c r="C11" i="1"/>
  <c r="D11" i="1"/>
  <c r="E11" i="1"/>
  <c r="B28" i="1"/>
  <c r="C28" i="1"/>
  <c r="D28" i="1"/>
  <c r="E28" i="1"/>
  <c r="B39" i="1"/>
  <c r="C39" i="1"/>
  <c r="D39" i="1"/>
  <c r="E39" i="1"/>
  <c r="B46" i="1"/>
  <c r="C46" i="1"/>
  <c r="D46" i="1"/>
  <c r="E46" i="1"/>
  <c r="B61" i="1"/>
  <c r="C61" i="1"/>
  <c r="D61" i="1"/>
  <c r="E61" i="1"/>
  <c r="B67" i="1"/>
  <c r="C67" i="1"/>
  <c r="D67" i="1"/>
  <c r="E67" i="1"/>
  <c r="B75" i="1"/>
  <c r="C75" i="1"/>
  <c r="D75" i="1"/>
  <c r="E75" i="1"/>
  <c r="B112" i="1"/>
  <c r="C112" i="1"/>
  <c r="D112" i="1"/>
  <c r="E112" i="1"/>
  <c r="B125" i="1"/>
  <c r="C125" i="1"/>
  <c r="D125" i="1"/>
  <c r="E125" i="1"/>
  <c r="B145" i="1"/>
  <c r="C145" i="1"/>
  <c r="D145" i="1"/>
  <c r="E145" i="1"/>
  <c r="B147" i="1"/>
  <c r="C147" i="1"/>
  <c r="D147" i="1"/>
  <c r="E147" i="1"/>
  <c r="B165" i="1"/>
  <c r="C165" i="1"/>
  <c r="D165" i="1"/>
  <c r="E165" i="1"/>
  <c r="B166" i="1"/>
  <c r="C166" i="1"/>
  <c r="D166" i="1"/>
  <c r="E166" i="1"/>
  <c r="B215" i="1"/>
  <c r="C215" i="1"/>
  <c r="D215" i="1"/>
  <c r="E215" i="1"/>
  <c r="B227" i="1"/>
  <c r="C227" i="1"/>
  <c r="D227" i="1"/>
  <c r="E227" i="1"/>
  <c r="B231" i="1"/>
  <c r="C231" i="1"/>
  <c r="D231" i="1"/>
  <c r="E231" i="1"/>
  <c r="B247" i="1"/>
  <c r="C247" i="1"/>
  <c r="D247" i="1"/>
  <c r="E247" i="1"/>
  <c r="B263" i="1"/>
  <c r="C263" i="1"/>
  <c r="D263" i="1"/>
  <c r="E263" i="1"/>
  <c r="B290" i="1"/>
  <c r="C290" i="1"/>
  <c r="D290" i="1"/>
  <c r="E290" i="1"/>
  <c r="B303" i="1"/>
  <c r="C303" i="1"/>
  <c r="D303" i="1"/>
  <c r="E303" i="1"/>
  <c r="B314" i="1"/>
  <c r="C314" i="1"/>
  <c r="D314" i="1"/>
  <c r="E314" i="1"/>
  <c r="B361" i="1"/>
  <c r="C361" i="1"/>
  <c r="D361" i="1"/>
  <c r="E361" i="1"/>
  <c r="B371" i="1"/>
  <c r="C371" i="1"/>
  <c r="D371" i="1"/>
  <c r="E371" i="1"/>
  <c r="B442" i="1"/>
  <c r="C442" i="1"/>
  <c r="D442" i="1"/>
  <c r="E442" i="1"/>
  <c r="B448" i="1"/>
  <c r="C448" i="1"/>
  <c r="D448" i="1"/>
  <c r="E448" i="1"/>
  <c r="B463" i="1"/>
  <c r="C463" i="1"/>
  <c r="D463" i="1"/>
  <c r="E463" i="1"/>
  <c r="B542" i="1"/>
  <c r="C542" i="1"/>
  <c r="D542" i="1"/>
  <c r="E542" i="1"/>
  <c r="B622" i="1"/>
  <c r="C622" i="1"/>
  <c r="D622" i="1"/>
  <c r="E622" i="1"/>
  <c r="B661" i="1"/>
  <c r="C661" i="1"/>
  <c r="D661" i="1"/>
  <c r="E661" i="1"/>
  <c r="B694" i="1"/>
  <c r="C694" i="1"/>
  <c r="D694" i="1"/>
  <c r="E694" i="1"/>
  <c r="B727" i="1"/>
  <c r="C727" i="1"/>
  <c r="D727" i="1"/>
  <c r="E727" i="1"/>
  <c r="B765" i="1"/>
  <c r="C765" i="1"/>
  <c r="D765" i="1"/>
  <c r="E765" i="1"/>
  <c r="B798" i="1"/>
  <c r="C798" i="1"/>
  <c r="D798" i="1"/>
  <c r="E798" i="1"/>
  <c r="B850" i="1"/>
  <c r="C850" i="1"/>
  <c r="D850" i="1"/>
  <c r="E850" i="1"/>
  <c r="B899" i="1"/>
  <c r="C899" i="1"/>
  <c r="D899" i="1"/>
  <c r="E899" i="1"/>
  <c r="B931" i="1"/>
  <c r="C931" i="1"/>
  <c r="D931" i="1"/>
  <c r="E931" i="1"/>
  <c r="B276" i="1"/>
  <c r="C276" i="1"/>
  <c r="D276" i="1"/>
  <c r="E276" i="1"/>
  <c r="B289" i="1"/>
  <c r="C289" i="1"/>
  <c r="D289" i="1"/>
  <c r="E289" i="1"/>
  <c r="B296" i="1"/>
  <c r="C296" i="1"/>
  <c r="D296" i="1"/>
  <c r="E296" i="1"/>
  <c r="B317" i="1"/>
  <c r="C317" i="1"/>
  <c r="D317" i="1"/>
  <c r="E317" i="1"/>
  <c r="B332" i="1"/>
  <c r="C332" i="1"/>
  <c r="D332" i="1"/>
  <c r="E332" i="1"/>
  <c r="B347" i="1"/>
  <c r="C347" i="1"/>
  <c r="D347" i="1"/>
  <c r="E347" i="1"/>
  <c r="B569" i="1"/>
  <c r="C569" i="1"/>
  <c r="D569" i="1"/>
  <c r="E569" i="1"/>
  <c r="B585" i="1"/>
  <c r="C585" i="1"/>
  <c r="D585" i="1"/>
  <c r="E585" i="1"/>
  <c r="B936" i="1"/>
  <c r="C936" i="1"/>
  <c r="D936" i="1"/>
  <c r="E936" i="1"/>
  <c r="B202" i="1"/>
  <c r="C202" i="1"/>
  <c r="D202" i="1"/>
  <c r="E202" i="1"/>
  <c r="B203" i="1"/>
  <c r="C203" i="1"/>
  <c r="D203" i="1"/>
  <c r="E203" i="1"/>
  <c r="B220" i="1"/>
  <c r="C220" i="1"/>
  <c r="D220" i="1"/>
  <c r="E220" i="1"/>
  <c r="B236" i="1"/>
  <c r="C236" i="1"/>
  <c r="D236" i="1"/>
  <c r="E236" i="1"/>
  <c r="B242" i="1"/>
  <c r="C242" i="1"/>
  <c r="D242" i="1"/>
  <c r="E242" i="1"/>
  <c r="B253" i="1"/>
  <c r="C253" i="1"/>
  <c r="D253" i="1"/>
  <c r="E253" i="1"/>
  <c r="B264" i="1"/>
  <c r="C264" i="1"/>
  <c r="D264" i="1"/>
  <c r="E264" i="1"/>
  <c r="B277" i="1"/>
  <c r="C277" i="1"/>
  <c r="D277" i="1"/>
  <c r="E277" i="1"/>
  <c r="B284" i="1"/>
  <c r="C284" i="1"/>
  <c r="D284" i="1"/>
  <c r="E284" i="1"/>
  <c r="B293" i="1"/>
  <c r="C293" i="1"/>
  <c r="D293" i="1"/>
  <c r="E293" i="1"/>
  <c r="B301" i="1"/>
  <c r="C301" i="1"/>
  <c r="D301" i="1"/>
  <c r="E301" i="1"/>
  <c r="B304" i="1"/>
  <c r="C304" i="1"/>
  <c r="D304" i="1"/>
  <c r="E304" i="1"/>
  <c r="B305" i="1"/>
  <c r="C305" i="1"/>
  <c r="D305" i="1"/>
  <c r="E305" i="1"/>
  <c r="B315" i="1"/>
  <c r="C315" i="1"/>
  <c r="D315" i="1"/>
  <c r="E315" i="1"/>
  <c r="B318" i="1"/>
  <c r="C318" i="1"/>
  <c r="D318" i="1"/>
  <c r="E318" i="1"/>
  <c r="B334" i="1"/>
  <c r="C334" i="1"/>
  <c r="D334" i="1"/>
  <c r="E334" i="1"/>
  <c r="B343" i="1"/>
  <c r="C343" i="1"/>
  <c r="D343" i="1"/>
  <c r="E343" i="1"/>
  <c r="B355" i="1"/>
  <c r="C355" i="1"/>
  <c r="D355" i="1"/>
  <c r="E355" i="1"/>
  <c r="B356" i="1"/>
  <c r="C356" i="1"/>
  <c r="D356" i="1"/>
  <c r="E356" i="1"/>
  <c r="B364" i="1"/>
  <c r="C364" i="1"/>
  <c r="D364" i="1"/>
  <c r="E364" i="1"/>
  <c r="B378" i="1"/>
  <c r="C378" i="1"/>
  <c r="D378" i="1"/>
  <c r="E378" i="1"/>
  <c r="B385" i="1"/>
  <c r="C385" i="1"/>
  <c r="D385" i="1"/>
  <c r="E385" i="1"/>
  <c r="B403" i="1"/>
  <c r="C403" i="1"/>
  <c r="D403" i="1"/>
  <c r="E403" i="1"/>
  <c r="B440" i="1"/>
  <c r="C440" i="1"/>
  <c r="D440" i="1"/>
  <c r="E440" i="1"/>
  <c r="B476" i="1"/>
  <c r="C476" i="1"/>
  <c r="D476" i="1"/>
  <c r="E476" i="1"/>
  <c r="B540" i="1"/>
  <c r="C540" i="1"/>
  <c r="D540" i="1"/>
  <c r="E540" i="1"/>
  <c r="B280" i="1"/>
  <c r="C280" i="1"/>
  <c r="D280" i="1"/>
  <c r="E280" i="1"/>
  <c r="B298" i="1"/>
  <c r="C298" i="1"/>
  <c r="D298" i="1"/>
  <c r="E298" i="1"/>
  <c r="B308" i="1"/>
  <c r="C308" i="1"/>
  <c r="D308" i="1"/>
  <c r="E308" i="1"/>
  <c r="B321" i="1"/>
  <c r="C321" i="1"/>
  <c r="D321" i="1"/>
  <c r="E321" i="1"/>
  <c r="B333" i="1"/>
  <c r="C333" i="1"/>
  <c r="D333" i="1"/>
  <c r="E333" i="1"/>
  <c r="B360" i="1"/>
  <c r="C360" i="1"/>
  <c r="D360" i="1"/>
  <c r="E360" i="1"/>
  <c r="B380" i="1"/>
  <c r="C380" i="1"/>
  <c r="D380" i="1"/>
  <c r="E380" i="1"/>
  <c r="B386" i="1"/>
  <c r="C386" i="1"/>
  <c r="D386" i="1"/>
  <c r="E386" i="1"/>
  <c r="B402" i="1"/>
  <c r="C402" i="1"/>
  <c r="D402" i="1"/>
  <c r="E402" i="1"/>
  <c r="B408" i="1"/>
  <c r="C408" i="1"/>
  <c r="D408" i="1"/>
  <c r="E408" i="1"/>
  <c r="B480" i="1"/>
  <c r="C480" i="1"/>
  <c r="D480" i="1"/>
  <c r="E480" i="1"/>
  <c r="B819" i="1"/>
  <c r="C819" i="1"/>
  <c r="D819" i="1"/>
  <c r="E819" i="1"/>
  <c r="B468" i="1"/>
  <c r="C468" i="1"/>
  <c r="D468" i="1"/>
  <c r="E468" i="1"/>
  <c r="B955" i="1"/>
  <c r="C955" i="1"/>
  <c r="D955" i="1"/>
  <c r="E955" i="1"/>
  <c r="B648" i="1"/>
  <c r="C648" i="1"/>
  <c r="D648" i="1"/>
  <c r="E648" i="1"/>
  <c r="B659" i="1"/>
  <c r="C659" i="1"/>
  <c r="D659" i="1"/>
  <c r="E659" i="1"/>
  <c r="B1150" i="1"/>
  <c r="C1150" i="1"/>
  <c r="D1150" i="1"/>
  <c r="E1150" i="1"/>
  <c r="B1193" i="1"/>
  <c r="C1193" i="1"/>
  <c r="D1193" i="1"/>
  <c r="E1193" i="1"/>
  <c r="B1216" i="1"/>
  <c r="C1216" i="1"/>
  <c r="D1216" i="1"/>
  <c r="E1216" i="1"/>
  <c r="B1288" i="1"/>
  <c r="C1288" i="1"/>
  <c r="D1288" i="1"/>
  <c r="E1288" i="1"/>
  <c r="B1223" i="1"/>
  <c r="C1223" i="1"/>
  <c r="D1223" i="1"/>
  <c r="E1223" i="1"/>
  <c r="B1224" i="1"/>
  <c r="C1224" i="1"/>
  <c r="D1224" i="1"/>
  <c r="E1224" i="1"/>
  <c r="B1225" i="1"/>
  <c r="C1225" i="1"/>
  <c r="D1225" i="1"/>
  <c r="E1225" i="1"/>
  <c r="B1227" i="1"/>
  <c r="C1227" i="1"/>
  <c r="D1227" i="1"/>
  <c r="E1227" i="1"/>
  <c r="B1229" i="1"/>
  <c r="C1229" i="1"/>
  <c r="D1229" i="1"/>
  <c r="E1229" i="1"/>
  <c r="B1231" i="1"/>
  <c r="C1231" i="1"/>
  <c r="D1231" i="1"/>
  <c r="E1231" i="1"/>
  <c r="B1233" i="1"/>
  <c r="C1233" i="1"/>
  <c r="D1233" i="1"/>
  <c r="E1233" i="1"/>
  <c r="B1234" i="1"/>
  <c r="C1234" i="1"/>
  <c r="D1234" i="1"/>
  <c r="E1234" i="1"/>
  <c r="B1236" i="1"/>
  <c r="C1236" i="1"/>
  <c r="D1236" i="1"/>
  <c r="E1236" i="1"/>
  <c r="B1239" i="1"/>
  <c r="C1239" i="1"/>
  <c r="D1239" i="1"/>
  <c r="E1239" i="1"/>
  <c r="B1241" i="1"/>
  <c r="C1241" i="1"/>
  <c r="D1241" i="1"/>
  <c r="E1241" i="1"/>
  <c r="B1242" i="1"/>
  <c r="C1242" i="1"/>
  <c r="D1242" i="1"/>
  <c r="E1242" i="1"/>
  <c r="B1245" i="1"/>
  <c r="C1245" i="1"/>
  <c r="D1245" i="1"/>
  <c r="E1245" i="1"/>
  <c r="B1248" i="1"/>
  <c r="C1248" i="1"/>
  <c r="D1248" i="1"/>
  <c r="E1248" i="1"/>
  <c r="B1252" i="1"/>
  <c r="C1252" i="1"/>
  <c r="D1252" i="1"/>
  <c r="E1252" i="1"/>
  <c r="B1254" i="1"/>
  <c r="C1254" i="1"/>
  <c r="D1254" i="1"/>
  <c r="E1254" i="1"/>
  <c r="B1256" i="1"/>
  <c r="C1256" i="1"/>
  <c r="D1256" i="1"/>
  <c r="E1256" i="1"/>
  <c r="B1259" i="1"/>
  <c r="C1259" i="1"/>
  <c r="D1259" i="1"/>
  <c r="E1259" i="1"/>
  <c r="B1262" i="1"/>
  <c r="C1262" i="1"/>
  <c r="D1262" i="1"/>
  <c r="E1262" i="1"/>
  <c r="B1268" i="1"/>
  <c r="C1268" i="1"/>
  <c r="D1268" i="1"/>
  <c r="E1268" i="1"/>
  <c r="B1272" i="1"/>
  <c r="C1272" i="1"/>
  <c r="D1272" i="1"/>
  <c r="E1272" i="1"/>
  <c r="B1274" i="1"/>
  <c r="C1274" i="1"/>
  <c r="D1274" i="1"/>
  <c r="E1274" i="1"/>
  <c r="B1278" i="1"/>
  <c r="C1278" i="1"/>
  <c r="D1278" i="1"/>
  <c r="E1278" i="1"/>
  <c r="B1281" i="1"/>
  <c r="C1281" i="1"/>
  <c r="D1281" i="1"/>
  <c r="E1281" i="1"/>
  <c r="B1290" i="1"/>
  <c r="C1290" i="1"/>
  <c r="D1290" i="1"/>
  <c r="E1290" i="1"/>
  <c r="B1295" i="1"/>
  <c r="C1295" i="1"/>
  <c r="D1295" i="1"/>
  <c r="E1295" i="1"/>
  <c r="B1298" i="1"/>
  <c r="C1298" i="1"/>
  <c r="D1298" i="1"/>
  <c r="E1298" i="1"/>
  <c r="B1303" i="1"/>
  <c r="C1303" i="1"/>
  <c r="D1303" i="1"/>
  <c r="E1303" i="1"/>
  <c r="B1307" i="1"/>
  <c r="C1307" i="1"/>
  <c r="D1307" i="1"/>
  <c r="E1307" i="1"/>
  <c r="B1315" i="1"/>
  <c r="C1315" i="1"/>
  <c r="D1315" i="1"/>
  <c r="E1315" i="1"/>
  <c r="B1320" i="1"/>
  <c r="C1320" i="1"/>
  <c r="D1320" i="1"/>
  <c r="E1320" i="1"/>
  <c r="B1321" i="1"/>
  <c r="C1321" i="1"/>
  <c r="D1321" i="1"/>
  <c r="E1321" i="1"/>
  <c r="B1165" i="1"/>
  <c r="C1165" i="1"/>
  <c r="D1165" i="1"/>
  <c r="E1165" i="1"/>
  <c r="B1207" i="1"/>
  <c r="C1207" i="1"/>
  <c r="D1207" i="1"/>
  <c r="E1207" i="1"/>
  <c r="B704" i="1"/>
  <c r="C704" i="1"/>
  <c r="D704" i="1"/>
  <c r="E704" i="1"/>
  <c r="B731" i="1"/>
  <c r="C731" i="1"/>
  <c r="D731" i="1"/>
  <c r="E731" i="1"/>
  <c r="B778" i="1"/>
  <c r="C778" i="1"/>
  <c r="D778" i="1"/>
  <c r="E778" i="1"/>
  <c r="B6" i="1"/>
  <c r="C6" i="1"/>
  <c r="D6" i="1"/>
  <c r="E6" i="1"/>
  <c r="B18" i="1"/>
  <c r="C18" i="1"/>
  <c r="D18" i="1"/>
  <c r="E18" i="1"/>
  <c r="B30" i="1"/>
  <c r="C30" i="1"/>
  <c r="D30" i="1"/>
  <c r="E30" i="1"/>
  <c r="B40" i="1"/>
  <c r="C40" i="1"/>
  <c r="D40" i="1"/>
  <c r="E40" i="1"/>
  <c r="B59" i="1"/>
  <c r="C59" i="1"/>
  <c r="D59" i="1"/>
  <c r="E59" i="1"/>
  <c r="B68" i="1"/>
  <c r="C68" i="1"/>
  <c r="D68" i="1"/>
  <c r="E68" i="1"/>
  <c r="B78" i="1"/>
  <c r="C78" i="1"/>
  <c r="D78" i="1"/>
  <c r="E78" i="1"/>
  <c r="B338" i="1"/>
  <c r="C338" i="1"/>
  <c r="D338" i="1"/>
  <c r="E338" i="1"/>
  <c r="B344" i="1"/>
  <c r="C344" i="1"/>
  <c r="D344" i="1"/>
  <c r="E344" i="1"/>
  <c r="B352" i="1"/>
  <c r="C352" i="1"/>
  <c r="D352" i="1"/>
  <c r="E352" i="1"/>
  <c r="B365" i="1"/>
  <c r="C365" i="1"/>
  <c r="D365" i="1"/>
  <c r="E365" i="1"/>
  <c r="B379" i="1"/>
  <c r="C379" i="1"/>
  <c r="D379" i="1"/>
  <c r="E379" i="1"/>
  <c r="B566" i="1"/>
  <c r="C566" i="1"/>
  <c r="D566" i="1"/>
  <c r="E566" i="1"/>
  <c r="B568" i="1"/>
  <c r="C568" i="1"/>
  <c r="D568" i="1"/>
  <c r="E568" i="1"/>
  <c r="B696" i="1"/>
  <c r="C696" i="1"/>
  <c r="D696" i="1"/>
  <c r="E696" i="1"/>
  <c r="B701" i="1"/>
  <c r="C701" i="1"/>
  <c r="D701" i="1"/>
  <c r="E701" i="1"/>
  <c r="B353" i="1"/>
  <c r="C353" i="1"/>
  <c r="D353" i="1"/>
  <c r="E353" i="1"/>
  <c r="B2" i="1"/>
  <c r="C2" i="1"/>
  <c r="D2" i="1"/>
  <c r="E2" i="1"/>
  <c r="B19" i="1"/>
  <c r="C19" i="1"/>
  <c r="D19" i="1"/>
  <c r="E19" i="1"/>
  <c r="B27" i="1"/>
  <c r="C27" i="1"/>
  <c r="D27" i="1"/>
  <c r="E27" i="1"/>
  <c r="B34" i="1"/>
  <c r="C34" i="1"/>
  <c r="D34" i="1"/>
  <c r="E34" i="1"/>
  <c r="B44" i="1"/>
  <c r="C44" i="1"/>
  <c r="D44" i="1"/>
  <c r="E44" i="1"/>
  <c r="B55" i="1"/>
  <c r="C55" i="1"/>
  <c r="D55" i="1"/>
  <c r="E55" i="1"/>
  <c r="B65" i="1"/>
  <c r="C65" i="1"/>
  <c r="D65" i="1"/>
  <c r="E65" i="1"/>
  <c r="B86" i="1"/>
  <c r="C86" i="1"/>
  <c r="D86" i="1"/>
  <c r="E86" i="1"/>
  <c r="B96" i="1"/>
  <c r="C96" i="1"/>
  <c r="D96" i="1"/>
  <c r="E96" i="1"/>
  <c r="B155" i="1"/>
  <c r="C155" i="1"/>
  <c r="D155" i="1"/>
  <c r="E155" i="1"/>
  <c r="B169" i="1"/>
  <c r="C169" i="1"/>
  <c r="D169" i="1"/>
  <c r="E169" i="1"/>
  <c r="B177" i="1"/>
  <c r="C177" i="1"/>
  <c r="D177" i="1"/>
  <c r="E177" i="1"/>
  <c r="B191" i="1"/>
  <c r="C191" i="1"/>
  <c r="D191" i="1"/>
  <c r="E191" i="1"/>
  <c r="B224" i="1"/>
  <c r="C224" i="1"/>
  <c r="D224" i="1"/>
  <c r="E224" i="1"/>
  <c r="B237" i="1"/>
  <c r="C237" i="1"/>
  <c r="D237" i="1"/>
  <c r="E237" i="1"/>
  <c r="B248" i="1"/>
  <c r="C248" i="1"/>
  <c r="D248" i="1"/>
  <c r="E248" i="1"/>
  <c r="B254" i="1"/>
  <c r="C254" i="1"/>
  <c r="D254" i="1"/>
  <c r="E254" i="1"/>
  <c r="B267" i="1"/>
  <c r="C267" i="1"/>
  <c r="D267" i="1"/>
  <c r="E267" i="1"/>
  <c r="B281" i="1"/>
  <c r="C281" i="1"/>
  <c r="D281" i="1"/>
  <c r="E281" i="1"/>
  <c r="B299" i="1"/>
  <c r="C299" i="1"/>
  <c r="D299" i="1"/>
  <c r="E299" i="1"/>
  <c r="B316" i="1"/>
  <c r="C316" i="1"/>
  <c r="D316" i="1"/>
  <c r="E316" i="1"/>
  <c r="B322" i="1"/>
  <c r="C322" i="1"/>
  <c r="D322" i="1"/>
  <c r="E322" i="1"/>
  <c r="B331" i="1"/>
  <c r="C331" i="1"/>
  <c r="D331" i="1"/>
  <c r="E331" i="1"/>
  <c r="B345" i="1"/>
  <c r="C345" i="1"/>
  <c r="D345" i="1"/>
  <c r="E345" i="1"/>
  <c r="B357" i="1"/>
  <c r="C357" i="1"/>
  <c r="D357" i="1"/>
  <c r="E357" i="1"/>
  <c r="B409" i="1"/>
  <c r="C409" i="1"/>
  <c r="D409" i="1"/>
  <c r="E409" i="1"/>
  <c r="B421" i="1"/>
  <c r="C421" i="1"/>
  <c r="D421" i="1"/>
  <c r="E421" i="1"/>
  <c r="B431" i="1"/>
  <c r="C431" i="1"/>
  <c r="D431" i="1"/>
  <c r="E431" i="1"/>
  <c r="B441" i="1"/>
  <c r="C441" i="1"/>
  <c r="D441" i="1"/>
  <c r="E441" i="1"/>
  <c r="B453" i="1"/>
  <c r="C453" i="1"/>
  <c r="D453" i="1"/>
  <c r="E453" i="1"/>
  <c r="B464" i="1"/>
  <c r="C464" i="1"/>
  <c r="D464" i="1"/>
  <c r="E464" i="1"/>
  <c r="B469" i="1"/>
  <c r="C469" i="1"/>
  <c r="D469" i="1"/>
  <c r="E469" i="1"/>
  <c r="B474" i="1"/>
  <c r="C474" i="1"/>
  <c r="D474" i="1"/>
  <c r="E474" i="1"/>
  <c r="B481" i="1"/>
  <c r="C481" i="1"/>
  <c r="D481" i="1"/>
  <c r="E481" i="1"/>
  <c r="B484" i="1"/>
  <c r="C484" i="1"/>
  <c r="D484" i="1"/>
  <c r="E484" i="1"/>
  <c r="B497" i="1"/>
  <c r="C497" i="1"/>
  <c r="D497" i="1"/>
  <c r="E497" i="1"/>
  <c r="B501" i="1"/>
  <c r="C501" i="1"/>
  <c r="D501" i="1"/>
  <c r="E501" i="1"/>
  <c r="B509" i="1"/>
  <c r="C509" i="1"/>
  <c r="D509" i="1"/>
  <c r="E509" i="1"/>
  <c r="B512" i="1"/>
  <c r="C512" i="1"/>
  <c r="D512" i="1"/>
  <c r="E512" i="1"/>
  <c r="B521" i="1"/>
  <c r="C521" i="1"/>
  <c r="D521" i="1"/>
  <c r="E521" i="1"/>
  <c r="B525" i="1"/>
  <c r="C525" i="1"/>
  <c r="D525" i="1"/>
  <c r="E525" i="1"/>
  <c r="B533" i="1"/>
  <c r="C533" i="1"/>
  <c r="D533" i="1"/>
  <c r="E533" i="1"/>
  <c r="B555" i="1"/>
  <c r="C555" i="1"/>
  <c r="D555" i="1"/>
  <c r="E555" i="1"/>
  <c r="B563" i="1"/>
  <c r="C563" i="1"/>
  <c r="D563" i="1"/>
  <c r="E563" i="1"/>
  <c r="B629" i="1"/>
  <c r="C629" i="1"/>
  <c r="D629" i="1"/>
  <c r="E629" i="1"/>
  <c r="B632" i="1"/>
  <c r="C632" i="1"/>
  <c r="D632" i="1"/>
  <c r="E632" i="1"/>
  <c r="B638" i="1"/>
  <c r="C638" i="1"/>
  <c r="D638" i="1"/>
  <c r="E638" i="1"/>
  <c r="B642" i="1"/>
  <c r="C642" i="1"/>
  <c r="D642" i="1"/>
  <c r="E642" i="1"/>
  <c r="B644" i="1"/>
  <c r="C644" i="1"/>
  <c r="D644" i="1"/>
  <c r="E644" i="1"/>
  <c r="B651" i="1"/>
  <c r="C651" i="1"/>
  <c r="D651" i="1"/>
  <c r="E651" i="1"/>
  <c r="B653" i="1"/>
  <c r="C653" i="1"/>
  <c r="D653" i="1"/>
  <c r="E653" i="1"/>
  <c r="B654" i="1"/>
  <c r="C654" i="1"/>
  <c r="D654" i="1"/>
  <c r="E654" i="1"/>
  <c r="B657" i="1"/>
  <c r="C657" i="1"/>
  <c r="D657" i="1"/>
  <c r="E657" i="1"/>
  <c r="B666" i="1"/>
  <c r="C666" i="1"/>
  <c r="D666" i="1"/>
  <c r="E666" i="1"/>
  <c r="B669" i="1"/>
  <c r="C669" i="1"/>
  <c r="D669" i="1"/>
  <c r="E669" i="1"/>
  <c r="B671" i="1"/>
  <c r="C671" i="1"/>
  <c r="D671" i="1"/>
  <c r="E671" i="1"/>
  <c r="B673" i="1"/>
  <c r="C673" i="1"/>
  <c r="D673" i="1"/>
  <c r="E673" i="1"/>
  <c r="B677" i="1"/>
  <c r="C677" i="1"/>
  <c r="D677" i="1"/>
  <c r="E677" i="1"/>
  <c r="B689" i="1"/>
  <c r="C689" i="1"/>
  <c r="D689" i="1"/>
  <c r="E689" i="1"/>
  <c r="B691" i="1"/>
  <c r="C691" i="1"/>
  <c r="D691" i="1"/>
  <c r="E691" i="1"/>
  <c r="B699" i="1"/>
  <c r="C699" i="1"/>
  <c r="D699" i="1"/>
  <c r="E699" i="1"/>
  <c r="B710" i="1"/>
  <c r="C710" i="1"/>
  <c r="D710" i="1"/>
  <c r="E710" i="1"/>
  <c r="B714" i="1"/>
  <c r="C714" i="1"/>
  <c r="D714" i="1"/>
  <c r="E714" i="1"/>
  <c r="B718" i="1"/>
  <c r="C718" i="1"/>
  <c r="D718" i="1"/>
  <c r="E718" i="1"/>
  <c r="B723" i="1"/>
  <c r="C723" i="1"/>
  <c r="D723" i="1"/>
  <c r="E723" i="1"/>
  <c r="B724" i="1"/>
  <c r="C724" i="1"/>
  <c r="D724" i="1"/>
  <c r="E724" i="1"/>
  <c r="B729" i="1"/>
  <c r="C729" i="1"/>
  <c r="D729" i="1"/>
  <c r="E729" i="1"/>
  <c r="B734" i="1"/>
  <c r="C734" i="1"/>
  <c r="D734" i="1"/>
  <c r="E734" i="1"/>
  <c r="B736" i="1"/>
  <c r="C736" i="1"/>
  <c r="D736" i="1"/>
  <c r="E736" i="1"/>
  <c r="B740" i="1"/>
  <c r="C740" i="1"/>
  <c r="D740" i="1"/>
  <c r="E740" i="1"/>
  <c r="B743" i="1"/>
  <c r="C743" i="1"/>
  <c r="D743" i="1"/>
  <c r="E743" i="1"/>
  <c r="B747" i="1"/>
  <c r="C747" i="1"/>
  <c r="D747" i="1"/>
  <c r="E747" i="1"/>
  <c r="B757" i="1"/>
  <c r="C757" i="1"/>
  <c r="D757" i="1"/>
  <c r="E757" i="1"/>
  <c r="B759" i="1"/>
  <c r="C759" i="1"/>
  <c r="D759" i="1"/>
  <c r="E759" i="1"/>
  <c r="B762" i="1"/>
  <c r="C762" i="1"/>
  <c r="D762" i="1"/>
  <c r="E762" i="1"/>
  <c r="B766" i="1"/>
  <c r="C766" i="1"/>
  <c r="D766" i="1"/>
  <c r="E766" i="1"/>
  <c r="B770" i="1"/>
  <c r="C770" i="1"/>
  <c r="D770" i="1"/>
  <c r="E770" i="1"/>
  <c r="B772" i="1"/>
  <c r="C772" i="1"/>
  <c r="D772" i="1"/>
  <c r="E772" i="1"/>
  <c r="B777" i="1"/>
  <c r="C777" i="1"/>
  <c r="D777" i="1"/>
  <c r="E777" i="1"/>
  <c r="B783" i="1"/>
  <c r="C783" i="1"/>
  <c r="D783" i="1"/>
  <c r="E783" i="1"/>
  <c r="B793" i="1"/>
  <c r="C793" i="1"/>
  <c r="D793" i="1"/>
  <c r="E793" i="1"/>
  <c r="B794" i="1"/>
  <c r="C794" i="1"/>
  <c r="D794" i="1"/>
  <c r="E794" i="1"/>
  <c r="B799" i="1"/>
  <c r="C799" i="1"/>
  <c r="D799" i="1"/>
  <c r="E799" i="1"/>
  <c r="B803" i="1"/>
  <c r="C803" i="1"/>
  <c r="D803" i="1"/>
  <c r="E803" i="1"/>
  <c r="B808" i="1"/>
  <c r="C808" i="1"/>
  <c r="D808" i="1"/>
  <c r="E808" i="1"/>
  <c r="B811" i="1"/>
  <c r="C811" i="1"/>
  <c r="D811" i="1"/>
  <c r="E811" i="1"/>
  <c r="B816" i="1"/>
  <c r="C816" i="1"/>
  <c r="D816" i="1"/>
  <c r="E816" i="1"/>
  <c r="B818" i="1"/>
  <c r="C818" i="1"/>
  <c r="D818" i="1"/>
  <c r="E818" i="1"/>
  <c r="B824" i="1"/>
  <c r="C824" i="1"/>
  <c r="D824" i="1"/>
  <c r="E824" i="1"/>
  <c r="B826" i="1"/>
  <c r="C826" i="1"/>
  <c r="D826" i="1"/>
  <c r="E826" i="1"/>
  <c r="B831" i="1"/>
  <c r="C831" i="1"/>
  <c r="D831" i="1"/>
  <c r="E831" i="1"/>
  <c r="B832" i="1"/>
  <c r="C832" i="1"/>
  <c r="D832" i="1"/>
  <c r="E832" i="1"/>
  <c r="B835" i="1"/>
  <c r="C835" i="1"/>
  <c r="D835" i="1"/>
  <c r="E835" i="1"/>
  <c r="B838" i="1"/>
  <c r="C838" i="1"/>
  <c r="D838" i="1"/>
  <c r="E838" i="1"/>
  <c r="B840" i="1"/>
  <c r="C840" i="1"/>
  <c r="D840" i="1"/>
  <c r="E840" i="1"/>
  <c r="B841" i="1"/>
  <c r="C841" i="1"/>
  <c r="D841" i="1"/>
  <c r="E841" i="1"/>
  <c r="B844" i="1"/>
  <c r="C844" i="1"/>
  <c r="D844" i="1"/>
  <c r="E844" i="1"/>
  <c r="B847" i="1"/>
  <c r="C847" i="1"/>
  <c r="D847" i="1"/>
  <c r="E847" i="1"/>
  <c r="B851" i="1"/>
  <c r="C851" i="1"/>
  <c r="D851" i="1"/>
  <c r="E851" i="1"/>
  <c r="B853" i="1"/>
  <c r="C853" i="1"/>
  <c r="D853" i="1"/>
  <c r="E853" i="1"/>
  <c r="B854" i="1"/>
  <c r="C854" i="1"/>
  <c r="D854" i="1"/>
  <c r="E854" i="1"/>
  <c r="B855" i="1"/>
  <c r="C855" i="1"/>
  <c r="D855" i="1"/>
  <c r="E855" i="1"/>
  <c r="B860" i="1"/>
  <c r="C860" i="1"/>
  <c r="D860" i="1"/>
  <c r="E860" i="1"/>
  <c r="B861" i="1"/>
  <c r="C861" i="1"/>
  <c r="D861" i="1"/>
  <c r="E861" i="1"/>
  <c r="B863" i="1"/>
  <c r="C863" i="1"/>
  <c r="D863" i="1"/>
  <c r="E863" i="1"/>
  <c r="B867" i="1"/>
  <c r="C867" i="1"/>
  <c r="D867" i="1"/>
  <c r="E867" i="1"/>
  <c r="B870" i="1"/>
  <c r="C870" i="1"/>
  <c r="D870" i="1"/>
  <c r="E870" i="1"/>
  <c r="B872" i="1"/>
  <c r="C872" i="1"/>
  <c r="D872" i="1"/>
  <c r="E872" i="1"/>
  <c r="B877" i="1"/>
  <c r="C877" i="1"/>
  <c r="D877" i="1"/>
  <c r="E877" i="1"/>
  <c r="B879" i="1"/>
  <c r="C879" i="1"/>
  <c r="D879" i="1"/>
  <c r="E879" i="1"/>
  <c r="B882" i="1"/>
  <c r="C882" i="1"/>
  <c r="D882" i="1"/>
  <c r="E882" i="1"/>
  <c r="B886" i="1"/>
  <c r="C886" i="1"/>
  <c r="D886" i="1"/>
  <c r="E886" i="1"/>
  <c r="B887" i="1"/>
  <c r="C887" i="1"/>
  <c r="D887" i="1"/>
  <c r="E887" i="1"/>
  <c r="B891" i="1"/>
  <c r="C891" i="1"/>
  <c r="D891" i="1"/>
  <c r="E891" i="1"/>
  <c r="B894" i="1"/>
  <c r="C894" i="1"/>
  <c r="D894" i="1"/>
  <c r="E894" i="1"/>
  <c r="B896" i="1"/>
  <c r="C896" i="1"/>
  <c r="D896" i="1"/>
  <c r="E896" i="1"/>
  <c r="B901" i="1"/>
  <c r="C901" i="1"/>
  <c r="D901" i="1"/>
  <c r="E901" i="1"/>
  <c r="B904" i="1"/>
  <c r="C904" i="1"/>
  <c r="D904" i="1"/>
  <c r="E904" i="1"/>
  <c r="B905" i="1"/>
  <c r="C905" i="1"/>
  <c r="D905" i="1"/>
  <c r="E905" i="1"/>
  <c r="B907" i="1"/>
  <c r="C907" i="1"/>
  <c r="D907" i="1"/>
  <c r="E907" i="1"/>
  <c r="B911" i="1"/>
  <c r="C911" i="1"/>
  <c r="D911" i="1"/>
  <c r="E911" i="1"/>
  <c r="B915" i="1"/>
  <c r="C915" i="1"/>
  <c r="D915" i="1"/>
  <c r="E915" i="1"/>
  <c r="B917" i="1"/>
  <c r="C917" i="1"/>
  <c r="D917" i="1"/>
  <c r="E917" i="1"/>
  <c r="B920" i="1"/>
  <c r="C920" i="1"/>
  <c r="D920" i="1"/>
  <c r="E920" i="1"/>
  <c r="B924" i="1"/>
  <c r="C924" i="1"/>
  <c r="D924" i="1"/>
  <c r="E924" i="1"/>
  <c r="B927" i="1"/>
  <c r="C927" i="1"/>
  <c r="D927" i="1"/>
  <c r="E927" i="1"/>
  <c r="B929" i="1"/>
  <c r="C929" i="1"/>
  <c r="D929" i="1"/>
  <c r="E929" i="1"/>
  <c r="B934" i="1"/>
  <c r="C934" i="1"/>
  <c r="D934" i="1"/>
  <c r="E934" i="1"/>
  <c r="B937" i="1"/>
  <c r="C937" i="1"/>
  <c r="D937" i="1"/>
  <c r="E937" i="1"/>
  <c r="B939" i="1"/>
  <c r="C939" i="1"/>
  <c r="D939" i="1"/>
  <c r="E939" i="1"/>
  <c r="B941" i="1"/>
  <c r="C941" i="1"/>
  <c r="D941" i="1"/>
  <c r="E941" i="1"/>
  <c r="B944" i="1"/>
  <c r="C944" i="1"/>
  <c r="D944" i="1"/>
  <c r="E944" i="1"/>
  <c r="B947" i="1"/>
  <c r="C947" i="1"/>
  <c r="D947" i="1"/>
  <c r="E947" i="1"/>
  <c r="B1013" i="1"/>
  <c r="C1013" i="1"/>
  <c r="D1013" i="1"/>
  <c r="E1013" i="1"/>
  <c r="B1019" i="1"/>
  <c r="C1019" i="1"/>
  <c r="D1019" i="1"/>
  <c r="E1019" i="1"/>
  <c r="B1023" i="1"/>
  <c r="C1023" i="1"/>
  <c r="D1023" i="1"/>
  <c r="E1023" i="1"/>
  <c r="B1026" i="1"/>
  <c r="C1026" i="1"/>
  <c r="D1026" i="1"/>
  <c r="E1026" i="1"/>
  <c r="B1032" i="1"/>
  <c r="C1032" i="1"/>
  <c r="D1032" i="1"/>
  <c r="E1032" i="1"/>
  <c r="B1035" i="1"/>
  <c r="C1035" i="1"/>
  <c r="D1035" i="1"/>
  <c r="E1035" i="1"/>
  <c r="B1038" i="1"/>
  <c r="C1038" i="1"/>
  <c r="D1038" i="1"/>
  <c r="E1038" i="1"/>
  <c r="B1043" i="1"/>
  <c r="C1043" i="1"/>
  <c r="D1043" i="1"/>
  <c r="E1043" i="1"/>
  <c r="B1046" i="1"/>
  <c r="C1046" i="1"/>
  <c r="D1046" i="1"/>
  <c r="E1046" i="1"/>
  <c r="B1051" i="1"/>
  <c r="C1051" i="1"/>
  <c r="D1051" i="1"/>
  <c r="E1051" i="1"/>
  <c r="B1055" i="1"/>
  <c r="C1055" i="1"/>
  <c r="D1055" i="1"/>
  <c r="E1055" i="1"/>
  <c r="B1058" i="1"/>
  <c r="C1058" i="1"/>
  <c r="D1058" i="1"/>
  <c r="E1058" i="1"/>
  <c r="B1062" i="1"/>
  <c r="C1062" i="1"/>
  <c r="D1062" i="1"/>
  <c r="E1062" i="1"/>
  <c r="B1066" i="1"/>
  <c r="C1066" i="1"/>
  <c r="D1066" i="1"/>
  <c r="E1066" i="1"/>
  <c r="B1068" i="1"/>
  <c r="C1068" i="1"/>
  <c r="D1068" i="1"/>
  <c r="E1068" i="1"/>
  <c r="B1071" i="1"/>
  <c r="C1071" i="1"/>
  <c r="D1071" i="1"/>
  <c r="E1071" i="1"/>
  <c r="B1073" i="1"/>
  <c r="C1073" i="1"/>
  <c r="D1073" i="1"/>
  <c r="E1073" i="1"/>
  <c r="B1076" i="1"/>
  <c r="C1076" i="1"/>
  <c r="D1076" i="1"/>
  <c r="E1076" i="1"/>
  <c r="B1078" i="1"/>
  <c r="C1078" i="1"/>
  <c r="D1078" i="1"/>
  <c r="E1078" i="1"/>
  <c r="B1083" i="1"/>
  <c r="C1083" i="1"/>
  <c r="D1083" i="1"/>
  <c r="E1083" i="1"/>
  <c r="B1088" i="1"/>
  <c r="C1088" i="1"/>
  <c r="D1088" i="1"/>
  <c r="E1088" i="1"/>
  <c r="B1094" i="1"/>
  <c r="C1094" i="1"/>
  <c r="D1094" i="1"/>
  <c r="E1094" i="1"/>
  <c r="B1103" i="1"/>
  <c r="C1103" i="1"/>
  <c r="D1103" i="1"/>
  <c r="E1103" i="1"/>
  <c r="B1104" i="1"/>
  <c r="C1104" i="1"/>
  <c r="D1104" i="1"/>
  <c r="E1104" i="1"/>
  <c r="B1108" i="1"/>
  <c r="C1108" i="1"/>
  <c r="D1108" i="1"/>
  <c r="E1108" i="1"/>
  <c r="B1113" i="1"/>
  <c r="C1113" i="1"/>
  <c r="D1113" i="1"/>
  <c r="E1113" i="1"/>
  <c r="B1116" i="1"/>
  <c r="C1116" i="1"/>
  <c r="D1116" i="1"/>
  <c r="E1116" i="1"/>
  <c r="B1121" i="1"/>
  <c r="C1121" i="1"/>
  <c r="D1121" i="1"/>
  <c r="E1121" i="1"/>
  <c r="B1125" i="1"/>
  <c r="C1125" i="1"/>
  <c r="D1125" i="1"/>
  <c r="E1125" i="1"/>
  <c r="B1128" i="1"/>
  <c r="C1128" i="1"/>
  <c r="D1128" i="1"/>
  <c r="E1128" i="1"/>
  <c r="B1131" i="1"/>
  <c r="C1131" i="1"/>
  <c r="D1131" i="1"/>
  <c r="E1131" i="1"/>
  <c r="B1133" i="1"/>
  <c r="C1133" i="1"/>
  <c r="D1133" i="1"/>
  <c r="E1133" i="1"/>
  <c r="B1135" i="1"/>
  <c r="C1135" i="1"/>
  <c r="D1135" i="1"/>
  <c r="E1135" i="1"/>
  <c r="B1136" i="1"/>
  <c r="C1136" i="1"/>
  <c r="D1136" i="1"/>
  <c r="E1136" i="1"/>
  <c r="B1139" i="1"/>
  <c r="C1139" i="1"/>
  <c r="D1139" i="1"/>
  <c r="E1139" i="1"/>
  <c r="B1141" i="1"/>
  <c r="C1141" i="1"/>
  <c r="D1141" i="1"/>
  <c r="E1141" i="1"/>
  <c r="B1145" i="1"/>
  <c r="C1145" i="1"/>
  <c r="D1145" i="1"/>
  <c r="E1145" i="1"/>
  <c r="B1146" i="1"/>
  <c r="C1146" i="1"/>
  <c r="D1146" i="1"/>
  <c r="E1146" i="1"/>
  <c r="B1149" i="1"/>
  <c r="C1149" i="1"/>
  <c r="D1149" i="1"/>
  <c r="E1149" i="1"/>
  <c r="B1151" i="1"/>
  <c r="C1151" i="1"/>
  <c r="D1151" i="1"/>
  <c r="E1151" i="1"/>
  <c r="B1155" i="1"/>
  <c r="C1155" i="1"/>
  <c r="D1155" i="1"/>
  <c r="E1155" i="1"/>
  <c r="B1156" i="1"/>
  <c r="C1156" i="1"/>
  <c r="D1156" i="1"/>
  <c r="E1156" i="1"/>
  <c r="B1158" i="1"/>
  <c r="C1158" i="1"/>
  <c r="D1158" i="1"/>
  <c r="E1158" i="1"/>
  <c r="B1161" i="1"/>
  <c r="C1161" i="1"/>
  <c r="D1161" i="1"/>
  <c r="E1161" i="1"/>
  <c r="B1164" i="1"/>
  <c r="C1164" i="1"/>
  <c r="D1164" i="1"/>
  <c r="E1164" i="1"/>
  <c r="B1166" i="1"/>
  <c r="C1166" i="1"/>
  <c r="D1166" i="1"/>
  <c r="E1166" i="1"/>
  <c r="B1167" i="1"/>
  <c r="C1167" i="1"/>
  <c r="D1167" i="1"/>
  <c r="E1167" i="1"/>
  <c r="B1169" i="1"/>
  <c r="C1169" i="1"/>
  <c r="D1169" i="1"/>
  <c r="E1169" i="1"/>
  <c r="B1172" i="1"/>
  <c r="C1172" i="1"/>
  <c r="D1172" i="1"/>
  <c r="E1172" i="1"/>
  <c r="B1174" i="1"/>
  <c r="C1174" i="1"/>
  <c r="D1174" i="1"/>
  <c r="E1174" i="1"/>
  <c r="B1176" i="1"/>
  <c r="C1176" i="1"/>
  <c r="D1176" i="1"/>
  <c r="E1176" i="1"/>
  <c r="B1180" i="1"/>
  <c r="C1180" i="1"/>
  <c r="D1180" i="1"/>
  <c r="E1180" i="1"/>
  <c r="B1181" i="1"/>
  <c r="C1181" i="1"/>
  <c r="D1181" i="1"/>
  <c r="E1181" i="1"/>
  <c r="B1183" i="1"/>
  <c r="C1183" i="1"/>
  <c r="D1183" i="1"/>
  <c r="E1183" i="1"/>
  <c r="B1186" i="1"/>
  <c r="C1186" i="1"/>
  <c r="D1186" i="1"/>
  <c r="E1186" i="1"/>
  <c r="B1189" i="1"/>
  <c r="C1189" i="1"/>
  <c r="D1189" i="1"/>
  <c r="E1189" i="1"/>
  <c r="B1192" i="1"/>
  <c r="C1192" i="1"/>
  <c r="D1192" i="1"/>
  <c r="E1192" i="1"/>
  <c r="B1194" i="1"/>
  <c r="C1194" i="1"/>
  <c r="D1194" i="1"/>
  <c r="E1194" i="1"/>
  <c r="B1201" i="1"/>
  <c r="C1201" i="1"/>
  <c r="D1201" i="1"/>
  <c r="E1201" i="1"/>
  <c r="B1203" i="1"/>
  <c r="C1203" i="1"/>
  <c r="D1203" i="1"/>
  <c r="E1203" i="1"/>
  <c r="B1206" i="1"/>
  <c r="C1206" i="1"/>
  <c r="D1206" i="1"/>
  <c r="E1206" i="1"/>
  <c r="B1209" i="1"/>
  <c r="C1209" i="1"/>
  <c r="D1209" i="1"/>
  <c r="E1209" i="1"/>
  <c r="B1212" i="1"/>
  <c r="C1212" i="1"/>
  <c r="D1212" i="1"/>
  <c r="E1212" i="1"/>
  <c r="B1214" i="1"/>
  <c r="C1214" i="1"/>
  <c r="D1214" i="1"/>
  <c r="E1214" i="1"/>
  <c r="B1218" i="1"/>
  <c r="C1218" i="1"/>
  <c r="D1218" i="1"/>
  <c r="E1218" i="1"/>
  <c r="B1221" i="1"/>
  <c r="C1221" i="1"/>
  <c r="D1221" i="1"/>
  <c r="E1221" i="1"/>
  <c r="B1243" i="1"/>
  <c r="C1243" i="1"/>
  <c r="D1243" i="1"/>
  <c r="E1243" i="1"/>
  <c r="B1247" i="1"/>
  <c r="C1247" i="1"/>
  <c r="D1247" i="1"/>
  <c r="E1247" i="1"/>
  <c r="B1249" i="1"/>
  <c r="C1249" i="1"/>
  <c r="D1249" i="1"/>
  <c r="E1249" i="1"/>
  <c r="B1257" i="1"/>
  <c r="C1257" i="1"/>
  <c r="D1257" i="1"/>
  <c r="E1257" i="1"/>
  <c r="B1258" i="1"/>
  <c r="C1258" i="1"/>
  <c r="D1258" i="1"/>
  <c r="E1258" i="1"/>
  <c r="B1261" i="1"/>
  <c r="C1261" i="1"/>
  <c r="D1261" i="1"/>
  <c r="E1261" i="1"/>
  <c r="B1263" i="1"/>
  <c r="C1263" i="1"/>
  <c r="D1263" i="1"/>
  <c r="E1263" i="1"/>
  <c r="B1267" i="1"/>
  <c r="C1267" i="1"/>
  <c r="D1267" i="1"/>
  <c r="E1267" i="1"/>
  <c r="B1269" i="1"/>
  <c r="C1269" i="1"/>
  <c r="D1269" i="1"/>
  <c r="E1269" i="1"/>
  <c r="B1271" i="1"/>
  <c r="C1271" i="1"/>
  <c r="D1271" i="1"/>
  <c r="E1271" i="1"/>
  <c r="B1273" i="1"/>
  <c r="C1273" i="1"/>
  <c r="D1273" i="1"/>
  <c r="E1273" i="1"/>
  <c r="B1277" i="1"/>
  <c r="C1277" i="1"/>
  <c r="D1277" i="1"/>
  <c r="E1277" i="1"/>
  <c r="B1279" i="1"/>
  <c r="C1279" i="1"/>
  <c r="D1279" i="1"/>
  <c r="E1279" i="1"/>
  <c r="B1285" i="1"/>
  <c r="C1285" i="1"/>
  <c r="D1285" i="1"/>
  <c r="E1285" i="1"/>
  <c r="B1286" i="1"/>
  <c r="C1286" i="1"/>
  <c r="D1286" i="1"/>
  <c r="E1286" i="1"/>
  <c r="B1289" i="1"/>
  <c r="C1289" i="1"/>
  <c r="D1289" i="1"/>
  <c r="E1289" i="1"/>
  <c r="B1293" i="1"/>
  <c r="C1293" i="1"/>
  <c r="D1293" i="1"/>
  <c r="E1293" i="1"/>
  <c r="B1294" i="1"/>
  <c r="C1294" i="1"/>
  <c r="D1294" i="1"/>
  <c r="E1294" i="1"/>
  <c r="B1297" i="1"/>
  <c r="C1297" i="1"/>
  <c r="D1297" i="1"/>
  <c r="E1297" i="1"/>
  <c r="B1304" i="1"/>
  <c r="C1304" i="1"/>
  <c r="D1304" i="1"/>
  <c r="E1304" i="1"/>
  <c r="B1306" i="1"/>
  <c r="C1306" i="1"/>
  <c r="D1306" i="1"/>
  <c r="E1306" i="1"/>
  <c r="B1308" i="1"/>
  <c r="C1308" i="1"/>
  <c r="D1308" i="1"/>
  <c r="E1308" i="1"/>
  <c r="B1309" i="1"/>
  <c r="C1309" i="1"/>
  <c r="D1309" i="1"/>
  <c r="E1309" i="1"/>
  <c r="B1313" i="1"/>
  <c r="C1313" i="1"/>
  <c r="D1313" i="1"/>
  <c r="E1313" i="1"/>
  <c r="B1316" i="1"/>
  <c r="C1316" i="1"/>
  <c r="D1316" i="1"/>
  <c r="E1316" i="1"/>
  <c r="B1319" i="1"/>
  <c r="C1319" i="1"/>
  <c r="D1319" i="1"/>
  <c r="E1319" i="1"/>
  <c r="B1323" i="1"/>
  <c r="C1323" i="1"/>
  <c r="D1323" i="1"/>
  <c r="E1323" i="1"/>
  <c r="B1325" i="1"/>
  <c r="C1325" i="1"/>
  <c r="D1325" i="1"/>
  <c r="E1325" i="1"/>
  <c r="B1330" i="1"/>
  <c r="C1330" i="1"/>
  <c r="D1330" i="1"/>
  <c r="E1330" i="1"/>
  <c r="B1331" i="1"/>
  <c r="C1331" i="1"/>
  <c r="D1331" i="1"/>
  <c r="E1331" i="1"/>
  <c r="B1332" i="1"/>
  <c r="C1332" i="1"/>
  <c r="D1332" i="1"/>
  <c r="E1332" i="1"/>
  <c r="B1334" i="1"/>
  <c r="C1334" i="1"/>
  <c r="D1334" i="1"/>
  <c r="E1334" i="1"/>
  <c r="B444" i="1"/>
  <c r="C444" i="1"/>
  <c r="D444" i="1"/>
  <c r="E444" i="1"/>
  <c r="B451" i="1"/>
  <c r="C451" i="1"/>
  <c r="D451" i="1"/>
  <c r="E451" i="1"/>
  <c r="B1230" i="1"/>
  <c r="C1230" i="1"/>
  <c r="D1230" i="1"/>
  <c r="E1230" i="1"/>
  <c r="B1260" i="1"/>
  <c r="C1260" i="1"/>
  <c r="D1260" i="1"/>
  <c r="E1260" i="1"/>
  <c r="B1311" i="1"/>
  <c r="C1311" i="1"/>
  <c r="D1311" i="1"/>
  <c r="E1311" i="1"/>
  <c r="B291" i="1"/>
  <c r="C291" i="1"/>
  <c r="D291" i="1"/>
  <c r="E291" i="1"/>
  <c r="B306" i="1"/>
  <c r="C306" i="1"/>
  <c r="D306" i="1"/>
  <c r="E306" i="1"/>
  <c r="B311" i="1"/>
  <c r="C311" i="1"/>
  <c r="D311" i="1"/>
  <c r="E311" i="1"/>
  <c r="B1144" i="1"/>
  <c r="C1144" i="1"/>
  <c r="D1144" i="1"/>
  <c r="E1144" i="1"/>
  <c r="B113" i="1"/>
  <c r="C113" i="1"/>
  <c r="D113" i="1"/>
  <c r="E113" i="1"/>
  <c r="B138" i="1"/>
  <c r="C138" i="1"/>
  <c r="D138" i="1"/>
  <c r="E138" i="1"/>
  <c r="B180" i="1"/>
  <c r="C180" i="1"/>
  <c r="D180" i="1"/>
  <c r="E180" i="1"/>
  <c r="B649" i="1"/>
  <c r="C649" i="1"/>
  <c r="D649" i="1"/>
  <c r="E649" i="1"/>
  <c r="B658" i="1"/>
  <c r="C658" i="1"/>
  <c r="D658" i="1"/>
  <c r="E658" i="1"/>
  <c r="B676" i="1"/>
  <c r="C676" i="1"/>
  <c r="D676" i="1"/>
  <c r="E676" i="1"/>
  <c r="B697" i="1"/>
  <c r="C697" i="1"/>
  <c r="D697" i="1"/>
  <c r="E697" i="1"/>
  <c r="B725" i="1"/>
  <c r="C725" i="1"/>
  <c r="D725" i="1"/>
  <c r="E725" i="1"/>
  <c r="B744" i="1"/>
  <c r="C744" i="1"/>
  <c r="D744" i="1"/>
  <c r="E744" i="1"/>
  <c r="B758" i="1"/>
  <c r="C758" i="1"/>
  <c r="D758" i="1"/>
  <c r="E758" i="1"/>
  <c r="B768" i="1"/>
  <c r="C768" i="1"/>
  <c r="D768" i="1"/>
  <c r="E768" i="1"/>
  <c r="B796" i="1"/>
  <c r="C796" i="1"/>
  <c r="D796" i="1"/>
  <c r="E796" i="1"/>
  <c r="B812" i="1"/>
  <c r="C812" i="1"/>
  <c r="D812" i="1"/>
  <c r="E812" i="1"/>
  <c r="B828" i="1"/>
  <c r="C828" i="1"/>
  <c r="D828" i="1"/>
  <c r="E828" i="1"/>
  <c r="B839" i="1"/>
  <c r="C839" i="1"/>
  <c r="D839" i="1"/>
  <c r="E839" i="1"/>
  <c r="B852" i="1"/>
  <c r="C852" i="1"/>
  <c r="D852" i="1"/>
  <c r="E852" i="1"/>
  <c r="B862" i="1"/>
  <c r="C862" i="1"/>
  <c r="D862" i="1"/>
  <c r="E862" i="1"/>
  <c r="B868" i="1"/>
  <c r="C868" i="1"/>
  <c r="D868" i="1"/>
  <c r="E868" i="1"/>
  <c r="B883" i="1"/>
  <c r="C883" i="1"/>
  <c r="D883" i="1"/>
  <c r="E883" i="1"/>
  <c r="B888" i="1"/>
  <c r="C888" i="1"/>
  <c r="D888" i="1"/>
  <c r="E888" i="1"/>
  <c r="B902" i="1"/>
  <c r="C902" i="1"/>
  <c r="D902" i="1"/>
  <c r="E902" i="1"/>
  <c r="B918" i="1"/>
  <c r="C918" i="1"/>
  <c r="D918" i="1"/>
  <c r="E918" i="1"/>
  <c r="B933" i="1"/>
  <c r="C933" i="1"/>
  <c r="D933" i="1"/>
  <c r="E933" i="1"/>
  <c r="B950" i="1"/>
  <c r="C950" i="1"/>
  <c r="D950" i="1"/>
  <c r="E950" i="1"/>
  <c r="B956" i="1"/>
  <c r="C956" i="1"/>
  <c r="D956" i="1"/>
  <c r="E956" i="1"/>
  <c r="B968" i="1"/>
  <c r="C968" i="1"/>
  <c r="D968" i="1"/>
  <c r="E968" i="1"/>
  <c r="B993" i="1"/>
  <c r="C993" i="1"/>
  <c r="D993" i="1"/>
  <c r="E993" i="1"/>
  <c r="B1005" i="1"/>
  <c r="C1005" i="1"/>
  <c r="D1005" i="1"/>
  <c r="E1005" i="1"/>
  <c r="B1020" i="1"/>
  <c r="C1020" i="1"/>
  <c r="D1020" i="1"/>
  <c r="E1020" i="1"/>
  <c r="B1031" i="1"/>
  <c r="C1031" i="1"/>
  <c r="D1031" i="1"/>
  <c r="E1031" i="1"/>
  <c r="B1047" i="1"/>
  <c r="C1047" i="1"/>
  <c r="D1047" i="1"/>
  <c r="E1047" i="1"/>
  <c r="B1065" i="1"/>
  <c r="C1065" i="1"/>
  <c r="D1065" i="1"/>
  <c r="E1065" i="1"/>
  <c r="B1077" i="1"/>
  <c r="C1077" i="1"/>
  <c r="D1077" i="1"/>
  <c r="E1077" i="1"/>
  <c r="B1097" i="1"/>
  <c r="C1097" i="1"/>
  <c r="D1097" i="1"/>
  <c r="E1097" i="1"/>
  <c r="B1124" i="1"/>
  <c r="C1124" i="1"/>
  <c r="D1124" i="1"/>
  <c r="E1124" i="1"/>
  <c r="B1138" i="1"/>
  <c r="C1138" i="1"/>
  <c r="D1138" i="1"/>
  <c r="E1138" i="1"/>
  <c r="B1152" i="1"/>
  <c r="C1152" i="1"/>
  <c r="D1152" i="1"/>
  <c r="E1152" i="1"/>
  <c r="B1160" i="1"/>
  <c r="C1160" i="1"/>
  <c r="D1160" i="1"/>
  <c r="E1160" i="1"/>
  <c r="B1173" i="1"/>
  <c r="C1173" i="1"/>
  <c r="D1173" i="1"/>
  <c r="E1173" i="1"/>
  <c r="B1182" i="1"/>
  <c r="C1182" i="1"/>
  <c r="D1182" i="1"/>
  <c r="E1182" i="1"/>
  <c r="B1199" i="1"/>
  <c r="C1199" i="1"/>
  <c r="D1199" i="1"/>
  <c r="E1199" i="1"/>
  <c r="B1217" i="1"/>
  <c r="C1217" i="1"/>
  <c r="D1217" i="1"/>
  <c r="E1217" i="1"/>
  <c r="B1228" i="1"/>
  <c r="C1228" i="1"/>
  <c r="D1228" i="1"/>
  <c r="E1228" i="1"/>
  <c r="B1238" i="1"/>
  <c r="C1238" i="1"/>
  <c r="D1238" i="1"/>
  <c r="E1238" i="1"/>
  <c r="B1244" i="1"/>
  <c r="C1244" i="1"/>
  <c r="D1244" i="1"/>
  <c r="E1244" i="1"/>
  <c r="B1255" i="1"/>
  <c r="C1255" i="1"/>
  <c r="D1255" i="1"/>
  <c r="E1255" i="1"/>
  <c r="B1270" i="1"/>
  <c r="C1270" i="1"/>
  <c r="D1270" i="1"/>
  <c r="E1270" i="1"/>
  <c r="B1287" i="1"/>
  <c r="C1287" i="1"/>
  <c r="D1287" i="1"/>
  <c r="E1287" i="1"/>
  <c r="B1301" i="1"/>
  <c r="C1301" i="1"/>
  <c r="D1301" i="1"/>
  <c r="E1301" i="1"/>
  <c r="B1312" i="1"/>
  <c r="C1312" i="1"/>
  <c r="D1312" i="1"/>
  <c r="E1312" i="1"/>
  <c r="B1326" i="1"/>
  <c r="C1326" i="1"/>
  <c r="D1326" i="1"/>
  <c r="E1326" i="1"/>
  <c r="B1335" i="1"/>
  <c r="C1335" i="1"/>
  <c r="D1335" i="1"/>
  <c r="E1335" i="1"/>
  <c r="B557" i="1"/>
  <c r="C557" i="1"/>
  <c r="D557" i="1"/>
  <c r="E557" i="1"/>
  <c r="B559" i="1"/>
  <c r="C559" i="1"/>
  <c r="D559" i="1"/>
  <c r="E559" i="1"/>
  <c r="B561" i="1"/>
  <c r="C561" i="1"/>
  <c r="D561" i="1"/>
  <c r="E561" i="1"/>
  <c r="B562" i="1"/>
  <c r="C562" i="1"/>
  <c r="D562" i="1"/>
  <c r="E562" i="1"/>
  <c r="B546" i="1"/>
  <c r="C546" i="1"/>
  <c r="D546" i="1"/>
  <c r="E546" i="1"/>
  <c r="B282" i="1"/>
  <c r="C282" i="1"/>
  <c r="D282" i="1"/>
  <c r="E282" i="1"/>
  <c r="B285" i="1"/>
  <c r="C285" i="1"/>
  <c r="D285" i="1"/>
  <c r="E285" i="1"/>
  <c r="B294" i="1"/>
  <c r="C294" i="1"/>
  <c r="D294" i="1"/>
  <c r="E294" i="1"/>
  <c r="B323" i="1"/>
  <c r="C323" i="1"/>
  <c r="D323" i="1"/>
  <c r="E323" i="1"/>
  <c r="B328" i="1"/>
  <c r="C328" i="1"/>
  <c r="D328" i="1"/>
  <c r="E328" i="1"/>
  <c r="B339" i="1"/>
  <c r="C339" i="1"/>
  <c r="D339" i="1"/>
  <c r="E339" i="1"/>
  <c r="B412" i="1"/>
  <c r="C412" i="1"/>
  <c r="D412" i="1"/>
  <c r="E412" i="1"/>
  <c r="B416" i="1"/>
  <c r="C416" i="1"/>
  <c r="D416" i="1"/>
  <c r="E416" i="1"/>
  <c r="B427" i="1"/>
  <c r="C427" i="1"/>
  <c r="D427" i="1"/>
  <c r="E427" i="1"/>
  <c r="B447" i="1"/>
  <c r="C447" i="1"/>
  <c r="D447" i="1"/>
  <c r="E447" i="1"/>
  <c r="B456" i="1"/>
  <c r="C456" i="1"/>
  <c r="D456" i="1"/>
  <c r="E456" i="1"/>
  <c r="B470" i="1"/>
  <c r="C470" i="1"/>
  <c r="D470" i="1"/>
  <c r="E470" i="1"/>
  <c r="B475" i="1"/>
  <c r="C475" i="1"/>
  <c r="D475" i="1"/>
  <c r="E475" i="1"/>
  <c r="B493" i="1"/>
  <c r="C493" i="1"/>
  <c r="D493" i="1"/>
  <c r="E493" i="1"/>
  <c r="B498" i="1"/>
  <c r="C498" i="1"/>
  <c r="D498" i="1"/>
  <c r="E498" i="1"/>
  <c r="B502" i="1"/>
  <c r="C502" i="1"/>
  <c r="D502" i="1"/>
  <c r="E502" i="1"/>
  <c r="B510" i="1"/>
  <c r="C510" i="1"/>
  <c r="D510" i="1"/>
  <c r="E510" i="1"/>
  <c r="B594" i="1"/>
  <c r="C594" i="1"/>
  <c r="D594" i="1"/>
  <c r="E594" i="1"/>
  <c r="B599" i="1"/>
  <c r="C599" i="1"/>
  <c r="D599" i="1"/>
  <c r="E599" i="1"/>
  <c r="B600" i="1"/>
  <c r="C600" i="1"/>
  <c r="D600" i="1"/>
  <c r="E600" i="1"/>
  <c r="B640" i="1"/>
  <c r="C640" i="1"/>
  <c r="D640" i="1"/>
  <c r="E640" i="1"/>
  <c r="B957" i="1"/>
  <c r="C957" i="1"/>
  <c r="D957" i="1"/>
  <c r="E957" i="1"/>
  <c r="B962" i="1"/>
  <c r="C962" i="1"/>
  <c r="D962" i="1"/>
  <c r="E962" i="1"/>
  <c r="B965" i="1"/>
  <c r="C965" i="1"/>
  <c r="D965" i="1"/>
  <c r="E965" i="1"/>
  <c r="B970" i="1"/>
  <c r="C970" i="1"/>
  <c r="D970" i="1"/>
  <c r="E970" i="1"/>
  <c r="B974" i="1"/>
  <c r="C974" i="1"/>
  <c r="D974" i="1"/>
  <c r="E974" i="1"/>
  <c r="B976" i="1"/>
  <c r="C976" i="1"/>
  <c r="D976" i="1"/>
  <c r="E976" i="1"/>
  <c r="B980" i="1"/>
  <c r="C980" i="1"/>
  <c r="D980" i="1"/>
  <c r="E980" i="1"/>
  <c r="B989" i="1"/>
  <c r="C989" i="1"/>
  <c r="D989" i="1"/>
  <c r="E989" i="1"/>
  <c r="B1314" i="1"/>
  <c r="C1314" i="1"/>
  <c r="D1314" i="1"/>
  <c r="E1314" i="1"/>
  <c r="B1328" i="1"/>
  <c r="C1328" i="1"/>
  <c r="D1328" i="1"/>
  <c r="E1328" i="1"/>
  <c r="B1336" i="1"/>
  <c r="C1336" i="1"/>
  <c r="D1336" i="1"/>
  <c r="E1336" i="1"/>
  <c r="B1237" i="1"/>
  <c r="C1237" i="1"/>
  <c r="D1237" i="1"/>
  <c r="E1237" i="1"/>
  <c r="B570" i="1"/>
  <c r="C570" i="1"/>
  <c r="D570" i="1"/>
  <c r="E570" i="1"/>
  <c r="B587" i="1"/>
  <c r="C587" i="1"/>
  <c r="D587" i="1"/>
  <c r="E587" i="1"/>
  <c r="B779" i="1"/>
  <c r="C779" i="1"/>
  <c r="D779" i="1"/>
  <c r="E779" i="1"/>
  <c r="B869" i="1"/>
  <c r="C869" i="1"/>
  <c r="D869" i="1"/>
  <c r="E869" i="1"/>
  <c r="B1190" i="1"/>
  <c r="C1190" i="1"/>
  <c r="D1190" i="1"/>
  <c r="E1190" i="1"/>
  <c r="B1195" i="1"/>
  <c r="C1195" i="1"/>
  <c r="D1195" i="1"/>
  <c r="E1195" i="1"/>
  <c r="B346" i="1"/>
  <c r="C346" i="1"/>
  <c r="D346" i="1"/>
  <c r="E346" i="1"/>
  <c r="B492" i="1"/>
  <c r="C492" i="1"/>
  <c r="D492" i="1"/>
  <c r="E492" i="1"/>
  <c r="B531" i="1"/>
  <c r="C531" i="1"/>
  <c r="D531" i="1"/>
  <c r="E531" i="1"/>
  <c r="B876" i="1"/>
  <c r="C876" i="1"/>
  <c r="D876" i="1"/>
  <c r="E876" i="1"/>
  <c r="B880" i="1"/>
  <c r="C880" i="1"/>
  <c r="D880" i="1"/>
  <c r="E880" i="1"/>
  <c r="B890" i="1"/>
  <c r="C890" i="1"/>
  <c r="D890" i="1"/>
  <c r="E890" i="1"/>
  <c r="B960" i="1"/>
  <c r="C960" i="1"/>
  <c r="D960" i="1"/>
  <c r="E960" i="1"/>
  <c r="B981" i="1"/>
  <c r="C981" i="1"/>
  <c r="D981" i="1"/>
  <c r="E981" i="1"/>
  <c r="B1082" i="1"/>
  <c r="C1082" i="1"/>
  <c r="D1082" i="1"/>
  <c r="E1082" i="1"/>
  <c r="B1106" i="1"/>
  <c r="C1106" i="1"/>
  <c r="D1106" i="1"/>
  <c r="E1106" i="1"/>
  <c r="B1324" i="1"/>
  <c r="C1324" i="1"/>
  <c r="D1324" i="1"/>
  <c r="E1324" i="1"/>
  <c r="B692" i="1"/>
  <c r="C692" i="1"/>
  <c r="D692" i="1"/>
  <c r="E692" i="1"/>
  <c r="B703" i="1"/>
  <c r="C703" i="1"/>
  <c r="D703" i="1"/>
  <c r="E703" i="1"/>
  <c r="B721" i="1"/>
  <c r="C721" i="1"/>
  <c r="D721" i="1"/>
  <c r="E721" i="1"/>
  <c r="B748" i="1"/>
  <c r="C748" i="1"/>
  <c r="D748" i="1"/>
  <c r="E748" i="1"/>
  <c r="B791" i="1"/>
  <c r="C791" i="1"/>
  <c r="D791" i="1"/>
  <c r="E791" i="1"/>
  <c r="B834" i="1"/>
  <c r="C834" i="1"/>
  <c r="D834" i="1"/>
  <c r="E834" i="1"/>
  <c r="B856" i="1"/>
  <c r="C856" i="1"/>
  <c r="D856" i="1"/>
  <c r="E856" i="1"/>
  <c r="B919" i="1"/>
  <c r="C919" i="1"/>
  <c r="D919" i="1"/>
  <c r="E919" i="1"/>
  <c r="B954" i="1"/>
  <c r="C954" i="1"/>
  <c r="D954" i="1"/>
  <c r="E954" i="1"/>
  <c r="B977" i="1"/>
  <c r="C977" i="1"/>
  <c r="D977" i="1"/>
  <c r="E977" i="1"/>
  <c r="B1028" i="1"/>
  <c r="C1028" i="1"/>
  <c r="D1028" i="1"/>
  <c r="E1028" i="1"/>
  <c r="B1059" i="1"/>
  <c r="C1059" i="1"/>
  <c r="D1059" i="1"/>
  <c r="E1059" i="1"/>
  <c r="B1109" i="1"/>
  <c r="C1109" i="1"/>
  <c r="D1109" i="1"/>
  <c r="E1109" i="1"/>
  <c r="B1196" i="1"/>
  <c r="C1196" i="1"/>
  <c r="D1196" i="1"/>
  <c r="E1196" i="1"/>
  <c r="B1219" i="1"/>
  <c r="C1219" i="1"/>
  <c r="D1219" i="1"/>
  <c r="E1219" i="1"/>
  <c r="B1162" i="1"/>
  <c r="C1162" i="1"/>
  <c r="D1162" i="1"/>
  <c r="E1162" i="1"/>
  <c r="B1191" i="1"/>
  <c r="C1191" i="1"/>
  <c r="D1191" i="1"/>
  <c r="E1191" i="1"/>
  <c r="B1197" i="1"/>
  <c r="C1197" i="1"/>
  <c r="D1197" i="1"/>
  <c r="E1197" i="1"/>
  <c r="B1210" i="1"/>
  <c r="C1210" i="1"/>
  <c r="D1210" i="1"/>
  <c r="E1210" i="1"/>
  <c r="B951" i="1"/>
  <c r="C951" i="1"/>
  <c r="D951" i="1"/>
  <c r="E951" i="1"/>
  <c r="B963" i="1"/>
  <c r="C963" i="1"/>
  <c r="D963" i="1"/>
  <c r="E963" i="1"/>
  <c r="B984" i="1"/>
  <c r="C984" i="1"/>
  <c r="D984" i="1"/>
  <c r="E984" i="1"/>
  <c r="B1024" i="1"/>
  <c r="C1024" i="1"/>
  <c r="D1024" i="1"/>
  <c r="E1024" i="1"/>
  <c r="B1093" i="1"/>
  <c r="C1093" i="1"/>
  <c r="D1093" i="1"/>
  <c r="E1093" i="1"/>
  <c r="B1168" i="1"/>
  <c r="C1168" i="1"/>
  <c r="D1168" i="1"/>
  <c r="E1168" i="1"/>
  <c r="B1211" i="1"/>
  <c r="C1211" i="1"/>
  <c r="D1211" i="1"/>
  <c r="E1211" i="1"/>
  <c r="B1251" i="1"/>
  <c r="C1251" i="1"/>
  <c r="D1251" i="1"/>
  <c r="E1251" i="1"/>
  <c r="B1291" i="1"/>
  <c r="C1291" i="1"/>
  <c r="D1291" i="1"/>
  <c r="E1291" i="1"/>
  <c r="B707" i="1"/>
  <c r="C707" i="1"/>
  <c r="D707" i="1"/>
  <c r="E707" i="1"/>
  <c r="B712" i="1"/>
  <c r="C712" i="1"/>
  <c r="D712" i="1"/>
  <c r="E712" i="1"/>
  <c r="B781" i="1"/>
  <c r="C781" i="1"/>
  <c r="D781" i="1"/>
  <c r="E781" i="1"/>
  <c r="B539" i="1"/>
  <c r="C539" i="1"/>
  <c r="D539" i="1"/>
  <c r="E539" i="1"/>
  <c r="B982" i="1"/>
  <c r="C982" i="1"/>
  <c r="D982" i="1"/>
  <c r="E982" i="1"/>
  <c r="B1003" i="1"/>
  <c r="C1003" i="1"/>
  <c r="D1003" i="1"/>
  <c r="E1003" i="1"/>
  <c r="B1096" i="1"/>
  <c r="C1096" i="1"/>
  <c r="D1096" i="1"/>
  <c r="E1096" i="1"/>
  <c r="B670" i="1"/>
  <c r="C670" i="1"/>
  <c r="D670" i="1"/>
  <c r="E670" i="1"/>
  <c r="B98" i="1"/>
  <c r="C98" i="1"/>
  <c r="D98" i="1"/>
  <c r="E98" i="1"/>
  <c r="B100" i="1"/>
  <c r="C100" i="1"/>
  <c r="D100" i="1"/>
  <c r="E100" i="1"/>
  <c r="B664" i="1"/>
  <c r="C664" i="1"/>
  <c r="D664" i="1"/>
  <c r="E664" i="1"/>
  <c r="B715" i="1"/>
  <c r="C715" i="1"/>
  <c r="D715" i="1"/>
  <c r="E715" i="1"/>
  <c r="B571" i="1"/>
  <c r="C571" i="1"/>
  <c r="D571" i="1"/>
  <c r="E571" i="1"/>
  <c r="B761" i="1"/>
  <c r="C761" i="1"/>
  <c r="D761" i="1"/>
  <c r="E761" i="1"/>
  <c r="B764" i="1"/>
  <c r="C764" i="1"/>
  <c r="D764" i="1"/>
  <c r="E764" i="1"/>
  <c r="B1275" i="1"/>
  <c r="C1275" i="1"/>
  <c r="D1275" i="1"/>
  <c r="E1275" i="1"/>
  <c r="B581" i="1"/>
  <c r="C581" i="1"/>
  <c r="D581" i="1"/>
  <c r="E581" i="1"/>
  <c r="B602" i="1"/>
  <c r="C602" i="1"/>
  <c r="D602" i="1"/>
  <c r="E602" i="1"/>
  <c r="B631" i="1"/>
  <c r="C631" i="1"/>
  <c r="D631" i="1"/>
  <c r="E631" i="1"/>
  <c r="B656" i="1"/>
  <c r="C656" i="1"/>
  <c r="D656" i="1"/>
  <c r="E656" i="1"/>
  <c r="B3" i="1"/>
  <c r="C3" i="1"/>
  <c r="D3" i="1"/>
  <c r="E3" i="1"/>
  <c r="B15" i="1"/>
  <c r="C15" i="1"/>
  <c r="D15" i="1"/>
  <c r="E15" i="1"/>
  <c r="B35" i="1"/>
  <c r="C35" i="1"/>
  <c r="D35" i="1"/>
  <c r="E35" i="1"/>
  <c r="B49" i="1"/>
  <c r="C49" i="1"/>
  <c r="D49" i="1"/>
  <c r="E49" i="1"/>
  <c r="B82" i="1"/>
  <c r="C82" i="1"/>
  <c r="D82" i="1"/>
  <c r="E82" i="1"/>
  <c r="B114" i="1"/>
  <c r="C114" i="1"/>
  <c r="D114" i="1"/>
  <c r="E114" i="1"/>
  <c r="B135" i="1"/>
  <c r="C135" i="1"/>
  <c r="D135" i="1"/>
  <c r="E135" i="1"/>
  <c r="B152" i="1"/>
  <c r="C152" i="1"/>
  <c r="D152" i="1"/>
  <c r="E152" i="1"/>
  <c r="B167" i="1"/>
  <c r="C167" i="1"/>
  <c r="D167" i="1"/>
  <c r="E167" i="1"/>
  <c r="B184" i="1"/>
  <c r="C184" i="1"/>
  <c r="D184" i="1"/>
  <c r="E184" i="1"/>
  <c r="B198" i="1"/>
  <c r="C198" i="1"/>
  <c r="D198" i="1"/>
  <c r="E198" i="1"/>
  <c r="B329" i="1"/>
  <c r="C329" i="1"/>
  <c r="D329" i="1"/>
  <c r="E329" i="1"/>
  <c r="B428" i="1"/>
  <c r="C428" i="1"/>
  <c r="D428" i="1"/>
  <c r="E428" i="1"/>
  <c r="B429" i="1"/>
  <c r="C429" i="1"/>
  <c r="D429" i="1"/>
  <c r="E429" i="1"/>
  <c r="B457" i="1"/>
  <c r="C457" i="1"/>
  <c r="D457" i="1"/>
  <c r="E457" i="1"/>
  <c r="B564" i="1"/>
  <c r="C564" i="1"/>
  <c r="D564" i="1"/>
  <c r="E564" i="1"/>
  <c r="B683" i="1"/>
  <c r="C683" i="1"/>
  <c r="D683" i="1"/>
  <c r="E683" i="1"/>
  <c r="B908" i="1"/>
  <c r="C908" i="1"/>
  <c r="D908" i="1"/>
  <c r="E908" i="1"/>
  <c r="B89" i="1"/>
  <c r="C89" i="1"/>
  <c r="D89" i="1"/>
  <c r="E89" i="1"/>
  <c r="B104" i="1"/>
  <c r="C104" i="1"/>
  <c r="D104" i="1"/>
  <c r="E104" i="1"/>
  <c r="B124" i="1"/>
  <c r="C124" i="1"/>
  <c r="D124" i="1"/>
  <c r="E124" i="1"/>
  <c r="B139" i="1"/>
  <c r="C139" i="1"/>
  <c r="D139" i="1"/>
  <c r="E139" i="1"/>
  <c r="B173" i="1"/>
  <c r="C173" i="1"/>
  <c r="D173" i="1"/>
  <c r="E173" i="1"/>
  <c r="B189" i="1"/>
  <c r="C189" i="1"/>
  <c r="D189" i="1"/>
  <c r="E189" i="1"/>
  <c r="B209" i="1"/>
  <c r="C209" i="1"/>
  <c r="D209" i="1"/>
  <c r="E209" i="1"/>
  <c r="B241" i="1"/>
  <c r="C241" i="1"/>
  <c r="D241" i="1"/>
  <c r="E241" i="1"/>
  <c r="B251" i="1"/>
  <c r="C251" i="1"/>
  <c r="D251" i="1"/>
  <c r="E251" i="1"/>
  <c r="B274" i="1"/>
  <c r="C274" i="1"/>
  <c r="D274" i="1"/>
  <c r="E274" i="1"/>
  <c r="B522" i="1"/>
  <c r="C522" i="1"/>
  <c r="D522" i="1"/>
  <c r="E522" i="1"/>
  <c r="B534" i="1"/>
  <c r="C534" i="1"/>
  <c r="D534" i="1"/>
  <c r="E534" i="1"/>
  <c r="B558" i="1"/>
  <c r="C558" i="1"/>
  <c r="D558" i="1"/>
  <c r="E558" i="1"/>
  <c r="B588" i="1"/>
  <c r="C588" i="1"/>
  <c r="D588" i="1"/>
  <c r="E588" i="1"/>
  <c r="B619" i="1"/>
  <c r="C619" i="1"/>
  <c r="D619" i="1"/>
  <c r="E619" i="1"/>
  <c r="B643" i="1"/>
  <c r="C643" i="1"/>
  <c r="D643" i="1"/>
  <c r="E643" i="1"/>
  <c r="B667" i="1"/>
  <c r="C667" i="1"/>
  <c r="D667" i="1"/>
  <c r="E667" i="1"/>
  <c r="B702" i="1"/>
  <c r="C702" i="1"/>
  <c r="D702" i="1"/>
  <c r="E702" i="1"/>
  <c r="B746" i="1"/>
  <c r="C746" i="1"/>
  <c r="D746" i="1"/>
  <c r="E746" i="1"/>
  <c r="B771" i="1"/>
  <c r="C771" i="1"/>
  <c r="D771" i="1"/>
  <c r="E771" i="1"/>
  <c r="B804" i="1"/>
  <c r="C804" i="1"/>
  <c r="D804" i="1"/>
  <c r="E804" i="1"/>
  <c r="B7" i="1"/>
  <c r="C7" i="1"/>
  <c r="D7" i="1"/>
  <c r="E7" i="1"/>
  <c r="B12" i="1"/>
  <c r="C12" i="1"/>
  <c r="D12" i="1"/>
  <c r="E12" i="1"/>
  <c r="B20" i="1"/>
  <c r="C20" i="1"/>
  <c r="D20" i="1"/>
  <c r="E20" i="1"/>
  <c r="B21" i="1"/>
  <c r="C21" i="1"/>
  <c r="D21" i="1"/>
  <c r="E21" i="1"/>
  <c r="B31" i="1"/>
  <c r="C31" i="1"/>
  <c r="D31" i="1"/>
  <c r="E31" i="1"/>
  <c r="B50" i="1"/>
  <c r="C50" i="1"/>
  <c r="D50" i="1"/>
  <c r="E50" i="1"/>
  <c r="B57" i="1"/>
  <c r="C57" i="1"/>
  <c r="D57" i="1"/>
  <c r="E57" i="1"/>
  <c r="B79" i="1"/>
  <c r="C79" i="1"/>
  <c r="D79" i="1"/>
  <c r="E79" i="1"/>
  <c r="B83" i="1"/>
  <c r="C83" i="1"/>
  <c r="D83" i="1"/>
  <c r="E83" i="1"/>
  <c r="B99" i="1"/>
  <c r="C99" i="1"/>
  <c r="D99" i="1"/>
  <c r="E99" i="1"/>
  <c r="B101" i="1"/>
  <c r="C101" i="1"/>
  <c r="D101" i="1"/>
  <c r="E101" i="1"/>
  <c r="B115" i="1"/>
  <c r="C115" i="1"/>
  <c r="D115" i="1"/>
  <c r="E115" i="1"/>
  <c r="B132" i="1"/>
  <c r="C132" i="1"/>
  <c r="D132" i="1"/>
  <c r="E132" i="1"/>
  <c r="B156" i="1"/>
  <c r="C156" i="1"/>
  <c r="D156" i="1"/>
  <c r="E156" i="1"/>
  <c r="B168" i="1"/>
  <c r="C168" i="1"/>
  <c r="D168" i="1"/>
  <c r="E168" i="1"/>
  <c r="B181" i="1"/>
  <c r="C181" i="1"/>
  <c r="D181" i="1"/>
  <c r="E181" i="1"/>
  <c r="B192" i="1"/>
  <c r="C192" i="1"/>
  <c r="D192" i="1"/>
  <c r="E192" i="1"/>
  <c r="B211" i="1"/>
  <c r="C211" i="1"/>
  <c r="D211" i="1"/>
  <c r="E211" i="1"/>
  <c r="B221" i="1"/>
  <c r="C221" i="1"/>
  <c r="D221" i="1"/>
  <c r="E221" i="1"/>
  <c r="B225" i="1"/>
  <c r="C225" i="1"/>
  <c r="D225" i="1"/>
  <c r="E225" i="1"/>
  <c r="B239" i="1"/>
  <c r="C239" i="1"/>
  <c r="D239" i="1"/>
  <c r="E239" i="1"/>
  <c r="B243" i="1"/>
  <c r="C243" i="1"/>
  <c r="D243" i="1"/>
  <c r="E243" i="1"/>
  <c r="B259" i="1"/>
  <c r="C259" i="1"/>
  <c r="D259" i="1"/>
  <c r="E259" i="1"/>
  <c r="B265" i="1"/>
  <c r="C265" i="1"/>
  <c r="D265" i="1"/>
  <c r="E265" i="1"/>
  <c r="B278" i="1"/>
  <c r="C278" i="1"/>
  <c r="D278" i="1"/>
  <c r="E278" i="1"/>
  <c r="B300" i="1"/>
  <c r="C300" i="1"/>
  <c r="D300" i="1"/>
  <c r="E300" i="1"/>
  <c r="B312" i="1"/>
  <c r="C312" i="1"/>
  <c r="D312" i="1"/>
  <c r="E312" i="1"/>
  <c r="B543" i="1"/>
  <c r="C543" i="1"/>
  <c r="D543" i="1"/>
  <c r="E543" i="1"/>
  <c r="B553" i="1"/>
  <c r="C553" i="1"/>
  <c r="D553" i="1"/>
  <c r="E553" i="1"/>
  <c r="B572" i="1"/>
  <c r="C572" i="1"/>
  <c r="D572" i="1"/>
  <c r="E572" i="1"/>
  <c r="B579" i="1"/>
  <c r="C579" i="1"/>
  <c r="D579" i="1"/>
  <c r="E579" i="1"/>
  <c r="B591" i="1"/>
  <c r="C591" i="1"/>
  <c r="D591" i="1"/>
  <c r="E591" i="1"/>
  <c r="B598" i="1"/>
  <c r="C598" i="1"/>
  <c r="D598" i="1"/>
  <c r="E598" i="1"/>
  <c r="B601" i="1"/>
  <c r="C601" i="1"/>
  <c r="D601" i="1"/>
  <c r="E601" i="1"/>
  <c r="B606" i="1"/>
  <c r="C606" i="1"/>
  <c r="D606" i="1"/>
  <c r="E606" i="1"/>
  <c r="B611" i="1"/>
  <c r="C611" i="1"/>
  <c r="D611" i="1"/>
  <c r="E611" i="1"/>
  <c r="B623" i="1"/>
  <c r="C623" i="1"/>
  <c r="D623" i="1"/>
  <c r="E623" i="1"/>
  <c r="B630" i="1"/>
  <c r="C630" i="1"/>
  <c r="D630" i="1"/>
  <c r="E630" i="1"/>
  <c r="B633" i="1"/>
  <c r="C633" i="1"/>
  <c r="D633" i="1"/>
  <c r="E633" i="1"/>
  <c r="B635" i="1"/>
  <c r="C635" i="1"/>
  <c r="D635" i="1"/>
  <c r="E635" i="1"/>
  <c r="B639" i="1"/>
  <c r="C639" i="1"/>
  <c r="D639" i="1"/>
  <c r="E639" i="1"/>
  <c r="B645" i="1"/>
  <c r="C645" i="1"/>
  <c r="D645" i="1"/>
  <c r="E645" i="1"/>
  <c r="B647" i="1"/>
  <c r="C647" i="1"/>
  <c r="D647" i="1"/>
  <c r="E647" i="1"/>
  <c r="B655" i="1"/>
  <c r="C655" i="1"/>
  <c r="D655" i="1"/>
  <c r="E655" i="1"/>
  <c r="B674" i="1"/>
  <c r="C674" i="1"/>
  <c r="D674" i="1"/>
  <c r="E674" i="1"/>
  <c r="B678" i="1"/>
  <c r="C678" i="1"/>
  <c r="D678" i="1"/>
  <c r="E678" i="1"/>
  <c r="B685" i="1"/>
  <c r="C685" i="1"/>
  <c r="D685" i="1"/>
  <c r="E685" i="1"/>
  <c r="B693" i="1"/>
  <c r="C693" i="1"/>
  <c r="D693" i="1"/>
  <c r="E693" i="1"/>
  <c r="B735" i="1"/>
  <c r="C735" i="1"/>
  <c r="D735" i="1"/>
  <c r="E735" i="1"/>
  <c r="B738" i="1"/>
  <c r="C738" i="1"/>
  <c r="D738" i="1"/>
  <c r="E738" i="1"/>
  <c r="B741" i="1"/>
  <c r="C741" i="1"/>
  <c r="D741" i="1"/>
  <c r="E741" i="1"/>
  <c r="B745" i="1"/>
  <c r="C745" i="1"/>
  <c r="D745" i="1"/>
  <c r="E745" i="1"/>
  <c r="B749" i="1"/>
  <c r="C749" i="1"/>
  <c r="D749" i="1"/>
  <c r="E749" i="1"/>
  <c r="B752" i="1"/>
  <c r="C752" i="1"/>
  <c r="D752" i="1"/>
  <c r="E752" i="1"/>
  <c r="B754" i="1"/>
  <c r="C754" i="1"/>
  <c r="D754" i="1"/>
  <c r="E754" i="1"/>
  <c r="B756" i="1"/>
  <c r="C756" i="1"/>
  <c r="D756" i="1"/>
  <c r="E756" i="1"/>
  <c r="B760" i="1"/>
  <c r="C760" i="1"/>
  <c r="D760" i="1"/>
  <c r="E760" i="1"/>
  <c r="B773" i="1"/>
  <c r="C773" i="1"/>
  <c r="D773" i="1"/>
  <c r="E773" i="1"/>
  <c r="B776" i="1"/>
  <c r="C776" i="1"/>
  <c r="D776" i="1"/>
  <c r="E776" i="1"/>
  <c r="B780" i="1"/>
  <c r="C780" i="1"/>
  <c r="D780" i="1"/>
  <c r="E780" i="1"/>
  <c r="B784" i="1"/>
  <c r="C784" i="1"/>
  <c r="D784" i="1"/>
  <c r="E784" i="1"/>
  <c r="B785" i="1"/>
  <c r="C785" i="1"/>
  <c r="D785" i="1"/>
  <c r="E785" i="1"/>
  <c r="B787" i="1"/>
  <c r="C787" i="1"/>
  <c r="D787" i="1"/>
  <c r="E787" i="1"/>
  <c r="B790" i="1"/>
  <c r="C790" i="1"/>
  <c r="D790" i="1"/>
  <c r="E790" i="1"/>
  <c r="B792" i="1"/>
  <c r="C792" i="1"/>
  <c r="D792" i="1"/>
  <c r="E792" i="1"/>
  <c r="B795" i="1"/>
  <c r="C795" i="1"/>
  <c r="D795" i="1"/>
  <c r="E795" i="1"/>
  <c r="B797" i="1"/>
  <c r="C797" i="1"/>
  <c r="D797" i="1"/>
  <c r="E797" i="1"/>
  <c r="B800" i="1"/>
  <c r="C800" i="1"/>
  <c r="D800" i="1"/>
  <c r="E800" i="1"/>
  <c r="B801" i="1"/>
  <c r="C801" i="1"/>
  <c r="D801" i="1"/>
  <c r="E801" i="1"/>
  <c r="B802" i="1"/>
  <c r="C802" i="1"/>
  <c r="D802" i="1"/>
  <c r="E802" i="1"/>
  <c r="B805" i="1"/>
  <c r="C805" i="1"/>
  <c r="D805" i="1"/>
  <c r="E805" i="1"/>
  <c r="B806" i="1"/>
  <c r="C806" i="1"/>
  <c r="D806" i="1"/>
  <c r="E806" i="1"/>
  <c r="B809" i="1"/>
  <c r="C809" i="1"/>
  <c r="D809" i="1"/>
  <c r="E809" i="1"/>
  <c r="B813" i="1"/>
  <c r="C813" i="1"/>
  <c r="D813" i="1"/>
  <c r="E813" i="1"/>
  <c r="B820" i="1"/>
  <c r="C820" i="1"/>
  <c r="D820" i="1"/>
  <c r="E820" i="1"/>
  <c r="B821" i="1"/>
  <c r="C821" i="1"/>
  <c r="D821" i="1"/>
  <c r="E821" i="1"/>
  <c r="B822" i="1"/>
  <c r="C822" i="1"/>
  <c r="D822" i="1"/>
  <c r="E822" i="1"/>
  <c r="B823" i="1"/>
  <c r="C823" i="1"/>
  <c r="D823" i="1"/>
  <c r="E823" i="1"/>
  <c r="B825" i="1"/>
  <c r="C825" i="1"/>
  <c r="D825" i="1"/>
  <c r="E825" i="1"/>
  <c r="B829" i="1"/>
  <c r="C829" i="1"/>
  <c r="D829" i="1"/>
  <c r="E829" i="1"/>
  <c r="B837" i="1"/>
  <c r="C837" i="1"/>
  <c r="D837" i="1"/>
  <c r="E837" i="1"/>
  <c r="B842" i="1"/>
  <c r="C842" i="1"/>
  <c r="D842" i="1"/>
  <c r="E842" i="1"/>
  <c r="B845" i="1"/>
  <c r="C845" i="1"/>
  <c r="D845" i="1"/>
  <c r="E845" i="1"/>
  <c r="B1299" i="1"/>
  <c r="C1299" i="1"/>
  <c r="D1299" i="1"/>
  <c r="E1299" i="1"/>
  <c r="E1085" i="1"/>
  <c r="D1085" i="1"/>
  <c r="C1085" i="1"/>
  <c r="B1085" i="1"/>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2" i="16"/>
  <c r="B2" i="16"/>
  <c r="D357" i="16" l="1"/>
  <c r="D356" i="16"/>
  <c r="D355" i="16"/>
  <c r="D354" i="16"/>
  <c r="D353" i="16"/>
  <c r="D352" i="16"/>
  <c r="D351" i="16"/>
  <c r="D350" i="16"/>
  <c r="D349" i="16"/>
  <c r="D348" i="16"/>
  <c r="D347" i="16"/>
  <c r="D346" i="16"/>
  <c r="D345" i="16"/>
  <c r="D344" i="16"/>
  <c r="D343" i="16"/>
  <c r="D342" i="16"/>
  <c r="D341" i="16"/>
  <c r="D340" i="16"/>
  <c r="D339" i="16"/>
  <c r="D338" i="16"/>
  <c r="D337" i="16"/>
  <c r="D336" i="16"/>
  <c r="D335" i="16"/>
  <c r="D334" i="16"/>
  <c r="D333" i="16"/>
  <c r="D332" i="16"/>
  <c r="D331" i="16"/>
  <c r="D330" i="16"/>
  <c r="D329" i="16"/>
  <c r="D328" i="16"/>
  <c r="D327" i="16"/>
  <c r="D326" i="16"/>
  <c r="D325" i="16"/>
  <c r="D324" i="16"/>
  <c r="D323" i="16"/>
  <c r="D322" i="16"/>
  <c r="D321" i="16"/>
  <c r="D320" i="16"/>
  <c r="D319" i="16"/>
  <c r="D318" i="16"/>
  <c r="D317" i="16"/>
  <c r="D316" i="16"/>
  <c r="D315" i="16"/>
  <c r="D314" i="16"/>
  <c r="D313" i="16"/>
  <c r="D312" i="16"/>
  <c r="D311" i="16"/>
  <c r="D310" i="16"/>
  <c r="D309" i="16"/>
  <c r="D308" i="16"/>
  <c r="D307" i="16"/>
  <c r="D306" i="16"/>
  <c r="D305" i="16"/>
  <c r="D304" i="16"/>
  <c r="D303" i="16"/>
  <c r="D302" i="16"/>
  <c r="D301" i="1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6"/>
  <c r="B357" i="16"/>
  <c r="B356" i="16"/>
  <c r="B355" i="16"/>
  <c r="B354" i="16"/>
  <c r="B353" i="16"/>
  <c r="B352" i="16"/>
  <c r="B351" i="16"/>
  <c r="B350" i="16"/>
  <c r="B349" i="16"/>
  <c r="B348" i="16"/>
  <c r="B347" i="16"/>
  <c r="B346" i="16"/>
  <c r="B345" i="16"/>
  <c r="B344" i="16"/>
  <c r="B343" i="16"/>
  <c r="B342" i="16"/>
  <c r="B341" i="16"/>
  <c r="B340" i="16"/>
  <c r="B339" i="16"/>
  <c r="B338" i="16"/>
  <c r="B337" i="16"/>
  <c r="B336" i="16"/>
  <c r="B335" i="16"/>
  <c r="B334" i="16"/>
  <c r="B333" i="16"/>
  <c r="B332" i="16"/>
  <c r="B331" i="16"/>
  <c r="B330" i="16"/>
  <c r="B329" i="16"/>
  <c r="B328" i="16"/>
  <c r="B327" i="16"/>
  <c r="B326" i="16"/>
  <c r="B325" i="16"/>
  <c r="B324" i="16"/>
  <c r="B323" i="16"/>
  <c r="B322" i="16"/>
  <c r="B321" i="16"/>
  <c r="B320" i="16"/>
  <c r="B319" i="16"/>
  <c r="B318" i="16"/>
  <c r="B317" i="16"/>
  <c r="B316" i="16"/>
  <c r="B315" i="16"/>
  <c r="B314" i="16"/>
  <c r="B313" i="16"/>
  <c r="B312" i="16"/>
  <c r="B311" i="16"/>
  <c r="B310" i="16"/>
  <c r="B309" i="16"/>
  <c r="B308" i="16"/>
  <c r="B307" i="16"/>
  <c r="B306" i="16"/>
  <c r="B305" i="16"/>
  <c r="B304" i="16"/>
  <c r="B303" i="16"/>
  <c r="B302" i="16"/>
  <c r="B301" i="16"/>
  <c r="B300" i="16"/>
  <c r="B299" i="16"/>
  <c r="B298" i="16"/>
  <c r="B297" i="16"/>
  <c r="B296" i="16"/>
  <c r="B295" i="16"/>
  <c r="B294" i="16"/>
  <c r="B293" i="16"/>
  <c r="B292" i="16"/>
  <c r="B291" i="16"/>
  <c r="B290" i="16"/>
  <c r="B289" i="16"/>
  <c r="B288" i="16"/>
  <c r="B287" i="16"/>
  <c r="B286" i="16"/>
  <c r="B285" i="16"/>
  <c r="B284" i="16"/>
  <c r="B283" i="16"/>
  <c r="B282" i="16"/>
  <c r="B281" i="16"/>
  <c r="B280" i="16"/>
  <c r="B279" i="16"/>
  <c r="B278" i="16"/>
  <c r="B277" i="16"/>
  <c r="B276" i="16"/>
  <c r="B275" i="16"/>
  <c r="B274" i="16"/>
  <c r="B273" i="16"/>
  <c r="B272" i="16"/>
  <c r="B271" i="16"/>
  <c r="B270" i="16"/>
  <c r="B269" i="16"/>
  <c r="B268" i="16"/>
  <c r="B267" i="16"/>
  <c r="B266" i="16"/>
  <c r="B265" i="16"/>
  <c r="B264" i="16"/>
  <c r="B263" i="16"/>
  <c r="B262" i="16"/>
  <c r="B261" i="16"/>
  <c r="B260" i="16"/>
  <c r="B259" i="16"/>
  <c r="B258" i="16"/>
  <c r="B257" i="16"/>
  <c r="B256" i="16"/>
  <c r="B255" i="16"/>
  <c r="B254" i="16"/>
  <c r="B253" i="16"/>
  <c r="B252" i="16"/>
  <c r="B251" i="16"/>
  <c r="B250" i="16"/>
  <c r="B249" i="16"/>
  <c r="B248" i="16"/>
  <c r="B247" i="16"/>
  <c r="B246" i="16"/>
  <c r="B245" i="16"/>
  <c r="B244" i="16"/>
  <c r="B243" i="16"/>
  <c r="B242" i="16"/>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N357" i="16"/>
  <c r="O357" i="16" s="1"/>
  <c r="L357" i="16"/>
  <c r="H357" i="16"/>
  <c r="K357" i="16" s="1"/>
  <c r="N356" i="16"/>
  <c r="O356" i="16" s="1"/>
  <c r="L356" i="16"/>
  <c r="H356" i="16"/>
  <c r="M356" i="16" s="1"/>
  <c r="N355" i="16"/>
  <c r="O355" i="16" s="1"/>
  <c r="L355" i="16"/>
  <c r="H355" i="16"/>
  <c r="K355" i="16" s="1"/>
  <c r="N354" i="16"/>
  <c r="O354" i="16" s="1"/>
  <c r="L354" i="16"/>
  <c r="H354" i="16"/>
  <c r="M354" i="16" s="1"/>
  <c r="N353" i="16"/>
  <c r="O353" i="16" s="1"/>
  <c r="L353" i="16"/>
  <c r="H353" i="16"/>
  <c r="K353" i="16" s="1"/>
  <c r="N352" i="16"/>
  <c r="O352" i="16" s="1"/>
  <c r="L352" i="16"/>
  <c r="H352" i="16"/>
  <c r="M352" i="16" s="1"/>
  <c r="N351" i="16"/>
  <c r="O351" i="16" s="1"/>
  <c r="L351" i="16"/>
  <c r="H351" i="16"/>
  <c r="K351" i="16" s="1"/>
  <c r="N350" i="16"/>
  <c r="O350" i="16" s="1"/>
  <c r="L350" i="16"/>
  <c r="H350" i="16"/>
  <c r="M350" i="16" s="1"/>
  <c r="I349" i="16"/>
  <c r="N349" i="16" s="1"/>
  <c r="O349" i="16" s="1"/>
  <c r="N348" i="16"/>
  <c r="O348" i="16" s="1"/>
  <c r="L348" i="16"/>
  <c r="H348" i="16"/>
  <c r="K348" i="16" s="1"/>
  <c r="N347" i="16"/>
  <c r="O347" i="16" s="1"/>
  <c r="L347" i="16"/>
  <c r="H347" i="16"/>
  <c r="M347" i="16" s="1"/>
  <c r="N346" i="16"/>
  <c r="O346" i="16" s="1"/>
  <c r="L346" i="16"/>
  <c r="H346" i="16"/>
  <c r="K346" i="16" s="1"/>
  <c r="N345" i="16"/>
  <c r="O345" i="16" s="1"/>
  <c r="L345" i="16"/>
  <c r="H345" i="16"/>
  <c r="M345" i="16" s="1"/>
  <c r="N344" i="16"/>
  <c r="O344" i="16" s="1"/>
  <c r="L344" i="16"/>
  <c r="H344" i="16"/>
  <c r="K344" i="16" s="1"/>
  <c r="N343" i="16"/>
  <c r="O343" i="16" s="1"/>
  <c r="L343" i="16"/>
  <c r="H343" i="16"/>
  <c r="M343" i="16" s="1"/>
  <c r="N342" i="16"/>
  <c r="O342" i="16" s="1"/>
  <c r="L342" i="16"/>
  <c r="H342" i="16"/>
  <c r="K342" i="16" s="1"/>
  <c r="N341" i="16"/>
  <c r="O341" i="16" s="1"/>
  <c r="L341" i="16"/>
  <c r="H341" i="16"/>
  <c r="M341" i="16" s="1"/>
  <c r="N340" i="16"/>
  <c r="O340" i="16" s="1"/>
  <c r="L340" i="16"/>
  <c r="H340" i="16"/>
  <c r="K340" i="16" s="1"/>
  <c r="N339" i="16"/>
  <c r="O339" i="16" s="1"/>
  <c r="L339" i="16"/>
  <c r="H339" i="16"/>
  <c r="M339" i="16" s="1"/>
  <c r="N338" i="16"/>
  <c r="O338" i="16" s="1"/>
  <c r="L338" i="16"/>
  <c r="H338" i="16"/>
  <c r="K338" i="16" s="1"/>
  <c r="N337" i="16"/>
  <c r="L337" i="16"/>
  <c r="H337" i="16"/>
  <c r="M337" i="16" s="1"/>
  <c r="N336" i="16"/>
  <c r="O336" i="16" s="1"/>
  <c r="L336" i="16"/>
  <c r="H336" i="16"/>
  <c r="K336" i="16" s="1"/>
  <c r="N335" i="16"/>
  <c r="O335" i="16" s="1"/>
  <c r="L335" i="16"/>
  <c r="H335" i="16"/>
  <c r="M335" i="16" s="1"/>
  <c r="N334" i="16"/>
  <c r="O334" i="16" s="1"/>
  <c r="M334" i="16"/>
  <c r="L334" i="16"/>
  <c r="H334" i="16"/>
  <c r="K334" i="16" s="1"/>
  <c r="N333" i="16"/>
  <c r="O333" i="16" s="1"/>
  <c r="L333" i="16"/>
  <c r="H333" i="16"/>
  <c r="M333" i="16" s="1"/>
  <c r="N332" i="16"/>
  <c r="O332" i="16" s="1"/>
  <c r="M332" i="16"/>
  <c r="L332" i="16"/>
  <c r="H332" i="16"/>
  <c r="K332" i="16" s="1"/>
  <c r="N330" i="16"/>
  <c r="O330" i="16" s="1"/>
  <c r="L330" i="16"/>
  <c r="H330" i="16"/>
  <c r="M330" i="16" s="1"/>
  <c r="N329" i="16"/>
  <c r="O329" i="16" s="1"/>
  <c r="L329" i="16"/>
  <c r="H329" i="16"/>
  <c r="K329" i="16" s="1"/>
  <c r="N328" i="16"/>
  <c r="O328" i="16" s="1"/>
  <c r="L328" i="16"/>
  <c r="H328" i="16"/>
  <c r="M328" i="16" s="1"/>
  <c r="N327" i="16"/>
  <c r="O327" i="16" s="1"/>
  <c r="L327" i="16"/>
  <c r="H327" i="16"/>
  <c r="K327" i="16" s="1"/>
  <c r="O326" i="16"/>
  <c r="N326" i="16"/>
  <c r="L326" i="16"/>
  <c r="H326" i="16"/>
  <c r="M326" i="16" s="1"/>
  <c r="N325" i="16"/>
  <c r="O325" i="16" s="1"/>
  <c r="L325" i="16"/>
  <c r="H325" i="16"/>
  <c r="K325" i="16" s="1"/>
  <c r="N324" i="16"/>
  <c r="O324" i="16" s="1"/>
  <c r="L324" i="16"/>
  <c r="H324" i="16"/>
  <c r="M324" i="16" s="1"/>
  <c r="N323" i="16"/>
  <c r="O323" i="16" s="1"/>
  <c r="L323" i="16"/>
  <c r="H323" i="16"/>
  <c r="K323" i="16" s="1"/>
  <c r="N322" i="16"/>
  <c r="O322" i="16" s="1"/>
  <c r="L322" i="16"/>
  <c r="H322" i="16"/>
  <c r="M322" i="16" s="1"/>
  <c r="N321" i="16"/>
  <c r="O321" i="16" s="1"/>
  <c r="L321" i="16"/>
  <c r="H321" i="16"/>
  <c r="K321" i="16" s="1"/>
  <c r="O320" i="16"/>
  <c r="N320" i="16"/>
  <c r="L320" i="16"/>
  <c r="H320" i="16"/>
  <c r="M320" i="16" s="1"/>
  <c r="N319" i="16"/>
  <c r="O319" i="16" s="1"/>
  <c r="L319" i="16"/>
  <c r="H319" i="16"/>
  <c r="K319" i="16" s="1"/>
  <c r="N318" i="16"/>
  <c r="O318" i="16" s="1"/>
  <c r="L318" i="16"/>
  <c r="H318" i="16"/>
  <c r="M318" i="16" s="1"/>
  <c r="N317" i="16"/>
  <c r="O317" i="16" s="1"/>
  <c r="L317" i="16"/>
  <c r="H317" i="16"/>
  <c r="K317" i="16" s="1"/>
  <c r="I60" i="16"/>
  <c r="L60" i="16" s="1"/>
  <c r="M317" i="16" l="1"/>
  <c r="M348" i="16"/>
  <c r="K324" i="16"/>
  <c r="K333" i="16"/>
  <c r="K335" i="16"/>
  <c r="K343" i="16"/>
  <c r="M338" i="16"/>
  <c r="L349" i="16"/>
  <c r="K326" i="16"/>
  <c r="K341" i="16"/>
  <c r="M346" i="16"/>
  <c r="M340" i="16"/>
  <c r="M323" i="16"/>
  <c r="M325" i="16"/>
  <c r="M342" i="16"/>
  <c r="K345" i="16"/>
  <c r="K318" i="16"/>
  <c r="K339" i="16"/>
  <c r="M344" i="16"/>
  <c r="K347" i="16"/>
  <c r="K320" i="16"/>
  <c r="K328" i="16"/>
  <c r="M319" i="16"/>
  <c r="K322" i="16"/>
  <c r="M327" i="16"/>
  <c r="K330" i="16"/>
  <c r="M336" i="16"/>
  <c r="K337" i="16"/>
  <c r="M321" i="16"/>
  <c r="M329" i="16"/>
  <c r="H349" i="16"/>
  <c r="K350" i="16"/>
  <c r="M351" i="16"/>
  <c r="K352" i="16"/>
  <c r="M353" i="16"/>
  <c r="K354" i="16"/>
  <c r="M355" i="16"/>
  <c r="K356" i="16"/>
  <c r="M357" i="16"/>
  <c r="K349" i="16" l="1"/>
  <c r="M349" i="16"/>
  <c r="O337" i="16" l="1"/>
</calcChain>
</file>

<file path=xl/sharedStrings.xml><?xml version="1.0" encoding="utf-8"?>
<sst xmlns="http://schemas.openxmlformats.org/spreadsheetml/2006/main" count="4419" uniqueCount="456">
  <si>
    <t>Date</t>
  </si>
  <si>
    <t>Pay</t>
  </si>
  <si>
    <t>P.R High Education Ltd</t>
  </si>
  <si>
    <t>The Asian  Institute</t>
  </si>
  <si>
    <t>Viviani Onishi</t>
  </si>
  <si>
    <t>Bensouda</t>
  </si>
  <si>
    <t>Catherine</t>
  </si>
  <si>
    <t>Dominique</t>
  </si>
  <si>
    <t>M Farines V</t>
  </si>
  <si>
    <t>Matthieu</t>
  </si>
  <si>
    <t>Pierluigi</t>
  </si>
  <si>
    <t>Row Labels</t>
  </si>
  <si>
    <t>Grand Total</t>
  </si>
  <si>
    <t>Danila</t>
  </si>
  <si>
    <t>2018</t>
  </si>
  <si>
    <t>2019</t>
  </si>
  <si>
    <t>2020</t>
  </si>
  <si>
    <t>2021</t>
  </si>
  <si>
    <t>2022</t>
  </si>
  <si>
    <t>2023</t>
  </si>
  <si>
    <t>2024</t>
  </si>
  <si>
    <t>Sum of Pay</t>
  </si>
  <si>
    <t>Yuval Maymon</t>
  </si>
  <si>
    <t>2025</t>
  </si>
  <si>
    <t>Chloe/Elea</t>
  </si>
  <si>
    <t>Lais</t>
  </si>
  <si>
    <t>Bright English School</t>
  </si>
  <si>
    <t>Albert</t>
  </si>
  <si>
    <t>Aleksei</t>
  </si>
  <si>
    <t>Alexandre</t>
  </si>
  <si>
    <t>Alfredo</t>
  </si>
  <si>
    <t>Amy</t>
  </si>
  <si>
    <t>Ana</t>
  </si>
  <si>
    <t>Andrezza</t>
  </si>
  <si>
    <t>Anisio</t>
  </si>
  <si>
    <t>Anna</t>
  </si>
  <si>
    <t>Annalisa</t>
  </si>
  <si>
    <t>Anton</t>
  </si>
  <si>
    <t>Aurélie</t>
  </si>
  <si>
    <t>Aurelie</t>
  </si>
  <si>
    <t>Barbara</t>
  </si>
  <si>
    <t>Bárbara</t>
  </si>
  <si>
    <t>Basile</t>
  </si>
  <si>
    <t>Benoît</t>
  </si>
  <si>
    <t>Bingquan</t>
  </si>
  <si>
    <t>Bouthaina</t>
  </si>
  <si>
    <t>Bright</t>
  </si>
  <si>
    <t>Carole</t>
  </si>
  <si>
    <t>Caroline</t>
  </si>
  <si>
    <t>Caterina</t>
  </si>
  <si>
    <t>Charlotte</t>
  </si>
  <si>
    <t>Chloe</t>
  </si>
  <si>
    <t>Christian</t>
  </si>
  <si>
    <t>Christine</t>
  </si>
  <si>
    <t>Claire</t>
  </si>
  <si>
    <t>Clemilson</t>
  </si>
  <si>
    <t>Clotilde</t>
  </si>
  <si>
    <t>Corine</t>
  </si>
  <si>
    <t>Cristiane</t>
  </si>
  <si>
    <t>David</t>
  </si>
  <si>
    <t>Dayami</t>
  </si>
  <si>
    <t>Diego</t>
  </si>
  <si>
    <t>Domenico</t>
  </si>
  <si>
    <t>Donatien</t>
  </si>
  <si>
    <t>Donato</t>
  </si>
  <si>
    <t>Dulce</t>
  </si>
  <si>
    <t>Eduard</t>
  </si>
  <si>
    <t>Elena</t>
  </si>
  <si>
    <t>Eleonora</t>
  </si>
  <si>
    <t>Elisa</t>
  </si>
  <si>
    <t>Elizabeth</t>
  </si>
  <si>
    <t>Emilie</t>
  </si>
  <si>
    <t>Eric</t>
  </si>
  <si>
    <t>Eva</t>
  </si>
  <si>
    <t>Evelyn</t>
  </si>
  <si>
    <t>Fabio</t>
  </si>
  <si>
    <t>Federica</t>
  </si>
  <si>
    <t>Filipp</t>
  </si>
  <si>
    <t>Francois</t>
  </si>
  <si>
    <t>Gabriela</t>
  </si>
  <si>
    <t>Gilles</t>
  </si>
  <si>
    <t>Gracia</t>
  </si>
  <si>
    <t>Guillaume</t>
  </si>
  <si>
    <t>Gustavo</t>
  </si>
  <si>
    <t>Housnate</t>
  </si>
  <si>
    <t>Human</t>
  </si>
  <si>
    <t>Ind</t>
  </si>
  <si>
    <t>Irene</t>
  </si>
  <si>
    <t>Jandher</t>
  </si>
  <si>
    <t>Jordi</t>
  </si>
  <si>
    <t>Jose</t>
  </si>
  <si>
    <t>Juliana</t>
  </si>
  <si>
    <t>Ke</t>
  </si>
  <si>
    <t>L</t>
  </si>
  <si>
    <t>Laurence</t>
  </si>
  <si>
    <t>Lorena</t>
  </si>
  <si>
    <t>Louis</t>
  </si>
  <si>
    <t>Luciana</t>
  </si>
  <si>
    <t>Lucie</t>
  </si>
  <si>
    <t>Luisa</t>
  </si>
  <si>
    <t>M</t>
  </si>
  <si>
    <t>Maira</t>
  </si>
  <si>
    <t>Maria</t>
  </si>
  <si>
    <t>María</t>
  </si>
  <si>
    <t>Marie</t>
  </si>
  <si>
    <t>Matthias</t>
  </si>
  <si>
    <t>Mme</t>
  </si>
  <si>
    <t>Monique</t>
  </si>
  <si>
    <t>Nathalie</t>
  </si>
  <si>
    <t>Nesrine</t>
  </si>
  <si>
    <t>Oksana</t>
  </si>
  <si>
    <t>Olivier</t>
  </si>
  <si>
    <t>P</t>
  </si>
  <si>
    <t>Peggy</t>
  </si>
  <si>
    <t>Pierre</t>
  </si>
  <si>
    <t>Pilot</t>
  </si>
  <si>
    <t>Rebecca</t>
  </si>
  <si>
    <t>Robert</t>
  </si>
  <si>
    <t>Romain</t>
  </si>
  <si>
    <t>Sagi</t>
  </si>
  <si>
    <t>Saloua</t>
  </si>
  <si>
    <t>Serena</t>
  </si>
  <si>
    <t>Silvia</t>
  </si>
  <si>
    <t>Simon</t>
  </si>
  <si>
    <t>Sophie</t>
  </si>
  <si>
    <t>Stefano</t>
  </si>
  <si>
    <t>Terra</t>
  </si>
  <si>
    <t>The</t>
  </si>
  <si>
    <t>Thiago</t>
  </si>
  <si>
    <t>Transferwise</t>
  </si>
  <si>
    <t>Van</t>
  </si>
  <si>
    <t>Veronique</t>
  </si>
  <si>
    <t>Véronique</t>
  </si>
  <si>
    <t>Vincent</t>
  </si>
  <si>
    <t>Vinicius</t>
  </si>
  <si>
    <t>Virginie</t>
  </si>
  <si>
    <t>Viviani</t>
  </si>
  <si>
    <t>Yuval</t>
  </si>
  <si>
    <t>Abdullin</t>
  </si>
  <si>
    <t>Beltran</t>
  </si>
  <si>
    <t>Greshilov</t>
  </si>
  <si>
    <t>Ceugniez</t>
  </si>
  <si>
    <t>Alluto</t>
  </si>
  <si>
    <t>Wieth</t>
  </si>
  <si>
    <t>Silva</t>
  </si>
  <si>
    <t>Oliveira</t>
  </si>
  <si>
    <t>Junior</t>
  </si>
  <si>
    <t>Zhao</t>
  </si>
  <si>
    <t>Puttini</t>
  </si>
  <si>
    <t>Romanoskii</t>
  </si>
  <si>
    <t>Martinet</t>
  </si>
  <si>
    <t>Amis</t>
  </si>
  <si>
    <t>Andrade</t>
  </si>
  <si>
    <t>Vaquero</t>
  </si>
  <si>
    <t>Benzaid</t>
  </si>
  <si>
    <t>Ruelle</t>
  </si>
  <si>
    <t>Wu</t>
  </si>
  <si>
    <t>Meziane</t>
  </si>
  <si>
    <t>School</t>
  </si>
  <si>
    <t>Courtet</t>
  </si>
  <si>
    <t>Sourbes</t>
  </si>
  <si>
    <t>Raco</t>
  </si>
  <si>
    <t>Brignone</t>
  </si>
  <si>
    <t>Longo</t>
  </si>
  <si>
    <t>Elea</t>
  </si>
  <si>
    <t>Chapelle</t>
  </si>
  <si>
    <t>Freymond</t>
  </si>
  <si>
    <t>Coutant</t>
  </si>
  <si>
    <t>élibataire</t>
  </si>
  <si>
    <t>Correia</t>
  </si>
  <si>
    <t>Niyoyita</t>
  </si>
  <si>
    <t>Jäggi</t>
  </si>
  <si>
    <t>Froger</t>
  </si>
  <si>
    <t>Naegels</t>
  </si>
  <si>
    <t>Elias</t>
  </si>
  <si>
    <t>Charrier</t>
  </si>
  <si>
    <t>Fremont</t>
  </si>
  <si>
    <t>Candebat</t>
  </si>
  <si>
    <t>Zangaro</t>
  </si>
  <si>
    <t>Dujoncquoy</t>
  </si>
  <si>
    <t>Argentieri</t>
  </si>
  <si>
    <t>Capetillo</t>
  </si>
  <si>
    <t>Reimchen</t>
  </si>
  <si>
    <t>Joubert</t>
  </si>
  <si>
    <t>Telese</t>
  </si>
  <si>
    <t>Fu</t>
  </si>
  <si>
    <t>Scudieri</t>
  </si>
  <si>
    <t>Romero</t>
  </si>
  <si>
    <t>Delaforge</t>
  </si>
  <si>
    <t>Plaize</t>
  </si>
  <si>
    <t>C</t>
  </si>
  <si>
    <t>Dan</t>
  </si>
  <si>
    <t>Trotta</t>
  </si>
  <si>
    <t>Olivieri</t>
  </si>
  <si>
    <t>Capitas</t>
  </si>
  <si>
    <t>D'Arpa</t>
  </si>
  <si>
    <t>Sagalovich</t>
  </si>
  <si>
    <t>Chantelauze</t>
  </si>
  <si>
    <t>Versolato</t>
  </si>
  <si>
    <t>Bouju</t>
  </si>
  <si>
    <t>Lunda</t>
  </si>
  <si>
    <t>Derats</t>
  </si>
  <si>
    <t>Saraiva</t>
  </si>
  <si>
    <t>Mmadi</t>
  </si>
  <si>
    <t>Change</t>
  </si>
  <si>
    <t>D</t>
  </si>
  <si>
    <t>Simo</t>
  </si>
  <si>
    <t>Carvalho</t>
  </si>
  <si>
    <t>Figuerola</t>
  </si>
  <si>
    <t>Antoni</t>
  </si>
  <si>
    <t>Mora</t>
  </si>
  <si>
    <t>Hamo</t>
  </si>
  <si>
    <t>Cuca</t>
  </si>
  <si>
    <t>Cahuzac</t>
  </si>
  <si>
    <t>Houdas</t>
  </si>
  <si>
    <t>Verhaeghe</t>
  </si>
  <si>
    <t>Fehlberg</t>
  </si>
  <si>
    <t>Galicia</t>
  </si>
  <si>
    <t>Stuewe</t>
  </si>
  <si>
    <t>Kiledjian</t>
  </si>
  <si>
    <t>Pavirani</t>
  </si>
  <si>
    <t>V</t>
  </si>
  <si>
    <t>Mendonca</t>
  </si>
  <si>
    <t>Gutierrez</t>
  </si>
  <si>
    <t>Francesca</t>
  </si>
  <si>
    <t>Belmonte</t>
  </si>
  <si>
    <t>Witting</t>
  </si>
  <si>
    <t>Chance</t>
  </si>
  <si>
    <t>Knopp</t>
  </si>
  <si>
    <t>Cathe</t>
  </si>
  <si>
    <t>Baumgartner</t>
  </si>
  <si>
    <t>Gourine</t>
  </si>
  <si>
    <t>Mikhalko</t>
  </si>
  <si>
    <t>Juillard</t>
  </si>
  <si>
    <t>Ramon</t>
  </si>
  <si>
    <t>Ltd</t>
  </si>
  <si>
    <t>Philippe</t>
  </si>
  <si>
    <t>Drieux</t>
  </si>
  <si>
    <t>Morquin</t>
  </si>
  <si>
    <t>Piton</t>
  </si>
  <si>
    <t>Graff</t>
  </si>
  <si>
    <t>Rhein</t>
  </si>
  <si>
    <t>Vizner</t>
  </si>
  <si>
    <t>Tamasin</t>
  </si>
  <si>
    <t>Baldelli</t>
  </si>
  <si>
    <t>Bermeo</t>
  </si>
  <si>
    <t>Thery</t>
  </si>
  <si>
    <t>Merlet</t>
  </si>
  <si>
    <t>Facchin</t>
  </si>
  <si>
    <t>Serv</t>
  </si>
  <si>
    <t>Institute</t>
  </si>
  <si>
    <t>Ramos</t>
  </si>
  <si>
    <t>Vle</t>
  </si>
  <si>
    <t>Rochat</t>
  </si>
  <si>
    <t>Marichal</t>
  </si>
  <si>
    <t>Delgatte</t>
  </si>
  <si>
    <t>Luna</t>
  </si>
  <si>
    <t>Henchoz</t>
  </si>
  <si>
    <t>Onishi</t>
  </si>
  <si>
    <t>Maymon</t>
  </si>
  <si>
    <t>Albert A</t>
  </si>
  <si>
    <t>Albert B</t>
  </si>
  <si>
    <t>Aleksei G</t>
  </si>
  <si>
    <t>Alexandre C</t>
  </si>
  <si>
    <t>Alfredo A</t>
  </si>
  <si>
    <t>Amy W</t>
  </si>
  <si>
    <t>Ana S</t>
  </si>
  <si>
    <t>Andrezza O</t>
  </si>
  <si>
    <t>Anisio J</t>
  </si>
  <si>
    <t>Anna Z</t>
  </si>
  <si>
    <t>Annalisa P</t>
  </si>
  <si>
    <t>Anton R</t>
  </si>
  <si>
    <t>Aurélie M</t>
  </si>
  <si>
    <t>Aurelie A</t>
  </si>
  <si>
    <t>Aurelie M</t>
  </si>
  <si>
    <t>Barbara A</t>
  </si>
  <si>
    <t>Bárbara V</t>
  </si>
  <si>
    <t>Basile B</t>
  </si>
  <si>
    <t>Benoît R</t>
  </si>
  <si>
    <t>Bensouda B</t>
  </si>
  <si>
    <t>Bingquan W</t>
  </si>
  <si>
    <t>Bouthaina M</t>
  </si>
  <si>
    <t>Carole C</t>
  </si>
  <si>
    <t>Caroline S</t>
  </si>
  <si>
    <t>Caterina R</t>
  </si>
  <si>
    <t>Charlotte L</t>
  </si>
  <si>
    <t>Chloe E</t>
  </si>
  <si>
    <t>Christian C</t>
  </si>
  <si>
    <t>Christian F</t>
  </si>
  <si>
    <t>Christine C</t>
  </si>
  <si>
    <t>Claire é</t>
  </si>
  <si>
    <t>Clemilson C</t>
  </si>
  <si>
    <t>Clotilde N</t>
  </si>
  <si>
    <t>Clotilde J</t>
  </si>
  <si>
    <t>Corine F</t>
  </si>
  <si>
    <t>Corine N</t>
  </si>
  <si>
    <t>Cristiane E</t>
  </si>
  <si>
    <t>Danila D</t>
  </si>
  <si>
    <t>David C</t>
  </si>
  <si>
    <t>David F</t>
  </si>
  <si>
    <t>Dayami C</t>
  </si>
  <si>
    <t>Diego J</t>
  </si>
  <si>
    <t>Domenico Z</t>
  </si>
  <si>
    <t>Dominique D</t>
  </si>
  <si>
    <t>Donatien D</t>
  </si>
  <si>
    <t>Donato A</t>
  </si>
  <si>
    <t>Dulce C</t>
  </si>
  <si>
    <t>Eduard R</t>
  </si>
  <si>
    <t>Elena J</t>
  </si>
  <si>
    <t>Elena T</t>
  </si>
  <si>
    <t>Eleonora F</t>
  </si>
  <si>
    <t>Elisa S</t>
  </si>
  <si>
    <t>Elizabeth R</t>
  </si>
  <si>
    <t>Emilie D</t>
  </si>
  <si>
    <t>Eric P</t>
  </si>
  <si>
    <t>Eva C</t>
  </si>
  <si>
    <t>Evelyn D</t>
  </si>
  <si>
    <t>Fabio T</t>
  </si>
  <si>
    <t>Fabio O</t>
  </si>
  <si>
    <t>Fabio C</t>
  </si>
  <si>
    <t>Federica D</t>
  </si>
  <si>
    <t>Filipp S</t>
  </si>
  <si>
    <t>Francois C</t>
  </si>
  <si>
    <t>Gabriela V</t>
  </si>
  <si>
    <t>Gilles B</t>
  </si>
  <si>
    <t>Gracia L</t>
  </si>
  <si>
    <t>Guillaume D</t>
  </si>
  <si>
    <t>Gustavo S</t>
  </si>
  <si>
    <t>Housnate M</t>
  </si>
  <si>
    <t>Human C</t>
  </si>
  <si>
    <t>Ind D</t>
  </si>
  <si>
    <t>Irene S</t>
  </si>
  <si>
    <t>Jandher C</t>
  </si>
  <si>
    <t>Jordi F</t>
  </si>
  <si>
    <t>Jose A</t>
  </si>
  <si>
    <t>Jose M</t>
  </si>
  <si>
    <t>Juliana H</t>
  </si>
  <si>
    <t>Ke W</t>
  </si>
  <si>
    <t>L C</t>
  </si>
  <si>
    <t>Lais L</t>
  </si>
  <si>
    <t>Laurence C</t>
  </si>
  <si>
    <t>Laurence H</t>
  </si>
  <si>
    <t>Laurence V</t>
  </si>
  <si>
    <t>Lorena F</t>
  </si>
  <si>
    <t>Louis G</t>
  </si>
  <si>
    <t>Luciana S</t>
  </si>
  <si>
    <t>Lucie K</t>
  </si>
  <si>
    <t>Luisa P</t>
  </si>
  <si>
    <t>M V</t>
  </si>
  <si>
    <t>Maira M</t>
  </si>
  <si>
    <t>Maria G</t>
  </si>
  <si>
    <t>Maria A</t>
  </si>
  <si>
    <t>Maria F</t>
  </si>
  <si>
    <t>María B</t>
  </si>
  <si>
    <t>Maria W</t>
  </si>
  <si>
    <t>Marie C</t>
  </si>
  <si>
    <t>Matthias K</t>
  </si>
  <si>
    <t>Matthieu M</t>
  </si>
  <si>
    <t>Mme C</t>
  </si>
  <si>
    <t>Monique B</t>
  </si>
  <si>
    <t>Nathalie C</t>
  </si>
  <si>
    <t>Nesrine G</t>
  </si>
  <si>
    <t>Oksana M</t>
  </si>
  <si>
    <t>Olivier J</t>
  </si>
  <si>
    <t>Olivier R</t>
  </si>
  <si>
    <t>P L</t>
  </si>
  <si>
    <t>Peggy P</t>
  </si>
  <si>
    <t>Pierluigi P</t>
  </si>
  <si>
    <t>Pierre D</t>
  </si>
  <si>
    <t>Pierre M</t>
  </si>
  <si>
    <t>Pierre P</t>
  </si>
  <si>
    <t>Pilot P</t>
  </si>
  <si>
    <t>Rebecca G</t>
  </si>
  <si>
    <t>Robert R</t>
  </si>
  <si>
    <t>Romain C</t>
  </si>
  <si>
    <t>Sagi V</t>
  </si>
  <si>
    <t>Saloua T</t>
  </si>
  <si>
    <t>Serena B</t>
  </si>
  <si>
    <t>Silvia B</t>
  </si>
  <si>
    <t>Simon T</t>
  </si>
  <si>
    <t>Sophie M</t>
  </si>
  <si>
    <t>Stefano F</t>
  </si>
  <si>
    <t>Terra S</t>
  </si>
  <si>
    <t>The I</t>
  </si>
  <si>
    <t>Thiago R</t>
  </si>
  <si>
    <t>Transferwise L</t>
  </si>
  <si>
    <t>Van V</t>
  </si>
  <si>
    <t>Veronique R</t>
  </si>
  <si>
    <t>Véronique M</t>
  </si>
  <si>
    <t>Vincent D</t>
  </si>
  <si>
    <t>Vinicius L</t>
  </si>
  <si>
    <t>Virginie H</t>
  </si>
  <si>
    <t>Viviani O</t>
  </si>
  <si>
    <t>Yuval M</t>
  </si>
  <si>
    <t>£315.00</t>
  </si>
  <si>
    <t>12.50</t>
  </si>
  <si>
    <t>409</t>
  </si>
  <si>
    <t>£278.00</t>
  </si>
  <si>
    <t>11.00</t>
  </si>
  <si>
    <t>410</t>
  </si>
  <si>
    <t>£348.00</t>
  </si>
  <si>
    <t>13.75</t>
  </si>
  <si>
    <t>03/02/2025</t>
  </si>
  <si>
    <t>411</t>
  </si>
  <si>
    <t>£292.00</t>
  </si>
  <si>
    <t>11.50</t>
  </si>
  <si>
    <t>Week</t>
  </si>
  <si>
    <t>USD</t>
  </si>
  <si>
    <t>GBP</t>
  </si>
  <si>
    <t>Hours</t>
  </si>
  <si>
    <t>$/Hour</t>
  </si>
  <si>
    <t>£/hour</t>
  </si>
  <si>
    <t>Projected monthly USD</t>
  </si>
  <si>
    <t>Projected monthly GBP</t>
  </si>
  <si>
    <t>Projected yearly (10.5 months) GBP</t>
  </si>
  <si>
    <t>Sum of GBP</t>
  </si>
  <si>
    <t>Month</t>
  </si>
  <si>
    <t>Year</t>
  </si>
  <si>
    <t>Sum of Hours</t>
  </si>
  <si>
    <t>Sum of £/hour</t>
  </si>
  <si>
    <t>MonthName</t>
  </si>
  <si>
    <t>WeekNum</t>
  </si>
  <si>
    <t>Quarter</t>
  </si>
  <si>
    <t>Column Labels</t>
  </si>
  <si>
    <t>Jan</t>
  </si>
  <si>
    <t>Feb</t>
  </si>
  <si>
    <t>Mar</t>
  </si>
  <si>
    <t>Apr</t>
  </si>
  <si>
    <t>May</t>
  </si>
  <si>
    <t>Jun</t>
  </si>
  <si>
    <t>Jul</t>
  </si>
  <si>
    <t>Aug</t>
  </si>
  <si>
    <t>Sep</t>
  </si>
  <si>
    <t>Oct</t>
  </si>
  <si>
    <t>Nov</t>
  </si>
  <si>
    <t>Dec</t>
  </si>
  <si>
    <t>First Name</t>
  </si>
  <si>
    <t>Second Name</t>
  </si>
  <si>
    <t>Q1</t>
  </si>
  <si>
    <t>Q2</t>
  </si>
  <si>
    <t>Q3</t>
  </si>
  <si>
    <t>Q4</t>
  </si>
  <si>
    <t>Client</t>
  </si>
  <si>
    <t>Total clients</t>
  </si>
  <si>
    <t>Median</t>
  </si>
  <si>
    <t>Mean</t>
  </si>
  <si>
    <t>Total Income</t>
  </si>
  <si>
    <t xml:space="preserve">
</t>
  </si>
  <si>
    <t>Average Payment per Student</t>
  </si>
  <si>
    <t>Median Payment Amount per Student</t>
  </si>
  <si>
    <t>Average Cost of Lesson</t>
  </si>
  <si>
    <t>Total Number of Clients</t>
  </si>
  <si>
    <t>Freelance Teaching Dashboard 
Sales &amp; Services Data</t>
  </si>
  <si>
    <t>Filter by Client</t>
  </si>
  <si>
    <t>% of Total</t>
  </si>
  <si>
    <t>Total 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</si>
</sst>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8" formatCode="&quot;£&quot;#,##0.00;[Red]\-&quot;£&quot;#,##0.00"/>
    <numFmt numFmtId="164" formatCode="&quot;£&quot;#,##0.00"/>
    <numFmt numFmtId="165" formatCode="0.0%"/>
    <numFmt numFmtId="166" formatCode="[$$-409]#,##0.00"/>
    <numFmt numFmtId="167" formatCode="[$£]#,##0.00"/>
    <numFmt numFmtId="168" formatCode="_-[$$-409]* #,##0.00_ ;_-[$$-409]* \-#,##0.00\ ;_-[$$-409]* &quot;-&quot;??_ ;_-@_ "/>
    <numFmt numFmtId="169" formatCode="[$£]#,##0"/>
    <numFmt numFmtId="170" formatCode="[$-809]0"/>
    <numFmt numFmtId="171" formatCode="&quot;£&quot;#,##0"/>
  </numFmts>
  <fonts count="12">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b/>
      <sz val="11"/>
      <color rgb="FF000000"/>
      <name val="Calibri"/>
      <family val="2"/>
    </font>
    <font>
      <sz val="11"/>
      <color rgb="FF000000"/>
      <name val="Calibri1"/>
    </font>
    <font>
      <b/>
      <sz val="11"/>
      <color rgb="FFFFFFFF"/>
      <name val="Calibri1"/>
    </font>
    <font>
      <sz val="11"/>
      <color rgb="FF000000"/>
      <name val="Calibri"/>
      <family val="2"/>
    </font>
    <font>
      <b/>
      <sz val="18"/>
      <color theme="1"/>
      <name val="Calibri"/>
      <family val="2"/>
      <scheme val="minor"/>
    </font>
    <font>
      <b/>
      <sz val="20"/>
      <color theme="1"/>
      <name val="Calibri"/>
      <family val="2"/>
      <scheme val="minor"/>
    </font>
    <font>
      <b/>
      <sz val="22"/>
      <color theme="1"/>
      <name val="Calibri"/>
      <family val="2"/>
      <scheme val="minor"/>
    </font>
    <font>
      <b/>
      <sz val="48"/>
      <color theme="5" tint="-0.249977111117893"/>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8" tint="0.59999389629810485"/>
        <bgColor indexed="65"/>
      </patternFill>
    </fill>
    <fill>
      <patternFill patternType="solid">
        <fgColor rgb="FFE7F2FF"/>
      </patternFill>
    </fill>
    <fill>
      <patternFill patternType="solid">
        <fgColor theme="5" tint="-0.249977111117893"/>
        <bgColor rgb="FFED7D31"/>
      </patternFill>
    </fill>
    <fill>
      <patternFill patternType="solid">
        <fgColor rgb="FF92D050"/>
        <bgColor indexed="64"/>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6" tint="0.59999389629810485"/>
        <bgColor indexed="64"/>
      </patternFill>
    </fill>
  </fills>
  <borders count="10">
    <border>
      <left/>
      <right/>
      <top/>
      <bottom/>
      <diagonal/>
    </border>
    <border>
      <left/>
      <right/>
      <top/>
      <bottom style="thin">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4">
    <xf numFmtId="0" fontId="0" fillId="0" borderId="0"/>
    <xf numFmtId="0" fontId="2" fillId="3" borderId="0" applyNumberFormat="0" applyBorder="0" applyAlignment="0" applyProtection="0"/>
    <xf numFmtId="0" fontId="5" fillId="0" borderId="0" applyNumberFormat="0" applyBorder="0" applyProtection="0"/>
    <xf numFmtId="9" fontId="2" fillId="0" borderId="0" applyFont="0" applyFill="0" applyBorder="0" applyAlignment="0" applyProtection="0"/>
  </cellStyleXfs>
  <cellXfs count="59">
    <xf numFmtId="0" fontId="0" fillId="0" borderId="0" xfId="0"/>
    <xf numFmtId="14" fontId="1" fillId="0" borderId="0" xfId="0" applyNumberFormat="1"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 fillId="2" borderId="1" xfId="0" applyFont="1" applyFill="1" applyBorder="1"/>
    <xf numFmtId="14" fontId="4" fillId="4" borderId="0" xfId="1" applyNumberFormat="1" applyFont="1" applyFill="1" applyAlignment="1">
      <alignment horizontal="center" vertical="center"/>
    </xf>
    <xf numFmtId="0" fontId="4" fillId="4" borderId="0" xfId="1" applyFont="1" applyFill="1" applyAlignment="1">
      <alignment horizontal="center" vertical="center"/>
    </xf>
    <xf numFmtId="166" fontId="4" fillId="4" borderId="0" xfId="1" applyNumberFormat="1" applyFont="1" applyFill="1" applyAlignment="1">
      <alignment horizontal="center" vertical="center"/>
    </xf>
    <xf numFmtId="167" fontId="4" fillId="4" borderId="0" xfId="1" applyNumberFormat="1" applyFont="1" applyFill="1" applyAlignment="1">
      <alignment horizontal="center" vertical="center"/>
    </xf>
    <xf numFmtId="168" fontId="4" fillId="4" borderId="0" xfId="1" applyNumberFormat="1" applyFont="1" applyFill="1" applyAlignment="1">
      <alignment horizontal="center" vertical="center"/>
    </xf>
    <xf numFmtId="169" fontId="4" fillId="4" borderId="0" xfId="1" applyNumberFormat="1" applyFont="1" applyFill="1" applyAlignment="1">
      <alignment horizontal="center" vertical="center"/>
    </xf>
    <xf numFmtId="2" fontId="4" fillId="4" borderId="0" xfId="1" applyNumberFormat="1" applyFont="1" applyFill="1" applyAlignment="1">
      <alignment horizontal="center" vertical="center"/>
    </xf>
    <xf numFmtId="170" fontId="4" fillId="4" borderId="0" xfId="1" applyNumberFormat="1" applyFont="1" applyFill="1" applyAlignment="1">
      <alignment horizontal="center" vertical="center"/>
    </xf>
    <xf numFmtId="1" fontId="4" fillId="4" borderId="0" xfId="1" applyNumberFormat="1" applyFont="1" applyFill="1" applyAlignment="1">
      <alignment horizontal="center" vertical="center"/>
    </xf>
    <xf numFmtId="14" fontId="6" fillId="5" borderId="0" xfId="2" applyNumberFormat="1" applyFont="1" applyFill="1" applyAlignment="1">
      <alignment horizontal="center" vertical="center" wrapText="1"/>
    </xf>
    <xf numFmtId="0" fontId="6" fillId="5" borderId="0" xfId="2" applyFont="1" applyFill="1" applyAlignment="1">
      <alignment horizontal="center" vertical="center" wrapText="1"/>
    </xf>
    <xf numFmtId="164" fontId="6" fillId="5" borderId="0" xfId="2" applyNumberFormat="1" applyFont="1" applyFill="1" applyAlignment="1">
      <alignment horizontal="center" vertical="center" wrapText="1"/>
    </xf>
    <xf numFmtId="167" fontId="6" fillId="5" borderId="0" xfId="2" applyNumberFormat="1" applyFont="1" applyFill="1" applyAlignment="1">
      <alignment horizontal="center" vertical="center" wrapText="1"/>
    </xf>
    <xf numFmtId="168" fontId="6" fillId="5" borderId="0" xfId="2" applyNumberFormat="1" applyFont="1" applyFill="1" applyAlignment="1">
      <alignment horizontal="center" vertical="center" wrapText="1"/>
    </xf>
    <xf numFmtId="169" fontId="6" fillId="5" borderId="0" xfId="2" applyNumberFormat="1" applyFont="1" applyFill="1" applyAlignment="1">
      <alignment horizontal="center" vertical="center" wrapText="1"/>
    </xf>
    <xf numFmtId="1" fontId="7" fillId="4" borderId="0" xfId="1" applyNumberFormat="1" applyFont="1" applyFill="1" applyAlignment="1">
      <alignment horizontal="center" vertical="center"/>
    </xf>
    <xf numFmtId="14" fontId="0" fillId="0" borderId="0" xfId="0" applyNumberFormat="1" applyAlignment="1">
      <alignment horizontal="left" indent="1"/>
    </xf>
    <xf numFmtId="1" fontId="0" fillId="0" borderId="0" xfId="0" applyNumberFormat="1" applyAlignment="1">
      <alignment horizontal="left"/>
    </xf>
    <xf numFmtId="1" fontId="0" fillId="0" borderId="0" xfId="0" applyNumberFormat="1" applyAlignment="1">
      <alignment horizontal="left" indent="1"/>
    </xf>
    <xf numFmtId="1" fontId="1" fillId="0" borderId="0" xfId="0" applyNumberFormat="1" applyFont="1" applyAlignment="1">
      <alignment horizontal="center" vertical="center"/>
    </xf>
    <xf numFmtId="167" fontId="0" fillId="0" borderId="0" xfId="0" applyNumberFormat="1"/>
    <xf numFmtId="171" fontId="0" fillId="0" borderId="0" xfId="0" applyNumberFormat="1"/>
    <xf numFmtId="0" fontId="0" fillId="7" borderId="0" xfId="0" applyFill="1"/>
    <xf numFmtId="0" fontId="0" fillId="7" borderId="0" xfId="0" applyFill="1" applyAlignment="1">
      <alignment vertical="center"/>
    </xf>
    <xf numFmtId="0" fontId="0" fillId="7" borderId="0" xfId="0" applyFill="1" applyAlignment="1">
      <alignment horizontal="center" vertical="center"/>
    </xf>
    <xf numFmtId="0" fontId="0" fillId="7" borderId="7" xfId="0" applyFill="1" applyBorder="1"/>
    <xf numFmtId="0" fontId="0" fillId="7" borderId="8" xfId="0" applyFill="1" applyBorder="1"/>
    <xf numFmtId="0" fontId="8" fillId="7" borderId="0" xfId="0" applyFont="1" applyFill="1" applyAlignment="1">
      <alignment wrapText="1"/>
    </xf>
    <xf numFmtId="0" fontId="0" fillId="7" borderId="4" xfId="0" applyFill="1" applyBorder="1"/>
    <xf numFmtId="0" fontId="0" fillId="7" borderId="9" xfId="0" applyFill="1" applyBorder="1"/>
    <xf numFmtId="0" fontId="0" fillId="7" borderId="5" xfId="0" applyFill="1" applyBorder="1"/>
    <xf numFmtId="0" fontId="1" fillId="0" borderId="0" xfId="0" applyFont="1"/>
    <xf numFmtId="165" fontId="0" fillId="0" borderId="0" xfId="3" applyNumberFormat="1" applyFont="1"/>
    <xf numFmtId="0" fontId="8" fillId="9" borderId="0" xfId="0" applyFont="1" applyFill="1" applyAlignment="1">
      <alignment horizontal="center" vertical="center" wrapText="1"/>
    </xf>
    <xf numFmtId="0" fontId="9" fillId="9" borderId="0" xfId="0" applyFont="1" applyFill="1" applyAlignment="1">
      <alignment horizontal="center" vertical="center" wrapText="1"/>
    </xf>
    <xf numFmtId="6" fontId="9" fillId="6" borderId="0" xfId="0" applyNumberFormat="1" applyFont="1" applyFill="1" applyAlignment="1">
      <alignment horizontal="center" vertical="center"/>
    </xf>
    <xf numFmtId="0" fontId="9" fillId="6" borderId="0" xfId="0" applyFont="1" applyFill="1" applyAlignment="1">
      <alignment horizontal="center" vertical="center"/>
    </xf>
    <xf numFmtId="6" fontId="9" fillId="6" borderId="0" xfId="0" applyNumberFormat="1" applyFont="1" applyFill="1" applyAlignment="1">
      <alignment horizontal="center" vertical="center" wrapText="1"/>
    </xf>
    <xf numFmtId="8" fontId="9" fillId="6" borderId="0" xfId="0" applyNumberFormat="1" applyFont="1" applyFill="1" applyAlignment="1">
      <alignment horizontal="center" vertical="center" wrapText="1"/>
    </xf>
    <xf numFmtId="0" fontId="10" fillId="9" borderId="0" xfId="0" applyFont="1" applyFill="1" applyAlignment="1">
      <alignment horizontal="center" vertical="center"/>
    </xf>
    <xf numFmtId="0" fontId="11" fillId="8" borderId="2"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10" fillId="10" borderId="0" xfId="0" applyFont="1" applyFill="1" applyAlignment="1">
      <alignment horizontal="center" vertical="center" wrapText="1"/>
    </xf>
    <xf numFmtId="0" fontId="0" fillId="0" borderId="0" xfId="0" applyNumberFormat="1"/>
    <xf numFmtId="165" fontId="0" fillId="7" borderId="0" xfId="3" applyNumberFormat="1" applyFont="1" applyFill="1"/>
  </cellXfs>
  <cellStyles count="4">
    <cellStyle name="40% - Accent5" xfId="1" builtinId="47"/>
    <cellStyle name="Excel Built-in Normal" xfId="2" xr:uid="{AA8119E2-6A5A-4214-A083-054F42010BCF}"/>
    <cellStyle name="Normal" xfId="0" builtinId="0"/>
    <cellStyle name="Percent" xfId="3" builtinId="5"/>
  </cellStyles>
  <dxfs count="32">
    <dxf>
      <numFmt numFmtId="169" formatCode="[$£]#,##0"/>
    </dxf>
    <dxf>
      <fill>
        <patternFill>
          <bgColor rgb="FFE7F2FF"/>
        </patternFill>
      </fill>
    </dxf>
    <dxf>
      <fill>
        <patternFill>
          <bgColor rgb="FFE7F2FF"/>
        </patternFill>
      </fill>
    </dxf>
    <dxf>
      <fill>
        <patternFill>
          <bgColor rgb="FFE7F2FF"/>
        </patternFill>
      </fill>
    </dxf>
    <dxf>
      <fill>
        <patternFill>
          <bgColor rgb="FFE7F2FF"/>
        </patternFill>
      </fill>
    </dxf>
    <dxf>
      <numFmt numFmtId="168" formatCode="_-[$$-409]* #,##0.00_ ;_-[$$-409]* \-#,##0.00\ ;_-[$$-409]* &quot;-&quot;??_ ;_-@_ "/>
      <fill>
        <patternFill>
          <bgColor rgb="FFE7F2FF"/>
        </patternFill>
      </fill>
    </dxf>
    <dxf>
      <fill>
        <patternFill>
          <bgColor rgb="FFE7F2FF"/>
        </patternFill>
      </fill>
    </dxf>
    <dxf>
      <fill>
        <patternFill>
          <bgColor rgb="FFE7F2FF"/>
        </patternFill>
      </fill>
    </dxf>
    <dxf>
      <numFmt numFmtId="166" formatCode="[$$-409]#,##0.00"/>
      <fill>
        <patternFill>
          <bgColor rgb="FFE7F2FF"/>
        </patternFill>
      </fill>
    </dxf>
    <dxf>
      <font>
        <b/>
        <i val="0"/>
        <strike val="0"/>
        <condense val="0"/>
        <extend val="0"/>
        <outline val="0"/>
        <shadow val="0"/>
        <u val="none"/>
        <vertAlign val="baseline"/>
        <sz val="11"/>
        <color rgb="FF000000"/>
        <name val="Calibri"/>
        <family val="2"/>
        <scheme val="none"/>
      </font>
      <fill>
        <patternFill patternType="solid">
          <fgColor indexed="64"/>
          <bgColor rgb="FFE7F2FF"/>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Calibri"/>
        <family val="2"/>
        <scheme val="none"/>
      </font>
      <fill>
        <patternFill patternType="solid">
          <fgColor indexed="64"/>
          <bgColor rgb="FFE7F2FF"/>
        </patternFill>
      </fill>
      <alignment horizontal="center" vertical="center" textRotation="0" wrapText="0" indent="0" justifyLastLine="0" shrinkToFit="0" readingOrder="0"/>
    </dxf>
    <dxf>
      <fill>
        <patternFill>
          <bgColor rgb="FFE7F2FF"/>
        </patternFill>
      </fill>
    </dxf>
    <dxf>
      <font>
        <b val="0"/>
        <i val="0"/>
        <strike val="0"/>
        <condense val="0"/>
        <extend val="0"/>
        <outline val="0"/>
        <shadow val="0"/>
        <u val="none"/>
        <vertAlign val="baseline"/>
        <sz val="11"/>
        <color rgb="FF000000"/>
        <name val="Calibri"/>
        <family val="2"/>
        <scheme val="none"/>
      </font>
      <numFmt numFmtId="1" formatCode="0"/>
      <fill>
        <patternFill patternType="solid">
          <fgColor indexed="64"/>
          <bgColor rgb="FFE7F2FF"/>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fill>
        <patternFill patternType="solid">
          <fgColor indexed="64"/>
          <bgColor rgb="FFE7F2FF"/>
        </patternFill>
      </fill>
      <alignment horizontal="center" vertical="center" textRotation="0" wrapText="0" indent="0" justifyLastLine="0" shrinkToFit="0" readingOrder="0"/>
    </dxf>
    <dxf>
      <font>
        <b/>
        <i val="0"/>
        <strike val="0"/>
        <condense val="0"/>
        <extend val="0"/>
        <outline val="0"/>
        <shadow val="0"/>
        <u val="none"/>
        <vertAlign val="baseline"/>
        <sz val="11"/>
        <color rgb="FF000000"/>
        <name val="Calibri"/>
        <family val="2"/>
        <scheme val="none"/>
      </font>
      <numFmt numFmtId="19" formatCode="dd/mm/yyyy"/>
      <fill>
        <patternFill patternType="solid">
          <fgColor indexed="64"/>
          <bgColor rgb="FFE7F2FF"/>
        </patternFill>
      </fill>
      <alignment horizontal="center" vertical="center" textRotation="0" wrapText="0" indent="0" justifyLastLine="0" shrinkToFit="0" readingOrder="0"/>
    </dxf>
    <dxf>
      <fill>
        <patternFill>
          <bgColor rgb="FFE7F2FF"/>
        </patternFill>
      </fill>
    </dxf>
    <dxf>
      <fill>
        <patternFill>
          <bgColor rgb="FFE7F2FF"/>
        </patternFill>
      </fill>
    </dxf>
    <dxf>
      <fill>
        <patternFill>
          <bgColor rgb="FFE7F2FF"/>
        </patternFill>
      </fill>
    </dxf>
    <dxf>
      <fill>
        <patternFill patternType="solid">
          <fgColor rgb="FFED7D31"/>
          <bgColor theme="5" tint="-0.249977111117893"/>
        </patternFill>
      </fill>
    </dxf>
    <dxf>
      <font>
        <b val="0"/>
        <i val="0"/>
        <strike val="0"/>
        <condense val="0"/>
        <extend val="0"/>
        <outline val="0"/>
        <shadow val="0"/>
        <u val="none"/>
        <vertAlign val="baseline"/>
        <sz val="11"/>
        <color theme="1"/>
        <name val="Calibri"/>
        <family val="2"/>
        <scheme val="minor"/>
      </font>
      <numFmt numFmtId="165" formatCode="0.0%"/>
    </dxf>
    <dxf>
      <numFmt numFmtId="1" formatCode="0"/>
    </dxf>
    <dxf>
      <font>
        <b/>
        <i val="0"/>
        <strike val="0"/>
        <condense val="0"/>
        <extend val="0"/>
        <outline val="0"/>
        <shadow val="0"/>
        <u val="none"/>
        <vertAlign val="baseline"/>
        <sz val="11"/>
        <color theme="1"/>
        <name val="Calibri"/>
        <family val="2"/>
        <scheme val="minor"/>
      </font>
    </dxf>
    <dxf>
      <numFmt numFmtId="1" formatCode="0"/>
    </dxf>
    <dxf>
      <font>
        <b/>
        <i val="0"/>
        <strike val="0"/>
        <condense val="0"/>
        <extend val="0"/>
        <outline val="0"/>
        <shadow val="0"/>
        <u val="none"/>
        <vertAlign val="baseline"/>
        <sz val="11"/>
        <color theme="1"/>
        <name val="Calibri"/>
        <family val="2"/>
        <scheme val="minor"/>
      </font>
      <numFmt numFmtId="164"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Tables.xlsx]PT-Students-seasonality!PivotTable1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Total</a:t>
            </a:r>
            <a:r>
              <a:rPr lang="en-GB" b="1" u="sng" baseline="0"/>
              <a:t> Revenue by Year &amp; Quarter (Seasonality Analysis)</a:t>
            </a:r>
            <a:endParaRPr lang="en-GB" b="1" u="sng"/>
          </a:p>
        </c:rich>
      </c:tx>
      <c:layout>
        <c:manualLayout>
          <c:xMode val="edge"/>
          <c:yMode val="edge"/>
          <c:x val="0.27361118247293997"/>
          <c:y val="4.80474582975920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98593253263201E-2"/>
          <c:y val="0.1269611830545975"/>
          <c:w val="0.94230140674673679"/>
          <c:h val="0.78326218260235547"/>
        </c:manualLayout>
      </c:layout>
      <c:lineChart>
        <c:grouping val="standard"/>
        <c:varyColors val="0"/>
        <c:ser>
          <c:idx val="0"/>
          <c:order val="0"/>
          <c:tx>
            <c:strRef>
              <c:f>'PT-Students-seasonality'!$B$3:$B$4</c:f>
              <c:strCache>
                <c:ptCount val="1"/>
                <c:pt idx="0">
                  <c:v>2018</c:v>
                </c:pt>
              </c:strCache>
            </c:strRef>
          </c:tx>
          <c:spPr>
            <a:ln w="28575" cap="rnd">
              <a:solidFill>
                <a:schemeClr val="accent1"/>
              </a:solidFill>
              <a:round/>
            </a:ln>
            <a:effectLst/>
          </c:spPr>
          <c:marker>
            <c:symbol val="none"/>
          </c:marker>
          <c:cat>
            <c:strRef>
              <c:f>'PT-Students-seasonality'!$A$5:$A$9</c:f>
              <c:strCache>
                <c:ptCount val="4"/>
                <c:pt idx="0">
                  <c:v>Q1</c:v>
                </c:pt>
                <c:pt idx="1">
                  <c:v>Q2</c:v>
                </c:pt>
                <c:pt idx="2">
                  <c:v>Q3</c:v>
                </c:pt>
                <c:pt idx="3">
                  <c:v>Q4</c:v>
                </c:pt>
              </c:strCache>
            </c:strRef>
          </c:cat>
          <c:val>
            <c:numRef>
              <c:f>'PT-Students-seasonality'!$B$5:$B$9</c:f>
              <c:numCache>
                <c:formatCode>0</c:formatCode>
                <c:ptCount val="4"/>
                <c:pt idx="0">
                  <c:v>3984.4856000000027</c:v>
                </c:pt>
                <c:pt idx="1">
                  <c:v>3421.7200000000012</c:v>
                </c:pt>
                <c:pt idx="2">
                  <c:v>3255.57</c:v>
                </c:pt>
                <c:pt idx="3">
                  <c:v>6541.59</c:v>
                </c:pt>
              </c:numCache>
            </c:numRef>
          </c:val>
          <c:smooth val="0"/>
          <c:extLst>
            <c:ext xmlns:c16="http://schemas.microsoft.com/office/drawing/2014/chart" uri="{C3380CC4-5D6E-409C-BE32-E72D297353CC}">
              <c16:uniqueId val="{00000000-1AC3-4256-8256-100C42116D1D}"/>
            </c:ext>
          </c:extLst>
        </c:ser>
        <c:ser>
          <c:idx val="1"/>
          <c:order val="1"/>
          <c:tx>
            <c:strRef>
              <c:f>'PT-Students-seasonality'!$C$3:$C$4</c:f>
              <c:strCache>
                <c:ptCount val="1"/>
                <c:pt idx="0">
                  <c:v>2019</c:v>
                </c:pt>
              </c:strCache>
            </c:strRef>
          </c:tx>
          <c:spPr>
            <a:ln w="28575" cap="rnd">
              <a:solidFill>
                <a:schemeClr val="accent2"/>
              </a:solidFill>
              <a:round/>
            </a:ln>
            <a:effectLst/>
          </c:spPr>
          <c:marker>
            <c:symbol val="none"/>
          </c:marker>
          <c:cat>
            <c:strRef>
              <c:f>'PT-Students-seasonality'!$A$5:$A$9</c:f>
              <c:strCache>
                <c:ptCount val="4"/>
                <c:pt idx="0">
                  <c:v>Q1</c:v>
                </c:pt>
                <c:pt idx="1">
                  <c:v>Q2</c:v>
                </c:pt>
                <c:pt idx="2">
                  <c:v>Q3</c:v>
                </c:pt>
                <c:pt idx="3">
                  <c:v>Q4</c:v>
                </c:pt>
              </c:strCache>
            </c:strRef>
          </c:cat>
          <c:val>
            <c:numRef>
              <c:f>'PT-Students-seasonality'!$C$5:$C$9</c:f>
              <c:numCache>
                <c:formatCode>0</c:formatCode>
                <c:ptCount val="4"/>
                <c:pt idx="0">
                  <c:v>3745.9</c:v>
                </c:pt>
                <c:pt idx="1">
                  <c:v>4637.2699999999995</c:v>
                </c:pt>
                <c:pt idx="2">
                  <c:v>3292.7900000000004</c:v>
                </c:pt>
                <c:pt idx="3">
                  <c:v>2270.6451999999999</c:v>
                </c:pt>
              </c:numCache>
            </c:numRef>
          </c:val>
          <c:smooth val="0"/>
          <c:extLst>
            <c:ext xmlns:c16="http://schemas.microsoft.com/office/drawing/2014/chart" uri="{C3380CC4-5D6E-409C-BE32-E72D297353CC}">
              <c16:uniqueId val="{00000008-56A8-4E5C-B212-356BF2E7D672}"/>
            </c:ext>
          </c:extLst>
        </c:ser>
        <c:ser>
          <c:idx val="2"/>
          <c:order val="2"/>
          <c:tx>
            <c:strRef>
              <c:f>'PT-Students-seasonality'!$D$3:$D$4</c:f>
              <c:strCache>
                <c:ptCount val="1"/>
                <c:pt idx="0">
                  <c:v>2020</c:v>
                </c:pt>
              </c:strCache>
            </c:strRef>
          </c:tx>
          <c:spPr>
            <a:ln w="28575" cap="rnd">
              <a:solidFill>
                <a:schemeClr val="accent3"/>
              </a:solidFill>
              <a:round/>
            </a:ln>
            <a:effectLst/>
          </c:spPr>
          <c:marker>
            <c:symbol val="none"/>
          </c:marker>
          <c:cat>
            <c:strRef>
              <c:f>'PT-Students-seasonality'!$A$5:$A$9</c:f>
              <c:strCache>
                <c:ptCount val="4"/>
                <c:pt idx="0">
                  <c:v>Q1</c:v>
                </c:pt>
                <c:pt idx="1">
                  <c:v>Q2</c:v>
                </c:pt>
                <c:pt idx="2">
                  <c:v>Q3</c:v>
                </c:pt>
                <c:pt idx="3">
                  <c:v>Q4</c:v>
                </c:pt>
              </c:strCache>
            </c:strRef>
          </c:cat>
          <c:val>
            <c:numRef>
              <c:f>'PT-Students-seasonality'!$D$5:$D$9</c:f>
              <c:numCache>
                <c:formatCode>0</c:formatCode>
                <c:ptCount val="4"/>
                <c:pt idx="0">
                  <c:v>4183.46</c:v>
                </c:pt>
                <c:pt idx="1">
                  <c:v>4331.8600000000006</c:v>
                </c:pt>
                <c:pt idx="2">
                  <c:v>3490.18</c:v>
                </c:pt>
                <c:pt idx="3">
                  <c:v>3705.7031999999999</c:v>
                </c:pt>
              </c:numCache>
            </c:numRef>
          </c:val>
          <c:smooth val="0"/>
          <c:extLst>
            <c:ext xmlns:c16="http://schemas.microsoft.com/office/drawing/2014/chart" uri="{C3380CC4-5D6E-409C-BE32-E72D297353CC}">
              <c16:uniqueId val="{00000009-56A8-4E5C-B212-356BF2E7D672}"/>
            </c:ext>
          </c:extLst>
        </c:ser>
        <c:ser>
          <c:idx val="3"/>
          <c:order val="3"/>
          <c:tx>
            <c:strRef>
              <c:f>'PT-Students-seasonality'!$E$3:$E$4</c:f>
              <c:strCache>
                <c:ptCount val="1"/>
                <c:pt idx="0">
                  <c:v>2021</c:v>
                </c:pt>
              </c:strCache>
            </c:strRef>
          </c:tx>
          <c:spPr>
            <a:ln w="28575" cap="rnd">
              <a:solidFill>
                <a:schemeClr val="accent4"/>
              </a:solidFill>
              <a:round/>
            </a:ln>
            <a:effectLst/>
          </c:spPr>
          <c:marker>
            <c:symbol val="none"/>
          </c:marker>
          <c:cat>
            <c:strRef>
              <c:f>'PT-Students-seasonality'!$A$5:$A$9</c:f>
              <c:strCache>
                <c:ptCount val="4"/>
                <c:pt idx="0">
                  <c:v>Q1</c:v>
                </c:pt>
                <c:pt idx="1">
                  <c:v>Q2</c:v>
                </c:pt>
                <c:pt idx="2">
                  <c:v>Q3</c:v>
                </c:pt>
                <c:pt idx="3">
                  <c:v>Q4</c:v>
                </c:pt>
              </c:strCache>
            </c:strRef>
          </c:cat>
          <c:val>
            <c:numRef>
              <c:f>'PT-Students-seasonality'!$E$5:$E$9</c:f>
              <c:numCache>
                <c:formatCode>0</c:formatCode>
                <c:ptCount val="4"/>
                <c:pt idx="0">
                  <c:v>2762</c:v>
                </c:pt>
                <c:pt idx="1">
                  <c:v>2163.7800000000002</c:v>
                </c:pt>
                <c:pt idx="2">
                  <c:v>3663.9043999999999</c:v>
                </c:pt>
                <c:pt idx="3">
                  <c:v>3482.9471999999996</c:v>
                </c:pt>
              </c:numCache>
            </c:numRef>
          </c:val>
          <c:smooth val="0"/>
          <c:extLst>
            <c:ext xmlns:c16="http://schemas.microsoft.com/office/drawing/2014/chart" uri="{C3380CC4-5D6E-409C-BE32-E72D297353CC}">
              <c16:uniqueId val="{0000000A-56A8-4E5C-B212-356BF2E7D672}"/>
            </c:ext>
          </c:extLst>
        </c:ser>
        <c:ser>
          <c:idx val="4"/>
          <c:order val="4"/>
          <c:tx>
            <c:strRef>
              <c:f>'PT-Students-seasonality'!$F$3:$F$4</c:f>
              <c:strCache>
                <c:ptCount val="1"/>
                <c:pt idx="0">
                  <c:v>2022</c:v>
                </c:pt>
              </c:strCache>
            </c:strRef>
          </c:tx>
          <c:spPr>
            <a:ln w="28575" cap="rnd">
              <a:solidFill>
                <a:schemeClr val="accent5"/>
              </a:solidFill>
              <a:round/>
            </a:ln>
            <a:effectLst/>
          </c:spPr>
          <c:marker>
            <c:symbol val="none"/>
          </c:marker>
          <c:cat>
            <c:strRef>
              <c:f>'PT-Students-seasonality'!$A$5:$A$9</c:f>
              <c:strCache>
                <c:ptCount val="4"/>
                <c:pt idx="0">
                  <c:v>Q1</c:v>
                </c:pt>
                <c:pt idx="1">
                  <c:v>Q2</c:v>
                </c:pt>
                <c:pt idx="2">
                  <c:v>Q3</c:v>
                </c:pt>
                <c:pt idx="3">
                  <c:v>Q4</c:v>
                </c:pt>
              </c:strCache>
            </c:strRef>
          </c:cat>
          <c:val>
            <c:numRef>
              <c:f>'PT-Students-seasonality'!$F$5:$F$9</c:f>
              <c:numCache>
                <c:formatCode>0</c:formatCode>
                <c:ptCount val="4"/>
                <c:pt idx="0">
                  <c:v>2206.63</c:v>
                </c:pt>
                <c:pt idx="1">
                  <c:v>3853.9799999999996</c:v>
                </c:pt>
                <c:pt idx="2">
                  <c:v>3831.62</c:v>
                </c:pt>
                <c:pt idx="3">
                  <c:v>3899.5299999999997</c:v>
                </c:pt>
              </c:numCache>
            </c:numRef>
          </c:val>
          <c:smooth val="0"/>
          <c:extLst>
            <c:ext xmlns:c16="http://schemas.microsoft.com/office/drawing/2014/chart" uri="{C3380CC4-5D6E-409C-BE32-E72D297353CC}">
              <c16:uniqueId val="{0000000B-56A8-4E5C-B212-356BF2E7D672}"/>
            </c:ext>
          </c:extLst>
        </c:ser>
        <c:ser>
          <c:idx val="5"/>
          <c:order val="5"/>
          <c:tx>
            <c:strRef>
              <c:f>'PT-Students-seasonality'!$G$3:$G$4</c:f>
              <c:strCache>
                <c:ptCount val="1"/>
                <c:pt idx="0">
                  <c:v>2023</c:v>
                </c:pt>
              </c:strCache>
            </c:strRef>
          </c:tx>
          <c:spPr>
            <a:ln w="28575" cap="rnd">
              <a:solidFill>
                <a:schemeClr val="accent6"/>
              </a:solidFill>
              <a:round/>
            </a:ln>
            <a:effectLst/>
          </c:spPr>
          <c:marker>
            <c:symbol val="none"/>
          </c:marker>
          <c:cat>
            <c:strRef>
              <c:f>'PT-Students-seasonality'!$A$5:$A$9</c:f>
              <c:strCache>
                <c:ptCount val="4"/>
                <c:pt idx="0">
                  <c:v>Q1</c:v>
                </c:pt>
                <c:pt idx="1">
                  <c:v>Q2</c:v>
                </c:pt>
                <c:pt idx="2">
                  <c:v>Q3</c:v>
                </c:pt>
                <c:pt idx="3">
                  <c:v>Q4</c:v>
                </c:pt>
              </c:strCache>
            </c:strRef>
          </c:cat>
          <c:val>
            <c:numRef>
              <c:f>'PT-Students-seasonality'!$G$5:$G$9</c:f>
              <c:numCache>
                <c:formatCode>0</c:formatCode>
                <c:ptCount val="4"/>
                <c:pt idx="0">
                  <c:v>3247.2700000000004</c:v>
                </c:pt>
                <c:pt idx="1">
                  <c:v>5881.2399999999989</c:v>
                </c:pt>
                <c:pt idx="2">
                  <c:v>2477.54</c:v>
                </c:pt>
                <c:pt idx="3">
                  <c:v>3149.4799999999996</c:v>
                </c:pt>
              </c:numCache>
            </c:numRef>
          </c:val>
          <c:smooth val="0"/>
          <c:extLst>
            <c:ext xmlns:c16="http://schemas.microsoft.com/office/drawing/2014/chart" uri="{C3380CC4-5D6E-409C-BE32-E72D297353CC}">
              <c16:uniqueId val="{0000000C-56A8-4E5C-B212-356BF2E7D672}"/>
            </c:ext>
          </c:extLst>
        </c:ser>
        <c:ser>
          <c:idx val="6"/>
          <c:order val="6"/>
          <c:tx>
            <c:strRef>
              <c:f>'PT-Students-seasonality'!$H$3:$H$4</c:f>
              <c:strCache>
                <c:ptCount val="1"/>
                <c:pt idx="0">
                  <c:v>2024</c:v>
                </c:pt>
              </c:strCache>
            </c:strRef>
          </c:tx>
          <c:spPr>
            <a:ln w="28575" cap="rnd">
              <a:solidFill>
                <a:schemeClr val="accent1">
                  <a:lumMod val="60000"/>
                </a:schemeClr>
              </a:solidFill>
              <a:round/>
            </a:ln>
            <a:effectLst/>
          </c:spPr>
          <c:marker>
            <c:symbol val="none"/>
          </c:marker>
          <c:cat>
            <c:strRef>
              <c:f>'PT-Students-seasonality'!$A$5:$A$9</c:f>
              <c:strCache>
                <c:ptCount val="4"/>
                <c:pt idx="0">
                  <c:v>Q1</c:v>
                </c:pt>
                <c:pt idx="1">
                  <c:v>Q2</c:v>
                </c:pt>
                <c:pt idx="2">
                  <c:v>Q3</c:v>
                </c:pt>
                <c:pt idx="3">
                  <c:v>Q4</c:v>
                </c:pt>
              </c:strCache>
            </c:strRef>
          </c:cat>
          <c:val>
            <c:numRef>
              <c:f>'PT-Students-seasonality'!$H$5:$H$9</c:f>
              <c:numCache>
                <c:formatCode>0</c:formatCode>
                <c:ptCount val="4"/>
                <c:pt idx="0">
                  <c:v>4668.0700000000006</c:v>
                </c:pt>
                <c:pt idx="1">
                  <c:v>3224.58</c:v>
                </c:pt>
                <c:pt idx="2">
                  <c:v>3129.2200000000003</c:v>
                </c:pt>
                <c:pt idx="3">
                  <c:v>2803.3100000000004</c:v>
                </c:pt>
              </c:numCache>
            </c:numRef>
          </c:val>
          <c:smooth val="0"/>
          <c:extLst>
            <c:ext xmlns:c16="http://schemas.microsoft.com/office/drawing/2014/chart" uri="{C3380CC4-5D6E-409C-BE32-E72D297353CC}">
              <c16:uniqueId val="{0000000D-56A8-4E5C-B212-356BF2E7D672}"/>
            </c:ext>
          </c:extLst>
        </c:ser>
        <c:ser>
          <c:idx val="7"/>
          <c:order val="7"/>
          <c:tx>
            <c:strRef>
              <c:f>'PT-Students-seasonality'!$I$3:$I$4</c:f>
              <c:strCache>
                <c:ptCount val="1"/>
                <c:pt idx="0">
                  <c:v>2025</c:v>
                </c:pt>
              </c:strCache>
            </c:strRef>
          </c:tx>
          <c:spPr>
            <a:ln w="28575" cap="rnd">
              <a:solidFill>
                <a:schemeClr val="accent2">
                  <a:lumMod val="60000"/>
                </a:schemeClr>
              </a:solidFill>
              <a:round/>
            </a:ln>
            <a:effectLst/>
          </c:spPr>
          <c:marker>
            <c:symbol val="none"/>
          </c:marker>
          <c:cat>
            <c:strRef>
              <c:f>'PT-Students-seasonality'!$A$5:$A$9</c:f>
              <c:strCache>
                <c:ptCount val="4"/>
                <c:pt idx="0">
                  <c:v>Q1</c:v>
                </c:pt>
                <c:pt idx="1">
                  <c:v>Q2</c:v>
                </c:pt>
                <c:pt idx="2">
                  <c:v>Q3</c:v>
                </c:pt>
                <c:pt idx="3">
                  <c:v>Q4</c:v>
                </c:pt>
              </c:strCache>
            </c:strRef>
          </c:cat>
          <c:val>
            <c:numRef>
              <c:f>'PT-Students-seasonality'!$I$5:$I$9</c:f>
              <c:numCache>
                <c:formatCode>0</c:formatCode>
                <c:ptCount val="4"/>
                <c:pt idx="0">
                  <c:v>3741.0300000000016</c:v>
                </c:pt>
                <c:pt idx="1">
                  <c:v>2434.1100000000006</c:v>
                </c:pt>
              </c:numCache>
            </c:numRef>
          </c:val>
          <c:smooth val="0"/>
          <c:extLst>
            <c:ext xmlns:c16="http://schemas.microsoft.com/office/drawing/2014/chart" uri="{C3380CC4-5D6E-409C-BE32-E72D297353CC}">
              <c16:uniqueId val="{0000000E-56A8-4E5C-B212-356BF2E7D672}"/>
            </c:ext>
          </c:extLst>
        </c:ser>
        <c:dLbls>
          <c:showLegendKey val="0"/>
          <c:showVal val="0"/>
          <c:showCatName val="0"/>
          <c:showSerName val="0"/>
          <c:showPercent val="0"/>
          <c:showBubbleSize val="0"/>
        </c:dLbls>
        <c:smooth val="0"/>
        <c:axId val="1485651695"/>
        <c:axId val="1485641615"/>
      </c:lineChart>
      <c:catAx>
        <c:axId val="14856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5641615"/>
        <c:crosses val="autoZero"/>
        <c:auto val="1"/>
        <c:lblAlgn val="ctr"/>
        <c:lblOffset val="100"/>
        <c:noMultiLvlLbl val="0"/>
      </c:catAx>
      <c:valAx>
        <c:axId val="1485641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56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 weekly earnings!PivotTable3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weekly earnings'!$B$3</c:f>
              <c:strCache>
                <c:ptCount val="1"/>
                <c:pt idx="0">
                  <c:v>Total</c:v>
                </c:pt>
              </c:strCache>
            </c:strRef>
          </c:tx>
          <c:spPr>
            <a:solidFill>
              <a:schemeClr val="accent1"/>
            </a:solidFill>
            <a:ln>
              <a:noFill/>
            </a:ln>
            <a:effectLst/>
          </c:spPr>
          <c:invertIfNegative val="0"/>
          <c:trendline>
            <c:name>12 mov. avg.</c:name>
            <c:spPr>
              <a:ln w="19050" cap="rnd">
                <a:solidFill>
                  <a:schemeClr val="accent6">
                    <a:lumMod val="75000"/>
                  </a:schemeClr>
                </a:solidFill>
                <a:prstDash val="sysDot"/>
              </a:ln>
              <a:effectLst/>
            </c:spPr>
            <c:trendlineType val="movingAvg"/>
            <c:period val="12"/>
            <c:dispRSqr val="0"/>
            <c:dispEq val="0"/>
          </c:trendline>
          <c:cat>
            <c:multiLvlStrRef>
              <c:f>'PT- weekly earnings'!$A$4:$A$102</c:f>
              <c:multiLvlStrCache>
                <c:ptCount val="90"/>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pt idx="36">
                    <c:v>1</c:v>
                  </c:pt>
                  <c:pt idx="37">
                    <c:v>2</c:v>
                  </c:pt>
                  <c:pt idx="38">
                    <c:v>3</c:v>
                  </c:pt>
                  <c:pt idx="39">
                    <c:v>4</c:v>
                  </c:pt>
                  <c:pt idx="40">
                    <c:v>5</c:v>
                  </c:pt>
                  <c:pt idx="41">
                    <c:v>6</c:v>
                  </c:pt>
                  <c:pt idx="42">
                    <c:v>7</c:v>
                  </c:pt>
                  <c:pt idx="43">
                    <c:v>8</c:v>
                  </c:pt>
                  <c:pt idx="44">
                    <c:v>9</c:v>
                  </c:pt>
                  <c:pt idx="45">
                    <c:v>10</c:v>
                  </c:pt>
                  <c:pt idx="46">
                    <c:v>11</c:v>
                  </c:pt>
                  <c:pt idx="47">
                    <c:v>12</c:v>
                  </c:pt>
                  <c:pt idx="48">
                    <c:v>1</c:v>
                  </c:pt>
                  <c:pt idx="49">
                    <c:v>2</c:v>
                  </c:pt>
                  <c:pt idx="50">
                    <c:v>3</c:v>
                  </c:pt>
                  <c:pt idx="51">
                    <c:v>4</c:v>
                  </c:pt>
                  <c:pt idx="52">
                    <c:v>5</c:v>
                  </c:pt>
                  <c:pt idx="53">
                    <c:v>6</c:v>
                  </c:pt>
                  <c:pt idx="54">
                    <c:v>7</c:v>
                  </c:pt>
                  <c:pt idx="55">
                    <c:v>8</c:v>
                  </c:pt>
                  <c:pt idx="56">
                    <c:v>9</c:v>
                  </c:pt>
                  <c:pt idx="57">
                    <c:v>10</c:v>
                  </c:pt>
                  <c:pt idx="58">
                    <c:v>11</c:v>
                  </c:pt>
                  <c:pt idx="59">
                    <c:v>12</c:v>
                  </c:pt>
                  <c:pt idx="60">
                    <c:v>1</c:v>
                  </c:pt>
                  <c:pt idx="61">
                    <c:v>2</c:v>
                  </c:pt>
                  <c:pt idx="62">
                    <c:v>3</c:v>
                  </c:pt>
                  <c:pt idx="63">
                    <c:v>4</c:v>
                  </c:pt>
                  <c:pt idx="64">
                    <c:v>5</c:v>
                  </c:pt>
                  <c:pt idx="65">
                    <c:v>6</c:v>
                  </c:pt>
                  <c:pt idx="66">
                    <c:v>7</c:v>
                  </c:pt>
                  <c:pt idx="67">
                    <c:v>8</c:v>
                  </c:pt>
                  <c:pt idx="68">
                    <c:v>9</c:v>
                  </c:pt>
                  <c:pt idx="69">
                    <c:v>10</c:v>
                  </c:pt>
                  <c:pt idx="70">
                    <c:v>11</c:v>
                  </c:pt>
                  <c:pt idx="71">
                    <c:v>12</c:v>
                  </c:pt>
                  <c:pt idx="72">
                    <c:v>1</c:v>
                  </c:pt>
                  <c:pt idx="73">
                    <c:v>2</c:v>
                  </c:pt>
                  <c:pt idx="74">
                    <c:v>3</c:v>
                  </c:pt>
                  <c:pt idx="75">
                    <c:v>4</c:v>
                  </c:pt>
                  <c:pt idx="76">
                    <c:v>5</c:v>
                  </c:pt>
                  <c:pt idx="77">
                    <c:v>6</c:v>
                  </c:pt>
                  <c:pt idx="78">
                    <c:v>7</c:v>
                  </c:pt>
                  <c:pt idx="79">
                    <c:v>8</c:v>
                  </c:pt>
                  <c:pt idx="80">
                    <c:v>9</c:v>
                  </c:pt>
                  <c:pt idx="81">
                    <c:v>10</c:v>
                  </c:pt>
                  <c:pt idx="82">
                    <c:v>11</c:v>
                  </c:pt>
                  <c:pt idx="83">
                    <c:v>12</c:v>
                  </c:pt>
                  <c:pt idx="84">
                    <c:v>1</c:v>
                  </c:pt>
                  <c:pt idx="85">
                    <c:v>2</c:v>
                  </c:pt>
                  <c:pt idx="86">
                    <c:v>3</c:v>
                  </c:pt>
                  <c:pt idx="87">
                    <c:v>4</c:v>
                  </c:pt>
                  <c:pt idx="88">
                    <c:v>5</c:v>
                  </c:pt>
                  <c:pt idx="89">
                    <c:v>6</c:v>
                  </c:pt>
                </c:lvl>
                <c:lvl>
                  <c:pt idx="0">
                    <c:v>2018</c:v>
                  </c:pt>
                  <c:pt idx="12">
                    <c:v>2019</c:v>
                  </c:pt>
                  <c:pt idx="24">
                    <c:v>2020</c:v>
                  </c:pt>
                  <c:pt idx="36">
                    <c:v>2021</c:v>
                  </c:pt>
                  <c:pt idx="48">
                    <c:v>2022</c:v>
                  </c:pt>
                  <c:pt idx="60">
                    <c:v>2023</c:v>
                  </c:pt>
                  <c:pt idx="72">
                    <c:v>2024</c:v>
                  </c:pt>
                  <c:pt idx="84">
                    <c:v>2025</c:v>
                  </c:pt>
                </c:lvl>
              </c:multiLvlStrCache>
            </c:multiLvlStrRef>
          </c:cat>
          <c:val>
            <c:numRef>
              <c:f>'PT- weekly earnings'!$B$4:$B$102</c:f>
              <c:numCache>
                <c:formatCode>0</c:formatCode>
                <c:ptCount val="90"/>
                <c:pt idx="0">
                  <c:v>847.36842105263145</c:v>
                </c:pt>
                <c:pt idx="1">
                  <c:v>765.41353383458636</c:v>
                </c:pt>
                <c:pt idx="2">
                  <c:v>1012.3308270676691</c:v>
                </c:pt>
                <c:pt idx="3">
                  <c:v>1253.9040131578947</c:v>
                </c:pt>
                <c:pt idx="4">
                  <c:v>659.3984962406015</c:v>
                </c:pt>
                <c:pt idx="5">
                  <c:v>965.41353383458636</c:v>
                </c:pt>
                <c:pt idx="6">
                  <c:v>1189.4736842105262</c:v>
                </c:pt>
                <c:pt idx="7">
                  <c:v>1435.3383458646617</c:v>
                </c:pt>
                <c:pt idx="8">
                  <c:v>1193.2330827067667</c:v>
                </c:pt>
                <c:pt idx="9">
                  <c:v>1320.3007518796994</c:v>
                </c:pt>
                <c:pt idx="10">
                  <c:v>638.3458646616541</c:v>
                </c:pt>
                <c:pt idx="11">
                  <c:v>1169.6184371184372</c:v>
                </c:pt>
                <c:pt idx="12">
                  <c:v>492.24806201550388</c:v>
                </c:pt>
                <c:pt idx="13">
                  <c:v>1198.4496124031007</c:v>
                </c:pt>
                <c:pt idx="14">
                  <c:v>1486.046511627907</c:v>
                </c:pt>
                <c:pt idx="15">
                  <c:v>1149.4000000000001</c:v>
                </c:pt>
                <c:pt idx="16">
                  <c:v>1241.4239854633556</c:v>
                </c:pt>
                <c:pt idx="17">
                  <c:v>1238.0769230769231</c:v>
                </c:pt>
                <c:pt idx="18">
                  <c:v>1461.3846153846152</c:v>
                </c:pt>
                <c:pt idx="19">
                  <c:v>1071.3076923076924</c:v>
                </c:pt>
                <c:pt idx="20">
                  <c:v>1411</c:v>
                </c:pt>
                <c:pt idx="21">
                  <c:v>1240</c:v>
                </c:pt>
                <c:pt idx="22">
                  <c:v>878</c:v>
                </c:pt>
                <c:pt idx="23">
                  <c:v>777</c:v>
                </c:pt>
                <c:pt idx="24">
                  <c:v>937</c:v>
                </c:pt>
                <c:pt idx="25">
                  <c:v>1111.4230769230769</c:v>
                </c:pt>
                <c:pt idx="26">
                  <c:v>1345</c:v>
                </c:pt>
                <c:pt idx="27">
                  <c:v>479</c:v>
                </c:pt>
                <c:pt idx="28">
                  <c:v>1128</c:v>
                </c:pt>
                <c:pt idx="29">
                  <c:v>1307.3076923076924</c:v>
                </c:pt>
                <c:pt idx="30">
                  <c:v>1660.6153846153845</c:v>
                </c:pt>
                <c:pt idx="31">
                  <c:v>2002.8892307692308</c:v>
                </c:pt>
                <c:pt idx="32">
                  <c:v>1094</c:v>
                </c:pt>
                <c:pt idx="33">
                  <c:v>1061</c:v>
                </c:pt>
                <c:pt idx="34">
                  <c:v>967</c:v>
                </c:pt>
                <c:pt idx="35">
                  <c:v>1237</c:v>
                </c:pt>
                <c:pt idx="36">
                  <c:v>1215</c:v>
                </c:pt>
                <c:pt idx="37">
                  <c:v>1333</c:v>
                </c:pt>
                <c:pt idx="38">
                  <c:v>1427</c:v>
                </c:pt>
                <c:pt idx="39">
                  <c:v>634</c:v>
                </c:pt>
                <c:pt idx="40">
                  <c:v>1527</c:v>
                </c:pt>
                <c:pt idx="41">
                  <c:v>985</c:v>
                </c:pt>
                <c:pt idx="42">
                  <c:v>869</c:v>
                </c:pt>
                <c:pt idx="43">
                  <c:v>868</c:v>
                </c:pt>
                <c:pt idx="44">
                  <c:v>740</c:v>
                </c:pt>
                <c:pt idx="45">
                  <c:v>330</c:v>
                </c:pt>
                <c:pt idx="46">
                  <c:v>1097</c:v>
                </c:pt>
                <c:pt idx="47">
                  <c:v>1010</c:v>
                </c:pt>
                <c:pt idx="48">
                  <c:v>1268</c:v>
                </c:pt>
                <c:pt idx="49">
                  <c:v>315</c:v>
                </c:pt>
                <c:pt idx="50">
                  <c:v>846</c:v>
                </c:pt>
                <c:pt idx="51">
                  <c:v>640</c:v>
                </c:pt>
                <c:pt idx="52">
                  <c:v>1464</c:v>
                </c:pt>
                <c:pt idx="53">
                  <c:v>1100</c:v>
                </c:pt>
                <c:pt idx="54">
                  <c:v>1124.2190000000001</c:v>
                </c:pt>
                <c:pt idx="55">
                  <c:v>1606</c:v>
                </c:pt>
                <c:pt idx="56">
                  <c:v>561</c:v>
                </c:pt>
                <c:pt idx="57">
                  <c:v>1154</c:v>
                </c:pt>
                <c:pt idx="58">
                  <c:v>1162</c:v>
                </c:pt>
                <c:pt idx="59">
                  <c:v>1185</c:v>
                </c:pt>
                <c:pt idx="60">
                  <c:v>1121</c:v>
                </c:pt>
                <c:pt idx="61">
                  <c:v>1331</c:v>
                </c:pt>
                <c:pt idx="62">
                  <c:v>1016</c:v>
                </c:pt>
                <c:pt idx="63">
                  <c:v>990</c:v>
                </c:pt>
                <c:pt idx="64">
                  <c:v>1620</c:v>
                </c:pt>
                <c:pt idx="65">
                  <c:v>1426</c:v>
                </c:pt>
                <c:pt idx="66">
                  <c:v>1476</c:v>
                </c:pt>
                <c:pt idx="67">
                  <c:v>752</c:v>
                </c:pt>
                <c:pt idx="68">
                  <c:v>1335</c:v>
                </c:pt>
                <c:pt idx="69">
                  <c:v>1021</c:v>
                </c:pt>
                <c:pt idx="70">
                  <c:v>1114</c:v>
                </c:pt>
                <c:pt idx="71">
                  <c:v>1134</c:v>
                </c:pt>
                <c:pt idx="72">
                  <c:v>1432</c:v>
                </c:pt>
                <c:pt idx="73">
                  <c:v>1152</c:v>
                </c:pt>
                <c:pt idx="74">
                  <c:v>1497</c:v>
                </c:pt>
                <c:pt idx="75">
                  <c:v>1544.02</c:v>
                </c:pt>
                <c:pt idx="76">
                  <c:v>1057.27</c:v>
                </c:pt>
                <c:pt idx="77">
                  <c:v>746.90899999999999</c:v>
                </c:pt>
                <c:pt idx="78">
                  <c:v>851</c:v>
                </c:pt>
                <c:pt idx="79">
                  <c:v>808.08637499999998</c:v>
                </c:pt>
                <c:pt idx="80">
                  <c:v>1650.72</c:v>
                </c:pt>
                <c:pt idx="81">
                  <c:v>1083.5</c:v>
                </c:pt>
                <c:pt idx="82">
                  <c:v>1145.8800000000001</c:v>
                </c:pt>
                <c:pt idx="83">
                  <c:v>544</c:v>
                </c:pt>
                <c:pt idx="84">
                  <c:v>578</c:v>
                </c:pt>
                <c:pt idx="85">
                  <c:v>751</c:v>
                </c:pt>
                <c:pt idx="86">
                  <c:v>1575</c:v>
                </c:pt>
                <c:pt idx="87">
                  <c:v>1012</c:v>
                </c:pt>
                <c:pt idx="88">
                  <c:v>923</c:v>
                </c:pt>
                <c:pt idx="89">
                  <c:v>807</c:v>
                </c:pt>
              </c:numCache>
            </c:numRef>
          </c:val>
          <c:extLst>
            <c:ext xmlns:c16="http://schemas.microsoft.com/office/drawing/2014/chart" uri="{C3380CC4-5D6E-409C-BE32-E72D297353CC}">
              <c16:uniqueId val="{00000000-AA29-4C88-937A-ACB34F75C855}"/>
            </c:ext>
          </c:extLst>
        </c:ser>
        <c:dLbls>
          <c:showLegendKey val="0"/>
          <c:showVal val="0"/>
          <c:showCatName val="0"/>
          <c:showSerName val="0"/>
          <c:showPercent val="0"/>
          <c:showBubbleSize val="0"/>
        </c:dLbls>
        <c:gapWidth val="219"/>
        <c:overlap val="-27"/>
        <c:axId val="531551215"/>
        <c:axId val="531547855"/>
      </c:barChart>
      <c:catAx>
        <c:axId val="53155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7855"/>
        <c:crosses val="autoZero"/>
        <c:auto val="1"/>
        <c:lblAlgn val="ctr"/>
        <c:lblOffset val="100"/>
        <c:noMultiLvlLbl val="0"/>
      </c:catAx>
      <c:valAx>
        <c:axId val="5315478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51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 weekly earnings!PivotTable3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weekly earnings'!$B$3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3"/>
            <c:dispRSqr val="0"/>
            <c:dispEq val="0"/>
          </c:trendline>
          <c:cat>
            <c:multiLvlStrRef>
              <c:f>'PT- weekly earnings'!$A$4:$A$102</c:f>
              <c:multiLvlStrCache>
                <c:ptCount val="90"/>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pt idx="36">
                    <c:v>1</c:v>
                  </c:pt>
                  <c:pt idx="37">
                    <c:v>2</c:v>
                  </c:pt>
                  <c:pt idx="38">
                    <c:v>3</c:v>
                  </c:pt>
                  <c:pt idx="39">
                    <c:v>4</c:v>
                  </c:pt>
                  <c:pt idx="40">
                    <c:v>5</c:v>
                  </c:pt>
                  <c:pt idx="41">
                    <c:v>6</c:v>
                  </c:pt>
                  <c:pt idx="42">
                    <c:v>7</c:v>
                  </c:pt>
                  <c:pt idx="43">
                    <c:v>8</c:v>
                  </c:pt>
                  <c:pt idx="44">
                    <c:v>9</c:v>
                  </c:pt>
                  <c:pt idx="45">
                    <c:v>10</c:v>
                  </c:pt>
                  <c:pt idx="46">
                    <c:v>11</c:v>
                  </c:pt>
                  <c:pt idx="47">
                    <c:v>12</c:v>
                  </c:pt>
                  <c:pt idx="48">
                    <c:v>1</c:v>
                  </c:pt>
                  <c:pt idx="49">
                    <c:v>2</c:v>
                  </c:pt>
                  <c:pt idx="50">
                    <c:v>3</c:v>
                  </c:pt>
                  <c:pt idx="51">
                    <c:v>4</c:v>
                  </c:pt>
                  <c:pt idx="52">
                    <c:v>5</c:v>
                  </c:pt>
                  <c:pt idx="53">
                    <c:v>6</c:v>
                  </c:pt>
                  <c:pt idx="54">
                    <c:v>7</c:v>
                  </c:pt>
                  <c:pt idx="55">
                    <c:v>8</c:v>
                  </c:pt>
                  <c:pt idx="56">
                    <c:v>9</c:v>
                  </c:pt>
                  <c:pt idx="57">
                    <c:v>10</c:v>
                  </c:pt>
                  <c:pt idx="58">
                    <c:v>11</c:v>
                  </c:pt>
                  <c:pt idx="59">
                    <c:v>12</c:v>
                  </c:pt>
                  <c:pt idx="60">
                    <c:v>1</c:v>
                  </c:pt>
                  <c:pt idx="61">
                    <c:v>2</c:v>
                  </c:pt>
                  <c:pt idx="62">
                    <c:v>3</c:v>
                  </c:pt>
                  <c:pt idx="63">
                    <c:v>4</c:v>
                  </c:pt>
                  <c:pt idx="64">
                    <c:v>5</c:v>
                  </c:pt>
                  <c:pt idx="65">
                    <c:v>6</c:v>
                  </c:pt>
                  <c:pt idx="66">
                    <c:v>7</c:v>
                  </c:pt>
                  <c:pt idx="67">
                    <c:v>8</c:v>
                  </c:pt>
                  <c:pt idx="68">
                    <c:v>9</c:v>
                  </c:pt>
                  <c:pt idx="69">
                    <c:v>10</c:v>
                  </c:pt>
                  <c:pt idx="70">
                    <c:v>11</c:v>
                  </c:pt>
                  <c:pt idx="71">
                    <c:v>12</c:v>
                  </c:pt>
                  <c:pt idx="72">
                    <c:v>1</c:v>
                  </c:pt>
                  <c:pt idx="73">
                    <c:v>2</c:v>
                  </c:pt>
                  <c:pt idx="74">
                    <c:v>3</c:v>
                  </c:pt>
                  <c:pt idx="75">
                    <c:v>4</c:v>
                  </c:pt>
                  <c:pt idx="76">
                    <c:v>5</c:v>
                  </c:pt>
                  <c:pt idx="77">
                    <c:v>6</c:v>
                  </c:pt>
                  <c:pt idx="78">
                    <c:v>7</c:v>
                  </c:pt>
                  <c:pt idx="79">
                    <c:v>8</c:v>
                  </c:pt>
                  <c:pt idx="80">
                    <c:v>9</c:v>
                  </c:pt>
                  <c:pt idx="81">
                    <c:v>10</c:v>
                  </c:pt>
                  <c:pt idx="82">
                    <c:v>11</c:v>
                  </c:pt>
                  <c:pt idx="83">
                    <c:v>12</c:v>
                  </c:pt>
                  <c:pt idx="84">
                    <c:v>1</c:v>
                  </c:pt>
                  <c:pt idx="85">
                    <c:v>2</c:v>
                  </c:pt>
                  <c:pt idx="86">
                    <c:v>3</c:v>
                  </c:pt>
                  <c:pt idx="87">
                    <c:v>4</c:v>
                  </c:pt>
                  <c:pt idx="88">
                    <c:v>5</c:v>
                  </c:pt>
                  <c:pt idx="89">
                    <c:v>6</c:v>
                  </c:pt>
                </c:lvl>
                <c:lvl>
                  <c:pt idx="0">
                    <c:v>2018</c:v>
                  </c:pt>
                  <c:pt idx="12">
                    <c:v>2019</c:v>
                  </c:pt>
                  <c:pt idx="24">
                    <c:v>2020</c:v>
                  </c:pt>
                  <c:pt idx="36">
                    <c:v>2021</c:v>
                  </c:pt>
                  <c:pt idx="48">
                    <c:v>2022</c:v>
                  </c:pt>
                  <c:pt idx="60">
                    <c:v>2023</c:v>
                  </c:pt>
                  <c:pt idx="72">
                    <c:v>2024</c:v>
                  </c:pt>
                  <c:pt idx="84">
                    <c:v>2025</c:v>
                  </c:pt>
                </c:lvl>
              </c:multiLvlStrCache>
            </c:multiLvlStrRef>
          </c:cat>
          <c:val>
            <c:numRef>
              <c:f>'PT- weekly earnings'!$B$4:$B$102</c:f>
              <c:numCache>
                <c:formatCode>0</c:formatCode>
                <c:ptCount val="90"/>
                <c:pt idx="0">
                  <c:v>847.36842105263145</c:v>
                </c:pt>
                <c:pt idx="1">
                  <c:v>765.41353383458636</c:v>
                </c:pt>
                <c:pt idx="2">
                  <c:v>1012.3308270676691</c:v>
                </c:pt>
                <c:pt idx="3">
                  <c:v>1253.9040131578947</c:v>
                </c:pt>
                <c:pt idx="4">
                  <c:v>659.3984962406015</c:v>
                </c:pt>
                <c:pt idx="5">
                  <c:v>965.41353383458636</c:v>
                </c:pt>
                <c:pt idx="6">
                  <c:v>1189.4736842105262</c:v>
                </c:pt>
                <c:pt idx="7">
                  <c:v>1435.3383458646617</c:v>
                </c:pt>
                <c:pt idx="8">
                  <c:v>1193.2330827067667</c:v>
                </c:pt>
                <c:pt idx="9">
                  <c:v>1320.3007518796994</c:v>
                </c:pt>
                <c:pt idx="10">
                  <c:v>638.3458646616541</c:v>
                </c:pt>
                <c:pt idx="11">
                  <c:v>1169.6184371184372</c:v>
                </c:pt>
                <c:pt idx="12">
                  <c:v>492.24806201550388</c:v>
                </c:pt>
                <c:pt idx="13">
                  <c:v>1198.4496124031007</c:v>
                </c:pt>
                <c:pt idx="14">
                  <c:v>1486.046511627907</c:v>
                </c:pt>
                <c:pt idx="15">
                  <c:v>1149.4000000000001</c:v>
                </c:pt>
                <c:pt idx="16">
                  <c:v>1241.4239854633556</c:v>
                </c:pt>
                <c:pt idx="17">
                  <c:v>1238.0769230769231</c:v>
                </c:pt>
                <c:pt idx="18">
                  <c:v>1461.3846153846152</c:v>
                </c:pt>
                <c:pt idx="19">
                  <c:v>1071.3076923076924</c:v>
                </c:pt>
                <c:pt idx="20">
                  <c:v>1411</c:v>
                </c:pt>
                <c:pt idx="21">
                  <c:v>1240</c:v>
                </c:pt>
                <c:pt idx="22">
                  <c:v>878</c:v>
                </c:pt>
                <c:pt idx="23">
                  <c:v>777</c:v>
                </c:pt>
                <c:pt idx="24">
                  <c:v>937</c:v>
                </c:pt>
                <c:pt idx="25">
                  <c:v>1111.4230769230769</c:v>
                </c:pt>
                <c:pt idx="26">
                  <c:v>1345</c:v>
                </c:pt>
                <c:pt idx="27">
                  <c:v>479</c:v>
                </c:pt>
                <c:pt idx="28">
                  <c:v>1128</c:v>
                </c:pt>
                <c:pt idx="29">
                  <c:v>1307.3076923076924</c:v>
                </c:pt>
                <c:pt idx="30">
                  <c:v>1660.6153846153845</c:v>
                </c:pt>
                <c:pt idx="31">
                  <c:v>2002.8892307692308</c:v>
                </c:pt>
                <c:pt idx="32">
                  <c:v>1094</c:v>
                </c:pt>
                <c:pt idx="33">
                  <c:v>1061</c:v>
                </c:pt>
                <c:pt idx="34">
                  <c:v>967</c:v>
                </c:pt>
                <c:pt idx="35">
                  <c:v>1237</c:v>
                </c:pt>
                <c:pt idx="36">
                  <c:v>1215</c:v>
                </c:pt>
                <c:pt idx="37">
                  <c:v>1333</c:v>
                </c:pt>
                <c:pt idx="38">
                  <c:v>1427</c:v>
                </c:pt>
                <c:pt idx="39">
                  <c:v>634</c:v>
                </c:pt>
                <c:pt idx="40">
                  <c:v>1527</c:v>
                </c:pt>
                <c:pt idx="41">
                  <c:v>985</c:v>
                </c:pt>
                <c:pt idx="42">
                  <c:v>869</c:v>
                </c:pt>
                <c:pt idx="43">
                  <c:v>868</c:v>
                </c:pt>
                <c:pt idx="44">
                  <c:v>740</c:v>
                </c:pt>
                <c:pt idx="45">
                  <c:v>330</c:v>
                </c:pt>
                <c:pt idx="46">
                  <c:v>1097</c:v>
                </c:pt>
                <c:pt idx="47">
                  <c:v>1010</c:v>
                </c:pt>
                <c:pt idx="48">
                  <c:v>1268</c:v>
                </c:pt>
                <c:pt idx="49">
                  <c:v>315</c:v>
                </c:pt>
                <c:pt idx="50">
                  <c:v>846</c:v>
                </c:pt>
                <c:pt idx="51">
                  <c:v>640</c:v>
                </c:pt>
                <c:pt idx="52">
                  <c:v>1464</c:v>
                </c:pt>
                <c:pt idx="53">
                  <c:v>1100</c:v>
                </c:pt>
                <c:pt idx="54">
                  <c:v>1124.2190000000001</c:v>
                </c:pt>
                <c:pt idx="55">
                  <c:v>1606</c:v>
                </c:pt>
                <c:pt idx="56">
                  <c:v>561</c:v>
                </c:pt>
                <c:pt idx="57">
                  <c:v>1154</c:v>
                </c:pt>
                <c:pt idx="58">
                  <c:v>1162</c:v>
                </c:pt>
                <c:pt idx="59">
                  <c:v>1185</c:v>
                </c:pt>
                <c:pt idx="60">
                  <c:v>1121</c:v>
                </c:pt>
                <c:pt idx="61">
                  <c:v>1331</c:v>
                </c:pt>
                <c:pt idx="62">
                  <c:v>1016</c:v>
                </c:pt>
                <c:pt idx="63">
                  <c:v>990</c:v>
                </c:pt>
                <c:pt idx="64">
                  <c:v>1620</c:v>
                </c:pt>
                <c:pt idx="65">
                  <c:v>1426</c:v>
                </c:pt>
                <c:pt idx="66">
                  <c:v>1476</c:v>
                </c:pt>
                <c:pt idx="67">
                  <c:v>752</c:v>
                </c:pt>
                <c:pt idx="68">
                  <c:v>1335</c:v>
                </c:pt>
                <c:pt idx="69">
                  <c:v>1021</c:v>
                </c:pt>
                <c:pt idx="70">
                  <c:v>1114</c:v>
                </c:pt>
                <c:pt idx="71">
                  <c:v>1134</c:v>
                </c:pt>
                <c:pt idx="72">
                  <c:v>1432</c:v>
                </c:pt>
                <c:pt idx="73">
                  <c:v>1152</c:v>
                </c:pt>
                <c:pt idx="74">
                  <c:v>1497</c:v>
                </c:pt>
                <c:pt idx="75">
                  <c:v>1544.02</c:v>
                </c:pt>
                <c:pt idx="76">
                  <c:v>1057.27</c:v>
                </c:pt>
                <c:pt idx="77">
                  <c:v>746.90899999999999</c:v>
                </c:pt>
                <c:pt idx="78">
                  <c:v>851</c:v>
                </c:pt>
                <c:pt idx="79">
                  <c:v>808.08637499999998</c:v>
                </c:pt>
                <c:pt idx="80">
                  <c:v>1650.72</c:v>
                </c:pt>
                <c:pt idx="81">
                  <c:v>1083.5</c:v>
                </c:pt>
                <c:pt idx="82">
                  <c:v>1145.8800000000001</c:v>
                </c:pt>
                <c:pt idx="83">
                  <c:v>544</c:v>
                </c:pt>
                <c:pt idx="84">
                  <c:v>578</c:v>
                </c:pt>
                <c:pt idx="85">
                  <c:v>751</c:v>
                </c:pt>
                <c:pt idx="86">
                  <c:v>1575</c:v>
                </c:pt>
                <c:pt idx="87">
                  <c:v>1012</c:v>
                </c:pt>
                <c:pt idx="88">
                  <c:v>923</c:v>
                </c:pt>
                <c:pt idx="89">
                  <c:v>807</c:v>
                </c:pt>
              </c:numCache>
            </c:numRef>
          </c:val>
          <c:extLst>
            <c:ext xmlns:c16="http://schemas.microsoft.com/office/drawing/2014/chart" uri="{C3380CC4-5D6E-409C-BE32-E72D297353CC}">
              <c16:uniqueId val="{00000000-89AF-4632-AFAD-44087229B219}"/>
            </c:ext>
          </c:extLst>
        </c:ser>
        <c:dLbls>
          <c:showLegendKey val="0"/>
          <c:showVal val="0"/>
          <c:showCatName val="0"/>
          <c:showSerName val="0"/>
          <c:showPercent val="0"/>
          <c:showBubbleSize val="0"/>
        </c:dLbls>
        <c:gapWidth val="219"/>
        <c:overlap val="-27"/>
        <c:axId val="531574735"/>
        <c:axId val="531575215"/>
      </c:barChart>
      <c:catAx>
        <c:axId val="53157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75215"/>
        <c:crosses val="autoZero"/>
        <c:auto val="1"/>
        <c:lblAlgn val="ctr"/>
        <c:lblOffset val="100"/>
        <c:noMultiLvlLbl val="0"/>
      </c:catAx>
      <c:valAx>
        <c:axId val="5315752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74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 - monthly hours!PivotTable5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Hours</a:t>
            </a:r>
            <a:r>
              <a:rPr lang="en-US" baseline="0"/>
              <a:t> Taught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 monthly hours'!$B$3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'PT - monthly hours'!$A$4:$A$102</c:f>
              <c:multiLvlStrCache>
                <c:ptCount val="90"/>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pt idx="36">
                    <c:v>1</c:v>
                  </c:pt>
                  <c:pt idx="37">
                    <c:v>2</c:v>
                  </c:pt>
                  <c:pt idx="38">
                    <c:v>3</c:v>
                  </c:pt>
                  <c:pt idx="39">
                    <c:v>4</c:v>
                  </c:pt>
                  <c:pt idx="40">
                    <c:v>5</c:v>
                  </c:pt>
                  <c:pt idx="41">
                    <c:v>6</c:v>
                  </c:pt>
                  <c:pt idx="42">
                    <c:v>7</c:v>
                  </c:pt>
                  <c:pt idx="43">
                    <c:v>8</c:v>
                  </c:pt>
                  <c:pt idx="44">
                    <c:v>9</c:v>
                  </c:pt>
                  <c:pt idx="45">
                    <c:v>10</c:v>
                  </c:pt>
                  <c:pt idx="46">
                    <c:v>11</c:v>
                  </c:pt>
                  <c:pt idx="47">
                    <c:v>12</c:v>
                  </c:pt>
                  <c:pt idx="48">
                    <c:v>1</c:v>
                  </c:pt>
                  <c:pt idx="49">
                    <c:v>2</c:v>
                  </c:pt>
                  <c:pt idx="50">
                    <c:v>3</c:v>
                  </c:pt>
                  <c:pt idx="51">
                    <c:v>4</c:v>
                  </c:pt>
                  <c:pt idx="52">
                    <c:v>5</c:v>
                  </c:pt>
                  <c:pt idx="53">
                    <c:v>6</c:v>
                  </c:pt>
                  <c:pt idx="54">
                    <c:v>7</c:v>
                  </c:pt>
                  <c:pt idx="55">
                    <c:v>8</c:v>
                  </c:pt>
                  <c:pt idx="56">
                    <c:v>9</c:v>
                  </c:pt>
                  <c:pt idx="57">
                    <c:v>10</c:v>
                  </c:pt>
                  <c:pt idx="58">
                    <c:v>11</c:v>
                  </c:pt>
                  <c:pt idx="59">
                    <c:v>12</c:v>
                  </c:pt>
                  <c:pt idx="60">
                    <c:v>1</c:v>
                  </c:pt>
                  <c:pt idx="61">
                    <c:v>2</c:v>
                  </c:pt>
                  <c:pt idx="62">
                    <c:v>3</c:v>
                  </c:pt>
                  <c:pt idx="63">
                    <c:v>4</c:v>
                  </c:pt>
                  <c:pt idx="64">
                    <c:v>5</c:v>
                  </c:pt>
                  <c:pt idx="65">
                    <c:v>6</c:v>
                  </c:pt>
                  <c:pt idx="66">
                    <c:v>7</c:v>
                  </c:pt>
                  <c:pt idx="67">
                    <c:v>8</c:v>
                  </c:pt>
                  <c:pt idx="68">
                    <c:v>9</c:v>
                  </c:pt>
                  <c:pt idx="69">
                    <c:v>10</c:v>
                  </c:pt>
                  <c:pt idx="70">
                    <c:v>11</c:v>
                  </c:pt>
                  <c:pt idx="71">
                    <c:v>12</c:v>
                  </c:pt>
                  <c:pt idx="72">
                    <c:v>1</c:v>
                  </c:pt>
                  <c:pt idx="73">
                    <c:v>2</c:v>
                  </c:pt>
                  <c:pt idx="74">
                    <c:v>3</c:v>
                  </c:pt>
                  <c:pt idx="75">
                    <c:v>4</c:v>
                  </c:pt>
                  <c:pt idx="76">
                    <c:v>5</c:v>
                  </c:pt>
                  <c:pt idx="77">
                    <c:v>6</c:v>
                  </c:pt>
                  <c:pt idx="78">
                    <c:v>7</c:v>
                  </c:pt>
                  <c:pt idx="79">
                    <c:v>8</c:v>
                  </c:pt>
                  <c:pt idx="80">
                    <c:v>9</c:v>
                  </c:pt>
                  <c:pt idx="81">
                    <c:v>10</c:v>
                  </c:pt>
                  <c:pt idx="82">
                    <c:v>11</c:v>
                  </c:pt>
                  <c:pt idx="83">
                    <c:v>12</c:v>
                  </c:pt>
                  <c:pt idx="84">
                    <c:v>1</c:v>
                  </c:pt>
                  <c:pt idx="85">
                    <c:v>2</c:v>
                  </c:pt>
                  <c:pt idx="86">
                    <c:v>3</c:v>
                  </c:pt>
                  <c:pt idx="87">
                    <c:v>4</c:v>
                  </c:pt>
                  <c:pt idx="88">
                    <c:v>5</c:v>
                  </c:pt>
                  <c:pt idx="89">
                    <c:v>6</c:v>
                  </c:pt>
                </c:lvl>
                <c:lvl>
                  <c:pt idx="0">
                    <c:v>2018</c:v>
                  </c:pt>
                  <c:pt idx="12">
                    <c:v>2019</c:v>
                  </c:pt>
                  <c:pt idx="24">
                    <c:v>2020</c:v>
                  </c:pt>
                  <c:pt idx="36">
                    <c:v>2021</c:v>
                  </c:pt>
                  <c:pt idx="48">
                    <c:v>2022</c:v>
                  </c:pt>
                  <c:pt idx="60">
                    <c:v>2023</c:v>
                  </c:pt>
                  <c:pt idx="72">
                    <c:v>2024</c:v>
                  </c:pt>
                  <c:pt idx="84">
                    <c:v>2025</c:v>
                  </c:pt>
                </c:lvl>
              </c:multiLvlStrCache>
            </c:multiLvlStrRef>
          </c:cat>
          <c:val>
            <c:numRef>
              <c:f>'PT - monthly hours'!$B$4:$B$102</c:f>
              <c:numCache>
                <c:formatCode>General</c:formatCode>
                <c:ptCount val="90"/>
                <c:pt idx="0">
                  <c:v>87</c:v>
                </c:pt>
                <c:pt idx="1">
                  <c:v>64.25</c:v>
                </c:pt>
                <c:pt idx="2">
                  <c:v>75.5</c:v>
                </c:pt>
                <c:pt idx="3">
                  <c:v>85.25</c:v>
                </c:pt>
                <c:pt idx="4">
                  <c:v>43</c:v>
                </c:pt>
                <c:pt idx="5">
                  <c:v>62.25</c:v>
                </c:pt>
                <c:pt idx="6">
                  <c:v>64</c:v>
                </c:pt>
                <c:pt idx="7">
                  <c:v>67.25</c:v>
                </c:pt>
                <c:pt idx="8">
                  <c:v>54.25</c:v>
                </c:pt>
                <c:pt idx="9">
                  <c:v>60.75</c:v>
                </c:pt>
                <c:pt idx="10">
                  <c:v>31.5</c:v>
                </c:pt>
                <c:pt idx="11">
                  <c:v>51.75</c:v>
                </c:pt>
                <c:pt idx="12">
                  <c:v>21.45</c:v>
                </c:pt>
                <c:pt idx="13">
                  <c:v>53.5</c:v>
                </c:pt>
                <c:pt idx="14">
                  <c:v>71.75</c:v>
                </c:pt>
                <c:pt idx="15">
                  <c:v>51.5</c:v>
                </c:pt>
                <c:pt idx="16">
                  <c:v>55.7</c:v>
                </c:pt>
                <c:pt idx="17">
                  <c:v>61</c:v>
                </c:pt>
                <c:pt idx="18">
                  <c:v>70.25</c:v>
                </c:pt>
                <c:pt idx="19">
                  <c:v>49</c:v>
                </c:pt>
                <c:pt idx="20">
                  <c:v>64.25</c:v>
                </c:pt>
                <c:pt idx="21">
                  <c:v>52.75</c:v>
                </c:pt>
                <c:pt idx="22">
                  <c:v>39.75</c:v>
                </c:pt>
                <c:pt idx="23">
                  <c:v>37</c:v>
                </c:pt>
                <c:pt idx="24">
                  <c:v>42.84</c:v>
                </c:pt>
                <c:pt idx="25">
                  <c:v>51.75</c:v>
                </c:pt>
                <c:pt idx="26">
                  <c:v>58.5</c:v>
                </c:pt>
                <c:pt idx="27">
                  <c:v>21.5</c:v>
                </c:pt>
                <c:pt idx="28">
                  <c:v>51</c:v>
                </c:pt>
                <c:pt idx="29">
                  <c:v>60.25</c:v>
                </c:pt>
                <c:pt idx="30">
                  <c:v>78</c:v>
                </c:pt>
                <c:pt idx="31">
                  <c:v>93.25</c:v>
                </c:pt>
                <c:pt idx="32">
                  <c:v>52.25</c:v>
                </c:pt>
                <c:pt idx="33">
                  <c:v>50</c:v>
                </c:pt>
                <c:pt idx="34">
                  <c:v>44</c:v>
                </c:pt>
                <c:pt idx="35">
                  <c:v>60.5</c:v>
                </c:pt>
                <c:pt idx="36">
                  <c:v>61</c:v>
                </c:pt>
                <c:pt idx="37">
                  <c:v>64.25</c:v>
                </c:pt>
                <c:pt idx="38">
                  <c:v>67</c:v>
                </c:pt>
                <c:pt idx="39">
                  <c:v>28.5</c:v>
                </c:pt>
                <c:pt idx="40">
                  <c:v>70.25</c:v>
                </c:pt>
                <c:pt idx="41">
                  <c:v>46</c:v>
                </c:pt>
                <c:pt idx="42">
                  <c:v>42.5</c:v>
                </c:pt>
                <c:pt idx="43">
                  <c:v>41.25</c:v>
                </c:pt>
                <c:pt idx="44">
                  <c:v>34.5</c:v>
                </c:pt>
                <c:pt idx="45">
                  <c:v>14.75</c:v>
                </c:pt>
                <c:pt idx="46">
                  <c:v>49</c:v>
                </c:pt>
                <c:pt idx="47">
                  <c:v>51.5</c:v>
                </c:pt>
                <c:pt idx="48">
                  <c:v>60</c:v>
                </c:pt>
                <c:pt idx="49">
                  <c:v>13.75</c:v>
                </c:pt>
                <c:pt idx="50">
                  <c:v>42.25</c:v>
                </c:pt>
                <c:pt idx="51">
                  <c:v>31.5</c:v>
                </c:pt>
                <c:pt idx="52">
                  <c:v>68.5</c:v>
                </c:pt>
                <c:pt idx="53">
                  <c:v>55.25</c:v>
                </c:pt>
                <c:pt idx="54">
                  <c:v>60</c:v>
                </c:pt>
                <c:pt idx="55">
                  <c:v>89.25</c:v>
                </c:pt>
                <c:pt idx="56">
                  <c:v>30</c:v>
                </c:pt>
                <c:pt idx="57">
                  <c:v>60.75</c:v>
                </c:pt>
                <c:pt idx="58">
                  <c:v>61.75</c:v>
                </c:pt>
                <c:pt idx="59">
                  <c:v>66.5</c:v>
                </c:pt>
                <c:pt idx="60">
                  <c:v>57.25</c:v>
                </c:pt>
                <c:pt idx="61">
                  <c:v>66.25</c:v>
                </c:pt>
                <c:pt idx="62">
                  <c:v>49.75</c:v>
                </c:pt>
                <c:pt idx="63">
                  <c:v>50.5</c:v>
                </c:pt>
                <c:pt idx="64">
                  <c:v>79.5</c:v>
                </c:pt>
                <c:pt idx="65">
                  <c:v>65</c:v>
                </c:pt>
                <c:pt idx="66">
                  <c:v>65.75</c:v>
                </c:pt>
                <c:pt idx="67">
                  <c:v>33.25</c:v>
                </c:pt>
                <c:pt idx="68">
                  <c:v>59</c:v>
                </c:pt>
                <c:pt idx="69">
                  <c:v>45</c:v>
                </c:pt>
                <c:pt idx="70">
                  <c:v>45.25</c:v>
                </c:pt>
                <c:pt idx="71">
                  <c:v>50.75</c:v>
                </c:pt>
                <c:pt idx="72">
                  <c:v>63</c:v>
                </c:pt>
                <c:pt idx="73">
                  <c:v>51.5</c:v>
                </c:pt>
                <c:pt idx="74">
                  <c:v>64.75</c:v>
                </c:pt>
                <c:pt idx="75">
                  <c:v>66.42</c:v>
                </c:pt>
                <c:pt idx="76">
                  <c:v>43</c:v>
                </c:pt>
                <c:pt idx="77">
                  <c:v>29.75</c:v>
                </c:pt>
                <c:pt idx="78">
                  <c:v>33.5</c:v>
                </c:pt>
                <c:pt idx="79">
                  <c:v>32.75</c:v>
                </c:pt>
                <c:pt idx="80">
                  <c:v>67.5</c:v>
                </c:pt>
                <c:pt idx="81">
                  <c:v>44.25</c:v>
                </c:pt>
                <c:pt idx="82">
                  <c:v>46.5</c:v>
                </c:pt>
                <c:pt idx="83">
                  <c:v>21.25</c:v>
                </c:pt>
                <c:pt idx="84">
                  <c:v>24</c:v>
                </c:pt>
                <c:pt idx="85">
                  <c:v>29.75</c:v>
                </c:pt>
                <c:pt idx="86">
                  <c:v>63.75</c:v>
                </c:pt>
                <c:pt idx="87">
                  <c:v>40.25</c:v>
                </c:pt>
                <c:pt idx="88">
                  <c:v>35.75</c:v>
                </c:pt>
                <c:pt idx="89">
                  <c:v>31.75</c:v>
                </c:pt>
              </c:numCache>
            </c:numRef>
          </c:val>
          <c:extLst>
            <c:ext xmlns:c16="http://schemas.microsoft.com/office/drawing/2014/chart" uri="{C3380CC4-5D6E-409C-BE32-E72D297353CC}">
              <c16:uniqueId val="{00000002-92CE-4D77-81D2-459792DE328E}"/>
            </c:ext>
          </c:extLst>
        </c:ser>
        <c:dLbls>
          <c:showLegendKey val="0"/>
          <c:showVal val="0"/>
          <c:showCatName val="0"/>
          <c:showSerName val="0"/>
          <c:showPercent val="0"/>
          <c:showBubbleSize val="0"/>
        </c:dLbls>
        <c:gapWidth val="219"/>
        <c:overlap val="-27"/>
        <c:axId val="531563695"/>
        <c:axId val="531564655"/>
      </c:barChart>
      <c:catAx>
        <c:axId val="53156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64655"/>
        <c:crosses val="autoZero"/>
        <c:auto val="1"/>
        <c:lblAlgn val="ctr"/>
        <c:lblOffset val="100"/>
        <c:noMultiLvlLbl val="0"/>
      </c:catAx>
      <c:valAx>
        <c:axId val="531564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63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Tables.xlsx]PT-pay per hour!PivotTable6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Revenue/Hour</a:t>
            </a:r>
            <a:r>
              <a:rPr lang="en-US" baseline="0"/>
              <a:t> (Based on hours taught)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'PT-pay per hour'!$B$3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'PT-pay per hour'!$A$4:$A$368</c:f>
              <c:multiLvlStrCache>
                <c:ptCount val="356"/>
                <c:lvl>
                  <c:pt idx="0">
                    <c:v>01/01/2018</c:v>
                  </c:pt>
                  <c:pt idx="1">
                    <c:v>08/01/2018</c:v>
                  </c:pt>
                  <c:pt idx="2">
                    <c:v>15/01/2018</c:v>
                  </c:pt>
                  <c:pt idx="3">
                    <c:v>22/01/2018</c:v>
                  </c:pt>
                  <c:pt idx="4">
                    <c:v>29/01/2018</c:v>
                  </c:pt>
                  <c:pt idx="5">
                    <c:v>05/02/2018</c:v>
                  </c:pt>
                  <c:pt idx="6">
                    <c:v>12/02/2018</c:v>
                  </c:pt>
                  <c:pt idx="7">
                    <c:v>26/02/2018</c:v>
                  </c:pt>
                  <c:pt idx="8">
                    <c:v>05/03/2018</c:v>
                  </c:pt>
                  <c:pt idx="9">
                    <c:v>12/03/2018</c:v>
                  </c:pt>
                  <c:pt idx="10">
                    <c:v>19/03/2018</c:v>
                  </c:pt>
                  <c:pt idx="11">
                    <c:v>26/03/2018</c:v>
                  </c:pt>
                  <c:pt idx="12">
                    <c:v>02/04/2018</c:v>
                  </c:pt>
                  <c:pt idx="13">
                    <c:v>09/04/2018</c:v>
                  </c:pt>
                  <c:pt idx="14">
                    <c:v>16/04/2018</c:v>
                  </c:pt>
                  <c:pt idx="15">
                    <c:v>23/04/2018</c:v>
                  </c:pt>
                  <c:pt idx="16">
                    <c:v>30/04/2018</c:v>
                  </c:pt>
                  <c:pt idx="17">
                    <c:v>07/05/2018</c:v>
                  </c:pt>
                  <c:pt idx="18">
                    <c:v>14/05/2018</c:v>
                  </c:pt>
                  <c:pt idx="19">
                    <c:v>21/05/2018</c:v>
                  </c:pt>
                  <c:pt idx="20">
                    <c:v>28/05/2018</c:v>
                  </c:pt>
                  <c:pt idx="21">
                    <c:v>04/06/2018</c:v>
                  </c:pt>
                  <c:pt idx="22">
                    <c:v>11/06/2018</c:v>
                  </c:pt>
                  <c:pt idx="23">
                    <c:v>18/06/2018</c:v>
                  </c:pt>
                  <c:pt idx="24">
                    <c:v>25/06/2018</c:v>
                  </c:pt>
                  <c:pt idx="25">
                    <c:v>02/07/2018</c:v>
                  </c:pt>
                  <c:pt idx="26">
                    <c:v>09/07/2018</c:v>
                  </c:pt>
                  <c:pt idx="27">
                    <c:v>16/07/2018</c:v>
                  </c:pt>
                  <c:pt idx="28">
                    <c:v>23/07/2018</c:v>
                  </c:pt>
                  <c:pt idx="29">
                    <c:v>06/08/2018</c:v>
                  </c:pt>
                  <c:pt idx="30">
                    <c:v>13/08/2018</c:v>
                  </c:pt>
                  <c:pt idx="31">
                    <c:v>20/08/2018</c:v>
                  </c:pt>
                  <c:pt idx="32">
                    <c:v>27/08/2018</c:v>
                  </c:pt>
                  <c:pt idx="33">
                    <c:v>03/09/2018</c:v>
                  </c:pt>
                  <c:pt idx="34">
                    <c:v>10/09/2018</c:v>
                  </c:pt>
                  <c:pt idx="35">
                    <c:v>17/09/2018</c:v>
                  </c:pt>
                  <c:pt idx="36">
                    <c:v>24/09/2018</c:v>
                  </c:pt>
                  <c:pt idx="37">
                    <c:v>08/10/2018</c:v>
                  </c:pt>
                  <c:pt idx="38">
                    <c:v>15/10/2018</c:v>
                  </c:pt>
                  <c:pt idx="39">
                    <c:v>22/10/2018</c:v>
                  </c:pt>
                  <c:pt idx="40">
                    <c:v>29/10/2018</c:v>
                  </c:pt>
                  <c:pt idx="41">
                    <c:v>05/11/2018</c:v>
                  </c:pt>
                  <c:pt idx="42">
                    <c:v>12/11/2018</c:v>
                  </c:pt>
                  <c:pt idx="43">
                    <c:v>26/11/2018</c:v>
                  </c:pt>
                  <c:pt idx="44">
                    <c:v>10/12/2018</c:v>
                  </c:pt>
                  <c:pt idx="45">
                    <c:v>17/12/2018</c:v>
                  </c:pt>
                  <c:pt idx="46">
                    <c:v>24/12/2018</c:v>
                  </c:pt>
                  <c:pt idx="47">
                    <c:v>07/01/2019</c:v>
                  </c:pt>
                  <c:pt idx="48">
                    <c:v>28/01/2019</c:v>
                  </c:pt>
                  <c:pt idx="49">
                    <c:v>04/02/2019</c:v>
                  </c:pt>
                  <c:pt idx="50">
                    <c:v>11/02/2019</c:v>
                  </c:pt>
                  <c:pt idx="51">
                    <c:v>18/02/2019</c:v>
                  </c:pt>
                  <c:pt idx="52">
                    <c:v>25/02/2019</c:v>
                  </c:pt>
                  <c:pt idx="53">
                    <c:v>04/03/2019</c:v>
                  </c:pt>
                  <c:pt idx="54">
                    <c:v>11/03/2019</c:v>
                  </c:pt>
                  <c:pt idx="55">
                    <c:v>18/03/2019</c:v>
                  </c:pt>
                  <c:pt idx="56">
                    <c:v>25/03/2019</c:v>
                  </c:pt>
                  <c:pt idx="57">
                    <c:v>08/04/2019</c:v>
                  </c:pt>
                  <c:pt idx="58">
                    <c:v>15/04/2019</c:v>
                  </c:pt>
                  <c:pt idx="59">
                    <c:v>22/04/2019</c:v>
                  </c:pt>
                  <c:pt idx="60">
                    <c:v>13/05/2019</c:v>
                  </c:pt>
                  <c:pt idx="61">
                    <c:v>20/05/2019</c:v>
                  </c:pt>
                  <c:pt idx="62">
                    <c:v>27/05/2019</c:v>
                  </c:pt>
                  <c:pt idx="63">
                    <c:v>03/06/2019</c:v>
                  </c:pt>
                  <c:pt idx="64">
                    <c:v>10/06/2019</c:v>
                  </c:pt>
                  <c:pt idx="65">
                    <c:v>17/06/2019</c:v>
                  </c:pt>
                  <c:pt idx="66">
                    <c:v>24/06/2019</c:v>
                  </c:pt>
                  <c:pt idx="67">
                    <c:v>01/07/2019</c:v>
                  </c:pt>
                  <c:pt idx="68">
                    <c:v>08/07/2019</c:v>
                  </c:pt>
                  <c:pt idx="69">
                    <c:v>15/07/2019</c:v>
                  </c:pt>
                  <c:pt idx="70">
                    <c:v>22/07/2019</c:v>
                  </c:pt>
                  <c:pt idx="71">
                    <c:v>29/07/2019</c:v>
                  </c:pt>
                  <c:pt idx="72">
                    <c:v>05/08/2019</c:v>
                  </c:pt>
                  <c:pt idx="73">
                    <c:v>12/08/2019</c:v>
                  </c:pt>
                  <c:pt idx="74">
                    <c:v>26/08/2019</c:v>
                  </c:pt>
                  <c:pt idx="75">
                    <c:v>02/09/2019</c:v>
                  </c:pt>
                  <c:pt idx="76">
                    <c:v>09/09/2019</c:v>
                  </c:pt>
                  <c:pt idx="77">
                    <c:v>16/09/2019</c:v>
                  </c:pt>
                  <c:pt idx="78">
                    <c:v>30/09/2019</c:v>
                  </c:pt>
                  <c:pt idx="79">
                    <c:v>07/10/2019</c:v>
                  </c:pt>
                  <c:pt idx="80">
                    <c:v>14/10/2019</c:v>
                  </c:pt>
                  <c:pt idx="81">
                    <c:v>21/10/2019</c:v>
                  </c:pt>
                  <c:pt idx="82">
                    <c:v>28/10/2019</c:v>
                  </c:pt>
                  <c:pt idx="83">
                    <c:v>04/11/2019</c:v>
                  </c:pt>
                  <c:pt idx="84">
                    <c:v>11/11/2019</c:v>
                  </c:pt>
                  <c:pt idx="85">
                    <c:v>18/11/2019</c:v>
                  </c:pt>
                  <c:pt idx="86">
                    <c:v>25/11/2019</c:v>
                  </c:pt>
                  <c:pt idx="87">
                    <c:v>16/12/2019</c:v>
                  </c:pt>
                  <c:pt idx="88">
                    <c:v>23/12/2019</c:v>
                  </c:pt>
                  <c:pt idx="89">
                    <c:v>30/12/2019</c:v>
                  </c:pt>
                  <c:pt idx="90">
                    <c:v>06/01/2020</c:v>
                  </c:pt>
                  <c:pt idx="91">
                    <c:v>20/01/2020</c:v>
                  </c:pt>
                  <c:pt idx="92">
                    <c:v>27/01/2020</c:v>
                  </c:pt>
                  <c:pt idx="93">
                    <c:v>03/02/2020</c:v>
                  </c:pt>
                  <c:pt idx="94">
                    <c:v>10/02/2020</c:v>
                  </c:pt>
                  <c:pt idx="95">
                    <c:v>17/02/2020</c:v>
                  </c:pt>
                  <c:pt idx="96">
                    <c:v>24/02/2020</c:v>
                  </c:pt>
                  <c:pt idx="97">
                    <c:v>02/03/2020</c:v>
                  </c:pt>
                  <c:pt idx="98">
                    <c:v>09/03/2020</c:v>
                  </c:pt>
                  <c:pt idx="99">
                    <c:v>16/03/2020</c:v>
                  </c:pt>
                  <c:pt idx="100">
                    <c:v>23/03/2020</c:v>
                  </c:pt>
                  <c:pt idx="101">
                    <c:v>30/03/2020</c:v>
                  </c:pt>
                  <c:pt idx="102">
                    <c:v>20/04/2020</c:v>
                  </c:pt>
                  <c:pt idx="103">
                    <c:v>27/04/2020</c:v>
                  </c:pt>
                  <c:pt idx="104">
                    <c:v>04/05/2020</c:v>
                  </c:pt>
                  <c:pt idx="105">
                    <c:v>11/05/2020</c:v>
                  </c:pt>
                  <c:pt idx="106">
                    <c:v>18/05/2020</c:v>
                  </c:pt>
                  <c:pt idx="107">
                    <c:v>25/05/2020</c:v>
                  </c:pt>
                  <c:pt idx="108">
                    <c:v>01/06/2020</c:v>
                  </c:pt>
                  <c:pt idx="109">
                    <c:v>08/06/2020</c:v>
                  </c:pt>
                  <c:pt idx="110">
                    <c:v>15/06/2020</c:v>
                  </c:pt>
                  <c:pt idx="111">
                    <c:v>22/06/2020</c:v>
                  </c:pt>
                  <c:pt idx="112">
                    <c:v>29/06/2020</c:v>
                  </c:pt>
                  <c:pt idx="113">
                    <c:v>06/07/2020</c:v>
                  </c:pt>
                  <c:pt idx="114">
                    <c:v>13/07/2020</c:v>
                  </c:pt>
                  <c:pt idx="115">
                    <c:v>20/07/2020</c:v>
                  </c:pt>
                  <c:pt idx="116">
                    <c:v>27/07/2020</c:v>
                  </c:pt>
                  <c:pt idx="117">
                    <c:v>03/08/2020</c:v>
                  </c:pt>
                  <c:pt idx="118">
                    <c:v>10/08/2020</c:v>
                  </c:pt>
                  <c:pt idx="119">
                    <c:v>17/08/2020</c:v>
                  </c:pt>
                  <c:pt idx="120">
                    <c:v>24/08/2020</c:v>
                  </c:pt>
                  <c:pt idx="121">
                    <c:v>31/08/2020</c:v>
                  </c:pt>
                  <c:pt idx="122">
                    <c:v>07/09/2020</c:v>
                  </c:pt>
                  <c:pt idx="123">
                    <c:v>14/09/2020</c:v>
                  </c:pt>
                  <c:pt idx="124">
                    <c:v>21/09/2020</c:v>
                  </c:pt>
                  <c:pt idx="125">
                    <c:v>28/09/2020</c:v>
                  </c:pt>
                  <c:pt idx="126">
                    <c:v>05/10/2020</c:v>
                  </c:pt>
                  <c:pt idx="127">
                    <c:v>12/10/2020</c:v>
                  </c:pt>
                  <c:pt idx="128">
                    <c:v>19/10/2020</c:v>
                  </c:pt>
                  <c:pt idx="129">
                    <c:v>26/10/2020</c:v>
                  </c:pt>
                  <c:pt idx="130">
                    <c:v>02/11/2020</c:v>
                  </c:pt>
                  <c:pt idx="131">
                    <c:v>09/11/2020</c:v>
                  </c:pt>
                  <c:pt idx="132">
                    <c:v>16/11/2020</c:v>
                  </c:pt>
                  <c:pt idx="133">
                    <c:v>23/11/2020</c:v>
                  </c:pt>
                  <c:pt idx="134">
                    <c:v>30/11/2020</c:v>
                  </c:pt>
                  <c:pt idx="135">
                    <c:v>07/12/2020</c:v>
                  </c:pt>
                  <c:pt idx="136">
                    <c:v>14/12/2020</c:v>
                  </c:pt>
                  <c:pt idx="137">
                    <c:v>21/12/2020</c:v>
                  </c:pt>
                  <c:pt idx="138">
                    <c:v>28/12/2020</c:v>
                  </c:pt>
                  <c:pt idx="139">
                    <c:v>04/01/2021</c:v>
                  </c:pt>
                  <c:pt idx="140">
                    <c:v>11/01/2021</c:v>
                  </c:pt>
                  <c:pt idx="141">
                    <c:v>18/01/2021</c:v>
                  </c:pt>
                  <c:pt idx="142">
                    <c:v>25/01/2021</c:v>
                  </c:pt>
                  <c:pt idx="143">
                    <c:v>01/02/2021</c:v>
                  </c:pt>
                  <c:pt idx="144">
                    <c:v>08/02/2021</c:v>
                  </c:pt>
                  <c:pt idx="145">
                    <c:v>15/02/2021</c:v>
                  </c:pt>
                  <c:pt idx="146">
                    <c:v>22/02/2021</c:v>
                  </c:pt>
                  <c:pt idx="147">
                    <c:v>01/03/2021</c:v>
                  </c:pt>
                  <c:pt idx="148">
                    <c:v>08/03/2021</c:v>
                  </c:pt>
                  <c:pt idx="149">
                    <c:v>15/03/2021</c:v>
                  </c:pt>
                  <c:pt idx="150">
                    <c:v>22/03/2021</c:v>
                  </c:pt>
                  <c:pt idx="151">
                    <c:v>19/04/2021</c:v>
                  </c:pt>
                  <c:pt idx="152">
                    <c:v>26/04/2021</c:v>
                  </c:pt>
                  <c:pt idx="153">
                    <c:v>03/05/2021</c:v>
                  </c:pt>
                  <c:pt idx="154">
                    <c:v>10/05/2021</c:v>
                  </c:pt>
                  <c:pt idx="155">
                    <c:v>17/05/2021</c:v>
                  </c:pt>
                  <c:pt idx="156">
                    <c:v>24/05/2021</c:v>
                  </c:pt>
                  <c:pt idx="157">
                    <c:v>31/05/2021</c:v>
                  </c:pt>
                  <c:pt idx="158">
                    <c:v>07/06/2021</c:v>
                  </c:pt>
                  <c:pt idx="159">
                    <c:v>14/06/2021</c:v>
                  </c:pt>
                  <c:pt idx="160">
                    <c:v>21/06/2021</c:v>
                  </c:pt>
                  <c:pt idx="161">
                    <c:v>28/06/2021</c:v>
                  </c:pt>
                  <c:pt idx="162">
                    <c:v>05/07/2021</c:v>
                  </c:pt>
                  <c:pt idx="163">
                    <c:v>12/07/2021</c:v>
                  </c:pt>
                  <c:pt idx="164">
                    <c:v>19/07/2021</c:v>
                  </c:pt>
                  <c:pt idx="165">
                    <c:v>26/07/2021</c:v>
                  </c:pt>
                  <c:pt idx="166">
                    <c:v>02/08/2021</c:v>
                  </c:pt>
                  <c:pt idx="167">
                    <c:v>09/08/2021</c:v>
                  </c:pt>
                  <c:pt idx="168">
                    <c:v>16/08/2021</c:v>
                  </c:pt>
                  <c:pt idx="169">
                    <c:v>30/08/2021</c:v>
                  </c:pt>
                  <c:pt idx="170">
                    <c:v>06/09/2021</c:v>
                  </c:pt>
                  <c:pt idx="171">
                    <c:v>13/09/2021</c:v>
                  </c:pt>
                  <c:pt idx="172">
                    <c:v>20/09/2021</c:v>
                  </c:pt>
                  <c:pt idx="173">
                    <c:v>04/10/2021</c:v>
                  </c:pt>
                  <c:pt idx="174">
                    <c:v>11/10/2021</c:v>
                  </c:pt>
                  <c:pt idx="175">
                    <c:v>08/11/2021</c:v>
                  </c:pt>
                  <c:pt idx="176">
                    <c:v>15/11/2021</c:v>
                  </c:pt>
                  <c:pt idx="177">
                    <c:v>22/11/2021</c:v>
                  </c:pt>
                  <c:pt idx="178">
                    <c:v>29/11/2021</c:v>
                  </c:pt>
                  <c:pt idx="179">
                    <c:v>06/12/2021</c:v>
                  </c:pt>
                  <c:pt idx="180">
                    <c:v>13/12/2021</c:v>
                  </c:pt>
                  <c:pt idx="181">
                    <c:v>20/12/2021</c:v>
                  </c:pt>
                  <c:pt idx="182">
                    <c:v>27/12/2021</c:v>
                  </c:pt>
                  <c:pt idx="183">
                    <c:v>03/01/2022</c:v>
                  </c:pt>
                  <c:pt idx="184">
                    <c:v>10/01/2022</c:v>
                  </c:pt>
                  <c:pt idx="185">
                    <c:v>17/01/2022</c:v>
                  </c:pt>
                  <c:pt idx="186">
                    <c:v>24/01/2022</c:v>
                  </c:pt>
                  <c:pt idx="187">
                    <c:v>31/01/2022</c:v>
                  </c:pt>
                  <c:pt idx="188">
                    <c:v>21/02/2022</c:v>
                  </c:pt>
                  <c:pt idx="189">
                    <c:v>28/02/2022</c:v>
                  </c:pt>
                  <c:pt idx="190">
                    <c:v>07/03/2022</c:v>
                  </c:pt>
                  <c:pt idx="191">
                    <c:v>14/03/2022</c:v>
                  </c:pt>
                  <c:pt idx="192">
                    <c:v>21/03/2022</c:v>
                  </c:pt>
                  <c:pt idx="193">
                    <c:v>28/03/2022</c:v>
                  </c:pt>
                  <c:pt idx="194">
                    <c:v>11/04/2022</c:v>
                  </c:pt>
                  <c:pt idx="195">
                    <c:v>18/04/2022</c:v>
                  </c:pt>
                  <c:pt idx="196">
                    <c:v>25/04/2022</c:v>
                  </c:pt>
                  <c:pt idx="197">
                    <c:v>02/05/2022</c:v>
                  </c:pt>
                  <c:pt idx="198">
                    <c:v>09/05/2022</c:v>
                  </c:pt>
                  <c:pt idx="199">
                    <c:v>16/05/2022</c:v>
                  </c:pt>
                  <c:pt idx="200">
                    <c:v>23/05/2022</c:v>
                  </c:pt>
                  <c:pt idx="201">
                    <c:v>30/05/2022</c:v>
                  </c:pt>
                  <c:pt idx="202">
                    <c:v>06/06/2022</c:v>
                  </c:pt>
                  <c:pt idx="203">
                    <c:v>13/06/2022</c:v>
                  </c:pt>
                  <c:pt idx="204">
                    <c:v>20/06/2022</c:v>
                  </c:pt>
                  <c:pt idx="205">
                    <c:v>27/06/2022</c:v>
                  </c:pt>
                  <c:pt idx="206">
                    <c:v>04/07/2022</c:v>
                  </c:pt>
                  <c:pt idx="207">
                    <c:v>11/07/2022</c:v>
                  </c:pt>
                  <c:pt idx="208">
                    <c:v>18/07/2022</c:v>
                  </c:pt>
                  <c:pt idx="209">
                    <c:v>25/07/2022</c:v>
                  </c:pt>
                  <c:pt idx="210">
                    <c:v>01/08/2022</c:v>
                  </c:pt>
                  <c:pt idx="211">
                    <c:v>08/08/2022</c:v>
                  </c:pt>
                  <c:pt idx="212">
                    <c:v>15/08/2022</c:v>
                  </c:pt>
                  <c:pt idx="213">
                    <c:v>22/08/2022</c:v>
                  </c:pt>
                  <c:pt idx="214">
                    <c:v>29/08/2022</c:v>
                  </c:pt>
                  <c:pt idx="215">
                    <c:v>05/09/2022</c:v>
                  </c:pt>
                  <c:pt idx="216">
                    <c:v>12/09/2022</c:v>
                  </c:pt>
                  <c:pt idx="217">
                    <c:v>03/10/2022</c:v>
                  </c:pt>
                  <c:pt idx="218">
                    <c:v>10/10/2022</c:v>
                  </c:pt>
                  <c:pt idx="219">
                    <c:v>17/10/2022</c:v>
                  </c:pt>
                  <c:pt idx="220">
                    <c:v>24/10/2022</c:v>
                  </c:pt>
                  <c:pt idx="221">
                    <c:v>31/10/2022</c:v>
                  </c:pt>
                  <c:pt idx="222">
                    <c:v>07/11/2022</c:v>
                  </c:pt>
                  <c:pt idx="223">
                    <c:v>14/11/2022</c:v>
                  </c:pt>
                  <c:pt idx="224">
                    <c:v>21/11/2022</c:v>
                  </c:pt>
                  <c:pt idx="225">
                    <c:v>28/11/2022</c:v>
                  </c:pt>
                  <c:pt idx="226">
                    <c:v>05/12/2022</c:v>
                  </c:pt>
                  <c:pt idx="227">
                    <c:v>12/12/2022</c:v>
                  </c:pt>
                  <c:pt idx="228">
                    <c:v>19/12/2022</c:v>
                  </c:pt>
                  <c:pt idx="229">
                    <c:v>26/12/2022</c:v>
                  </c:pt>
                  <c:pt idx="230">
                    <c:v>16/01/2023</c:v>
                  </c:pt>
                  <c:pt idx="231">
                    <c:v>23/01/2023</c:v>
                  </c:pt>
                  <c:pt idx="232">
                    <c:v>30/01/2023</c:v>
                  </c:pt>
                  <c:pt idx="233">
                    <c:v>06/02/2023</c:v>
                  </c:pt>
                  <c:pt idx="234">
                    <c:v>13/02/2023</c:v>
                  </c:pt>
                  <c:pt idx="235">
                    <c:v>20/02/2023</c:v>
                  </c:pt>
                  <c:pt idx="236">
                    <c:v>27/02/2023</c:v>
                  </c:pt>
                  <c:pt idx="237">
                    <c:v>06/03/2023</c:v>
                  </c:pt>
                  <c:pt idx="238">
                    <c:v>13/03/2023</c:v>
                  </c:pt>
                  <c:pt idx="239">
                    <c:v>20/03/2023</c:v>
                  </c:pt>
                  <c:pt idx="240">
                    <c:v>27/03/2023</c:v>
                  </c:pt>
                  <c:pt idx="241">
                    <c:v>03/04/2023</c:v>
                  </c:pt>
                  <c:pt idx="242">
                    <c:v>10/04/2023</c:v>
                  </c:pt>
                  <c:pt idx="243">
                    <c:v>17/04/2023</c:v>
                  </c:pt>
                  <c:pt idx="244">
                    <c:v>24/04/2023</c:v>
                  </c:pt>
                  <c:pt idx="245">
                    <c:v>01/05/2023</c:v>
                  </c:pt>
                  <c:pt idx="246">
                    <c:v>08/05/2023</c:v>
                  </c:pt>
                  <c:pt idx="247">
                    <c:v>15/05/2023</c:v>
                  </c:pt>
                  <c:pt idx="248">
                    <c:v>22/05/2023</c:v>
                  </c:pt>
                  <c:pt idx="249">
                    <c:v>29/05/2023</c:v>
                  </c:pt>
                  <c:pt idx="250">
                    <c:v>05/06/2023</c:v>
                  </c:pt>
                  <c:pt idx="251">
                    <c:v>12/06/2023</c:v>
                  </c:pt>
                  <c:pt idx="252">
                    <c:v>19/06/2023</c:v>
                  </c:pt>
                  <c:pt idx="253">
                    <c:v>10/07/2023</c:v>
                  </c:pt>
                  <c:pt idx="254">
                    <c:v>17/07/2023</c:v>
                  </c:pt>
                  <c:pt idx="255">
                    <c:v>24/07/2023</c:v>
                  </c:pt>
                  <c:pt idx="256">
                    <c:v>31/07/2023</c:v>
                  </c:pt>
                  <c:pt idx="257">
                    <c:v>07/08/2023</c:v>
                  </c:pt>
                  <c:pt idx="258">
                    <c:v>14/08/2023</c:v>
                  </c:pt>
                  <c:pt idx="259">
                    <c:v>21/08/2023</c:v>
                  </c:pt>
                  <c:pt idx="260">
                    <c:v>28/08/2023</c:v>
                  </c:pt>
                  <c:pt idx="261">
                    <c:v>04/09/2023</c:v>
                  </c:pt>
                  <c:pt idx="262">
                    <c:v>11/09/2023</c:v>
                  </c:pt>
                  <c:pt idx="263">
                    <c:v>18/09/2023</c:v>
                  </c:pt>
                  <c:pt idx="264">
                    <c:v>25/09/2023</c:v>
                  </c:pt>
                  <c:pt idx="265">
                    <c:v>02/10/2023</c:v>
                  </c:pt>
                  <c:pt idx="266">
                    <c:v>09/10/2023</c:v>
                  </c:pt>
                  <c:pt idx="267">
                    <c:v>16/10/2023</c:v>
                  </c:pt>
                  <c:pt idx="268">
                    <c:v>23/10/2023</c:v>
                  </c:pt>
                  <c:pt idx="269">
                    <c:v>30/10/2023</c:v>
                  </c:pt>
                  <c:pt idx="270">
                    <c:v>06/11/2023</c:v>
                  </c:pt>
                  <c:pt idx="271">
                    <c:v>13/11/2023</c:v>
                  </c:pt>
                  <c:pt idx="272">
                    <c:v>20/11/2023</c:v>
                  </c:pt>
                  <c:pt idx="273">
                    <c:v>27/11/2023</c:v>
                  </c:pt>
                  <c:pt idx="274">
                    <c:v>04/12/2023</c:v>
                  </c:pt>
                  <c:pt idx="275">
                    <c:v>11/12/2023</c:v>
                  </c:pt>
                  <c:pt idx="276">
                    <c:v>18/12/2023</c:v>
                  </c:pt>
                  <c:pt idx="277">
                    <c:v>25/12/2023</c:v>
                  </c:pt>
                  <c:pt idx="278">
                    <c:v>01/01/2024</c:v>
                  </c:pt>
                  <c:pt idx="279">
                    <c:v>08/01/2024</c:v>
                  </c:pt>
                  <c:pt idx="280">
                    <c:v>15/01/2024</c:v>
                  </c:pt>
                  <c:pt idx="281">
                    <c:v>22/01/2024</c:v>
                  </c:pt>
                  <c:pt idx="282">
                    <c:v>29/01/2024</c:v>
                  </c:pt>
                  <c:pt idx="283">
                    <c:v>05/02/2024</c:v>
                  </c:pt>
                  <c:pt idx="284">
                    <c:v>12/02/2024</c:v>
                  </c:pt>
                  <c:pt idx="285">
                    <c:v>19/02/2024</c:v>
                  </c:pt>
                  <c:pt idx="286">
                    <c:v>26/02/2024</c:v>
                  </c:pt>
                  <c:pt idx="287">
                    <c:v>04/03/2024</c:v>
                  </c:pt>
                  <c:pt idx="288">
                    <c:v>11/03/2024</c:v>
                  </c:pt>
                  <c:pt idx="289">
                    <c:v>18/03/2024</c:v>
                  </c:pt>
                  <c:pt idx="290">
                    <c:v>25/03/2024</c:v>
                  </c:pt>
                  <c:pt idx="291">
                    <c:v>01/04/2024</c:v>
                  </c:pt>
                  <c:pt idx="292">
                    <c:v>08/04/2024</c:v>
                  </c:pt>
                  <c:pt idx="293">
                    <c:v>15/04/2024</c:v>
                  </c:pt>
                  <c:pt idx="294">
                    <c:v>22/04/2024</c:v>
                  </c:pt>
                  <c:pt idx="295">
                    <c:v>29/04/2024</c:v>
                  </c:pt>
                  <c:pt idx="296">
                    <c:v>06/05/2024</c:v>
                  </c:pt>
                  <c:pt idx="297">
                    <c:v>13/05/2024</c:v>
                  </c:pt>
                  <c:pt idx="298">
                    <c:v>20/05/2024</c:v>
                  </c:pt>
                  <c:pt idx="299">
                    <c:v>27/05/2024</c:v>
                  </c:pt>
                  <c:pt idx="300">
                    <c:v>03/06/2024</c:v>
                  </c:pt>
                  <c:pt idx="301">
                    <c:v>10/06/2024</c:v>
                  </c:pt>
                  <c:pt idx="302">
                    <c:v>17/06/2024</c:v>
                  </c:pt>
                  <c:pt idx="303">
                    <c:v>24/06/2024</c:v>
                  </c:pt>
                  <c:pt idx="304">
                    <c:v>01/07/2024</c:v>
                  </c:pt>
                  <c:pt idx="305">
                    <c:v>08/07/2024</c:v>
                  </c:pt>
                  <c:pt idx="306">
                    <c:v>15/07/2024</c:v>
                  </c:pt>
                  <c:pt idx="307">
                    <c:v>22/07/2024</c:v>
                  </c:pt>
                  <c:pt idx="308">
                    <c:v>29/07/2024</c:v>
                  </c:pt>
                  <c:pt idx="309">
                    <c:v>05/08/2024</c:v>
                  </c:pt>
                  <c:pt idx="310">
                    <c:v>12/08/2024</c:v>
                  </c:pt>
                  <c:pt idx="311">
                    <c:v>19/08/2024</c:v>
                  </c:pt>
                  <c:pt idx="312">
                    <c:v>26/08/2024</c:v>
                  </c:pt>
                  <c:pt idx="313">
                    <c:v>02/09/2024</c:v>
                  </c:pt>
                  <c:pt idx="314">
                    <c:v>09/09/2024</c:v>
                  </c:pt>
                  <c:pt idx="315">
                    <c:v>16/09/2024</c:v>
                  </c:pt>
                  <c:pt idx="316">
                    <c:v>23/09/2024</c:v>
                  </c:pt>
                  <c:pt idx="317">
                    <c:v>30/09/2024</c:v>
                  </c:pt>
                  <c:pt idx="318">
                    <c:v>07/10/2024</c:v>
                  </c:pt>
                  <c:pt idx="319">
                    <c:v>14/10/2024</c:v>
                  </c:pt>
                  <c:pt idx="320">
                    <c:v>21/10/2024</c:v>
                  </c:pt>
                  <c:pt idx="321">
                    <c:v>28/10/2024</c:v>
                  </c:pt>
                  <c:pt idx="322">
                    <c:v>04/11/2024</c:v>
                  </c:pt>
                  <c:pt idx="323">
                    <c:v>11/11/2024</c:v>
                  </c:pt>
                  <c:pt idx="324">
                    <c:v>18/11/2024</c:v>
                  </c:pt>
                  <c:pt idx="325">
                    <c:v>25/11/2024</c:v>
                  </c:pt>
                  <c:pt idx="326">
                    <c:v>02/12/2024</c:v>
                  </c:pt>
                  <c:pt idx="327">
                    <c:v>09/12/2024</c:v>
                  </c:pt>
                  <c:pt idx="328">
                    <c:v>16/12/2024</c:v>
                  </c:pt>
                  <c:pt idx="329">
                    <c:v>23/12/2024</c:v>
                  </c:pt>
                  <c:pt idx="330">
                    <c:v>30/12/2024</c:v>
                  </c:pt>
                  <c:pt idx="331">
                    <c:v>03/02/2025</c:v>
                  </c:pt>
                  <c:pt idx="332">
                    <c:v>06/01/2025</c:v>
                  </c:pt>
                  <c:pt idx="333">
                    <c:v>13/01/2025</c:v>
                  </c:pt>
                  <c:pt idx="334">
                    <c:v>20/01/2025</c:v>
                  </c:pt>
                  <c:pt idx="335">
                    <c:v>27/01/2025</c:v>
                  </c:pt>
                  <c:pt idx="336">
                    <c:v>10/02/2025</c:v>
                  </c:pt>
                  <c:pt idx="337">
                    <c:v>17/02/2025</c:v>
                  </c:pt>
                  <c:pt idx="338">
                    <c:v>24/02/2025</c:v>
                  </c:pt>
                  <c:pt idx="339">
                    <c:v>03/03/2025</c:v>
                  </c:pt>
                  <c:pt idx="340">
                    <c:v>10/03/2025</c:v>
                  </c:pt>
                  <c:pt idx="341">
                    <c:v>17/03/2025</c:v>
                  </c:pt>
                  <c:pt idx="342">
                    <c:v>24/03/2025</c:v>
                  </c:pt>
                  <c:pt idx="343">
                    <c:v>31/03/2025</c:v>
                  </c:pt>
                  <c:pt idx="344">
                    <c:v>07/04/2025</c:v>
                  </c:pt>
                  <c:pt idx="345">
                    <c:v>14/04/2025</c:v>
                  </c:pt>
                  <c:pt idx="346">
                    <c:v>21/04/2025</c:v>
                  </c:pt>
                  <c:pt idx="347">
                    <c:v>28/04/2025</c:v>
                  </c:pt>
                  <c:pt idx="348">
                    <c:v>05/05/2025</c:v>
                  </c:pt>
                  <c:pt idx="349">
                    <c:v>12/05/2025</c:v>
                  </c:pt>
                  <c:pt idx="350">
                    <c:v>19/05/2025</c:v>
                  </c:pt>
                  <c:pt idx="351">
                    <c:v>26/05/2025</c:v>
                  </c:pt>
                  <c:pt idx="352">
                    <c:v>02/06/2025</c:v>
                  </c:pt>
                  <c:pt idx="353">
                    <c:v>09/06/2025</c:v>
                  </c:pt>
                  <c:pt idx="354">
                    <c:v>16/06/2025</c:v>
                  </c:pt>
                  <c:pt idx="355">
                    <c:v>23/06/2025</c:v>
                  </c:pt>
                </c:lvl>
                <c:lvl>
                  <c:pt idx="0">
                    <c:v>2018</c:v>
                  </c:pt>
                  <c:pt idx="47">
                    <c:v>2019</c:v>
                  </c:pt>
                  <c:pt idx="90">
                    <c:v>2020</c:v>
                  </c:pt>
                  <c:pt idx="139">
                    <c:v>2021</c:v>
                  </c:pt>
                  <c:pt idx="183">
                    <c:v>2022</c:v>
                  </c:pt>
                  <c:pt idx="230">
                    <c:v>2023</c:v>
                  </c:pt>
                  <c:pt idx="278">
                    <c:v>2024</c:v>
                  </c:pt>
                  <c:pt idx="331">
                    <c:v>2025</c:v>
                  </c:pt>
                </c:lvl>
              </c:multiLvlStrCache>
            </c:multiLvlStrRef>
          </c:cat>
          <c:val>
            <c:numRef>
              <c:f>'PT-pay per hour'!$B$4:$B$368</c:f>
              <c:numCache>
                <c:formatCode>General</c:formatCode>
                <c:ptCount val="356"/>
                <c:pt idx="0">
                  <c:v>9.1412742382271457</c:v>
                </c:pt>
                <c:pt idx="1">
                  <c:v>9.5777906304222089</c:v>
                </c:pt>
                <c:pt idx="2">
                  <c:v>9.0225563909774422</c:v>
                </c:pt>
                <c:pt idx="3">
                  <c:v>9.9722991689750682</c:v>
                </c:pt>
                <c:pt idx="4">
                  <c:v>10.579389650597079</c:v>
                </c:pt>
                <c:pt idx="5">
                  <c:v>12.75187969924812</c:v>
                </c:pt>
                <c:pt idx="6">
                  <c:v>12.252854358117515</c:v>
                </c:pt>
                <c:pt idx="7">
                  <c:v>10.333526122999807</c:v>
                </c:pt>
                <c:pt idx="8">
                  <c:v>12.436496647022961</c:v>
                </c:pt>
                <c:pt idx="9">
                  <c:v>13.319011815252416</c:v>
                </c:pt>
                <c:pt idx="10">
                  <c:v>12.874120785835554</c:v>
                </c:pt>
                <c:pt idx="11">
                  <c:v>14.780854575463048</c:v>
                </c:pt>
                <c:pt idx="12">
                  <c:v>15.07382915119123</c:v>
                </c:pt>
                <c:pt idx="13">
                  <c:v>13.533834586466165</c:v>
                </c:pt>
                <c:pt idx="14">
                  <c:v>15.037593984962404</c:v>
                </c:pt>
                <c:pt idx="15">
                  <c:v>14.742739200943534</c:v>
                </c:pt>
                <c:pt idx="16">
                  <c:v>15.305091047932331</c:v>
                </c:pt>
                <c:pt idx="17">
                  <c:v>15.292468459283802</c:v>
                </c:pt>
                <c:pt idx="18">
                  <c:v>15.613501839705645</c:v>
                </c:pt>
                <c:pt idx="19">
                  <c:v>15.114709851551956</c:v>
                </c:pt>
                <c:pt idx="20">
                  <c:v>15.260373155109995</c:v>
                </c:pt>
                <c:pt idx="21">
                  <c:v>16.290726817042607</c:v>
                </c:pt>
                <c:pt idx="22">
                  <c:v>15.168355671788165</c:v>
                </c:pt>
                <c:pt idx="23">
                  <c:v>14.588710582426213</c:v>
                </c:pt>
                <c:pt idx="24">
                  <c:v>16.2406015037594</c:v>
                </c:pt>
                <c:pt idx="25">
                  <c:v>16.481203007518797</c:v>
                </c:pt>
                <c:pt idx="26">
                  <c:v>17.754062575794325</c:v>
                </c:pt>
                <c:pt idx="27">
                  <c:v>19.462943071965629</c:v>
                </c:pt>
                <c:pt idx="28">
                  <c:v>19.874009347693558</c:v>
                </c:pt>
                <c:pt idx="29">
                  <c:v>21.23490544543176</c:v>
                </c:pt>
                <c:pt idx="30">
                  <c:v>21.329639889196674</c:v>
                </c:pt>
                <c:pt idx="31">
                  <c:v>20.92186989212161</c:v>
                </c:pt>
                <c:pt idx="32">
                  <c:v>21.992481203007518</c:v>
                </c:pt>
                <c:pt idx="33">
                  <c:v>23.67208343439243</c:v>
                </c:pt>
                <c:pt idx="34">
                  <c:v>22.146274777853726</c:v>
                </c:pt>
                <c:pt idx="35">
                  <c:v>21.267454350161113</c:v>
                </c:pt>
                <c:pt idx="36">
                  <c:v>20.585947627689915</c:v>
                </c:pt>
                <c:pt idx="37">
                  <c:v>20.796672532394815</c:v>
                </c:pt>
                <c:pt idx="38">
                  <c:v>21.381578947368421</c:v>
                </c:pt>
                <c:pt idx="39">
                  <c:v>21.740064446831362</c:v>
                </c:pt>
                <c:pt idx="40">
                  <c:v>22.798932815910742</c:v>
                </c:pt>
                <c:pt idx="41">
                  <c:v>17.744360902255639</c:v>
                </c:pt>
                <c:pt idx="42">
                  <c:v>21.124239169351949</c:v>
                </c:pt>
                <c:pt idx="43">
                  <c:v>21.73615857826384</c:v>
                </c:pt>
                <c:pt idx="44">
                  <c:v>22.578548212351031</c:v>
                </c:pt>
                <c:pt idx="45">
                  <c:v>22.271825396825395</c:v>
                </c:pt>
                <c:pt idx="46">
                  <c:v>22.916666666666668</c:v>
                </c:pt>
                <c:pt idx="47">
                  <c:v>22.762508809020435</c:v>
                </c:pt>
                <c:pt idx="48">
                  <c:v>23.144542116390344</c:v>
                </c:pt>
                <c:pt idx="49">
                  <c:v>22.435020519835842</c:v>
                </c:pt>
                <c:pt idx="50">
                  <c:v>22.654643252649898</c:v>
                </c:pt>
                <c:pt idx="51">
                  <c:v>23.446212430300555</c:v>
                </c:pt>
                <c:pt idx="52">
                  <c:v>21.107031143750849</c:v>
                </c:pt>
                <c:pt idx="53">
                  <c:v>18.90352106098814</c:v>
                </c:pt>
                <c:pt idx="54">
                  <c:v>20.337437300501595</c:v>
                </c:pt>
                <c:pt idx="55">
                  <c:v>21.076283563644534</c:v>
                </c:pt>
                <c:pt idx="56">
                  <c:v>22.954992479463151</c:v>
                </c:pt>
                <c:pt idx="57">
                  <c:v>21.014084507042252</c:v>
                </c:pt>
                <c:pt idx="58">
                  <c:v>24.0231884057971</c:v>
                </c:pt>
                <c:pt idx="59">
                  <c:v>21.939393939393938</c:v>
                </c:pt>
                <c:pt idx="60">
                  <c:v>22.649374710514127</c:v>
                </c:pt>
                <c:pt idx="61">
                  <c:v>22.276422764227643</c:v>
                </c:pt>
                <c:pt idx="62">
                  <c:v>21.994301994301992</c:v>
                </c:pt>
                <c:pt idx="63">
                  <c:v>21.75</c:v>
                </c:pt>
                <c:pt idx="64">
                  <c:v>21.301775147928993</c:v>
                </c:pt>
                <c:pt idx="65">
                  <c:v>17.183431952662723</c:v>
                </c:pt>
                <c:pt idx="66">
                  <c:v>20.904977375565608</c:v>
                </c:pt>
                <c:pt idx="67">
                  <c:v>21.074020319303337</c:v>
                </c:pt>
                <c:pt idx="68">
                  <c:v>17.028571428571428</c:v>
                </c:pt>
                <c:pt idx="69">
                  <c:v>21.538461538461537</c:v>
                </c:pt>
                <c:pt idx="70">
                  <c:v>20.6875</c:v>
                </c:pt>
                <c:pt idx="71">
                  <c:v>21.945945945945947</c:v>
                </c:pt>
                <c:pt idx="72">
                  <c:v>21.470588235294116</c:v>
                </c:pt>
                <c:pt idx="73">
                  <c:v>20.745920745920746</c:v>
                </c:pt>
                <c:pt idx="74">
                  <c:v>23.483870967741936</c:v>
                </c:pt>
                <c:pt idx="75">
                  <c:v>21.555555555555557</c:v>
                </c:pt>
                <c:pt idx="76">
                  <c:v>21.508196721311474</c:v>
                </c:pt>
                <c:pt idx="77">
                  <c:v>22.205128205128204</c:v>
                </c:pt>
                <c:pt idx="78">
                  <c:v>22.4375</c:v>
                </c:pt>
                <c:pt idx="79">
                  <c:v>22.666666666666668</c:v>
                </c:pt>
                <c:pt idx="80">
                  <c:v>24.083333333333332</c:v>
                </c:pt>
                <c:pt idx="81">
                  <c:v>23.843137254901961</c:v>
                </c:pt>
                <c:pt idx="82">
                  <c:v>23.739130434782609</c:v>
                </c:pt>
                <c:pt idx="83">
                  <c:v>22.31111111111111</c:v>
                </c:pt>
                <c:pt idx="84">
                  <c:v>21.238095238095237</c:v>
                </c:pt>
                <c:pt idx="85">
                  <c:v>23.176470588235293</c:v>
                </c:pt>
                <c:pt idx="87">
                  <c:v>19.25</c:v>
                </c:pt>
                <c:pt idx="88">
                  <c:v>21.166666666666668</c:v>
                </c:pt>
                <c:pt idx="89">
                  <c:v>22.46153846153846</c:v>
                </c:pt>
                <c:pt idx="90">
                  <c:v>22.032786885245901</c:v>
                </c:pt>
                <c:pt idx="91">
                  <c:v>21.28</c:v>
                </c:pt>
                <c:pt idx="92">
                  <c:v>22.200132538104704</c:v>
                </c:pt>
                <c:pt idx="93">
                  <c:v>20.895522388059703</c:v>
                </c:pt>
                <c:pt idx="94">
                  <c:v>23.325062034739453</c:v>
                </c:pt>
                <c:pt idx="95">
                  <c:v>20.553846153846155</c:v>
                </c:pt>
                <c:pt idx="96">
                  <c:v>22.423076923076923</c:v>
                </c:pt>
                <c:pt idx="97">
                  <c:v>21.862068965517242</c:v>
                </c:pt>
                <c:pt idx="98">
                  <c:v>24</c:v>
                </c:pt>
                <c:pt idx="99">
                  <c:v>22.844444444444445</c:v>
                </c:pt>
                <c:pt idx="100">
                  <c:v>21.743589743589745</c:v>
                </c:pt>
                <c:pt idx="101">
                  <c:v>24.8</c:v>
                </c:pt>
                <c:pt idx="102">
                  <c:v>21.368421052631579</c:v>
                </c:pt>
                <c:pt idx="103">
                  <c:v>23</c:v>
                </c:pt>
                <c:pt idx="104">
                  <c:v>23.076923076923077</c:v>
                </c:pt>
                <c:pt idx="105">
                  <c:v>21.953488372093023</c:v>
                </c:pt>
                <c:pt idx="106">
                  <c:v>21.056603773584907</c:v>
                </c:pt>
                <c:pt idx="107">
                  <c:v>22.13953488372093</c:v>
                </c:pt>
                <c:pt idx="108">
                  <c:v>21.767441860465116</c:v>
                </c:pt>
                <c:pt idx="109">
                  <c:v>23.043478260869566</c:v>
                </c:pt>
                <c:pt idx="110">
                  <c:v>21.818181818181817</c:v>
                </c:pt>
                <c:pt idx="111">
                  <c:v>22.530612244897959</c:v>
                </c:pt>
                <c:pt idx="112">
                  <c:v>19.817470664928294</c:v>
                </c:pt>
                <c:pt idx="113">
                  <c:v>21.577464788732396</c:v>
                </c:pt>
                <c:pt idx="114">
                  <c:v>19.980019980019978</c:v>
                </c:pt>
                <c:pt idx="115">
                  <c:v>21.670329670329672</c:v>
                </c:pt>
                <c:pt idx="116">
                  <c:v>21.917808219178081</c:v>
                </c:pt>
                <c:pt idx="117">
                  <c:v>21.471264367816094</c:v>
                </c:pt>
                <c:pt idx="118">
                  <c:v>21.303370786516854</c:v>
                </c:pt>
                <c:pt idx="119">
                  <c:v>21.289534127843986</c:v>
                </c:pt>
                <c:pt idx="120">
                  <c:v>22.603174603174605</c:v>
                </c:pt>
                <c:pt idx="121">
                  <c:v>20.825396825396826</c:v>
                </c:pt>
                <c:pt idx="122">
                  <c:v>20.5</c:v>
                </c:pt>
                <c:pt idx="123">
                  <c:v>20.984615384615385</c:v>
                </c:pt>
                <c:pt idx="124">
                  <c:v>20.835820895522389</c:v>
                </c:pt>
                <c:pt idx="125">
                  <c:v>21.333333333333332</c:v>
                </c:pt>
                <c:pt idx="126">
                  <c:v>21.206349206349206</c:v>
                </c:pt>
                <c:pt idx="127">
                  <c:v>21.217391304347824</c:v>
                </c:pt>
                <c:pt idx="128">
                  <c:v>21.916666666666668</c:v>
                </c:pt>
                <c:pt idx="129">
                  <c:v>20.465116279069768</c:v>
                </c:pt>
                <c:pt idx="130">
                  <c:v>21.435897435897434</c:v>
                </c:pt>
                <c:pt idx="131">
                  <c:v>22.2</c:v>
                </c:pt>
                <c:pt idx="132">
                  <c:v>22.666666666666668</c:v>
                </c:pt>
                <c:pt idx="133">
                  <c:v>22.580645161290324</c:v>
                </c:pt>
                <c:pt idx="134">
                  <c:v>21.333333333333332</c:v>
                </c:pt>
                <c:pt idx="135">
                  <c:v>20.38095238095238</c:v>
                </c:pt>
                <c:pt idx="136">
                  <c:v>22.711864406779661</c:v>
                </c:pt>
                <c:pt idx="137">
                  <c:v>18.688524590163933</c:v>
                </c:pt>
                <c:pt idx="138">
                  <c:v>20.067796610169491</c:v>
                </c:pt>
                <c:pt idx="139">
                  <c:v>20.982456140350877</c:v>
                </c:pt>
                <c:pt idx="140">
                  <c:v>18.846153846153847</c:v>
                </c:pt>
                <c:pt idx="141">
                  <c:v>20</c:v>
                </c:pt>
                <c:pt idx="142">
                  <c:v>19.792207792207794</c:v>
                </c:pt>
                <c:pt idx="143">
                  <c:v>20.428571428571427</c:v>
                </c:pt>
                <c:pt idx="144">
                  <c:v>20.524590163934427</c:v>
                </c:pt>
                <c:pt idx="145">
                  <c:v>20.477611940298509</c:v>
                </c:pt>
                <c:pt idx="146">
                  <c:v>21.424657534246574</c:v>
                </c:pt>
                <c:pt idx="147">
                  <c:v>21.12280701754386</c:v>
                </c:pt>
                <c:pt idx="148">
                  <c:v>21.643835616438356</c:v>
                </c:pt>
                <c:pt idx="149">
                  <c:v>21.408450704225352</c:v>
                </c:pt>
                <c:pt idx="150">
                  <c:v>20.955223880597014</c:v>
                </c:pt>
                <c:pt idx="151">
                  <c:v>22.666666666666668</c:v>
                </c:pt>
                <c:pt idx="152">
                  <c:v>21.904761904761905</c:v>
                </c:pt>
                <c:pt idx="153">
                  <c:v>20.0625</c:v>
                </c:pt>
                <c:pt idx="154">
                  <c:v>20.597014925373134</c:v>
                </c:pt>
                <c:pt idx="155">
                  <c:v>27.864406779661017</c:v>
                </c:pt>
                <c:pt idx="156">
                  <c:v>18.2</c:v>
                </c:pt>
                <c:pt idx="157">
                  <c:v>21.019607843137255</c:v>
                </c:pt>
                <c:pt idx="158">
                  <c:v>21.276595744680851</c:v>
                </c:pt>
                <c:pt idx="159">
                  <c:v>22.352941176470587</c:v>
                </c:pt>
                <c:pt idx="160">
                  <c:v>20.923076923076923</c:v>
                </c:pt>
                <c:pt idx="161">
                  <c:v>20.936170212765958</c:v>
                </c:pt>
                <c:pt idx="162">
                  <c:v>21.333333333333332</c:v>
                </c:pt>
                <c:pt idx="163">
                  <c:v>21.043478260869566</c:v>
                </c:pt>
                <c:pt idx="164">
                  <c:v>18.057142857142857</c:v>
                </c:pt>
                <c:pt idx="165">
                  <c:v>20.818181818181817</c:v>
                </c:pt>
                <c:pt idx="166">
                  <c:v>21.4</c:v>
                </c:pt>
                <c:pt idx="167">
                  <c:v>20.685714285714287</c:v>
                </c:pt>
                <c:pt idx="168">
                  <c:v>20.680851063829788</c:v>
                </c:pt>
                <c:pt idx="169">
                  <c:v>21.395348837209301</c:v>
                </c:pt>
                <c:pt idx="170">
                  <c:v>23</c:v>
                </c:pt>
                <c:pt idx="171">
                  <c:v>20.558139534883722</c:v>
                </c:pt>
                <c:pt idx="172">
                  <c:v>21.269841269841269</c:v>
                </c:pt>
                <c:pt idx="173">
                  <c:v>22.048780487804876</c:v>
                </c:pt>
                <c:pt idx="174">
                  <c:v>23.111111111111111</c:v>
                </c:pt>
                <c:pt idx="175">
                  <c:v>21.818181818181817</c:v>
                </c:pt>
                <c:pt idx="176">
                  <c:v>22.901960784313726</c:v>
                </c:pt>
                <c:pt idx="177">
                  <c:v>23.294117647058822</c:v>
                </c:pt>
                <c:pt idx="178">
                  <c:v>21.333333333333332</c:v>
                </c:pt>
                <c:pt idx="179">
                  <c:v>19.555555555555557</c:v>
                </c:pt>
                <c:pt idx="180">
                  <c:v>18.206896551724139</c:v>
                </c:pt>
                <c:pt idx="181">
                  <c:v>19.692307692307693</c:v>
                </c:pt>
                <c:pt idx="182">
                  <c:v>21.391304347826086</c:v>
                </c:pt>
                <c:pt idx="183">
                  <c:v>21.565217391304348</c:v>
                </c:pt>
                <c:pt idx="184">
                  <c:v>19.612903225806452</c:v>
                </c:pt>
                <c:pt idx="185">
                  <c:v>20.352941176470587</c:v>
                </c:pt>
                <c:pt idx="186">
                  <c:v>22.347826086956523</c:v>
                </c:pt>
                <c:pt idx="187">
                  <c:v>22</c:v>
                </c:pt>
                <c:pt idx="188">
                  <c:v>22.358974358974358</c:v>
                </c:pt>
                <c:pt idx="189">
                  <c:v>24.25</c:v>
                </c:pt>
                <c:pt idx="190">
                  <c:v>19.307692307692307</c:v>
                </c:pt>
                <c:pt idx="191">
                  <c:v>17.368421052631579</c:v>
                </c:pt>
                <c:pt idx="192">
                  <c:v>22</c:v>
                </c:pt>
                <c:pt idx="193">
                  <c:v>21.454545454545453</c:v>
                </c:pt>
                <c:pt idx="194">
                  <c:v>19.739130434782609</c:v>
                </c:pt>
                <c:pt idx="195">
                  <c:v>20</c:v>
                </c:pt>
                <c:pt idx="196">
                  <c:v>22.260869565217391</c:v>
                </c:pt>
                <c:pt idx="197">
                  <c:v>20.962962962962962</c:v>
                </c:pt>
                <c:pt idx="198">
                  <c:v>18.327272727272728</c:v>
                </c:pt>
                <c:pt idx="199">
                  <c:v>22.775510204081634</c:v>
                </c:pt>
                <c:pt idx="200">
                  <c:v>23.263157894736842</c:v>
                </c:pt>
                <c:pt idx="201">
                  <c:v>22</c:v>
                </c:pt>
                <c:pt idx="202">
                  <c:v>21.419354838709676</c:v>
                </c:pt>
                <c:pt idx="203">
                  <c:v>20.545454545454547</c:v>
                </c:pt>
                <c:pt idx="204">
                  <c:v>20.553846153846155</c:v>
                </c:pt>
                <c:pt idx="205">
                  <c:v>17.694915254237287</c:v>
                </c:pt>
                <c:pt idx="206">
                  <c:v>17.53846153846154</c:v>
                </c:pt>
                <c:pt idx="207">
                  <c:v>17.655835616438356</c:v>
                </c:pt>
                <c:pt idx="208">
                  <c:v>21.238095238095237</c:v>
                </c:pt>
                <c:pt idx="209">
                  <c:v>19.600000000000001</c:v>
                </c:pt>
                <c:pt idx="210">
                  <c:v>18.577777777777779</c:v>
                </c:pt>
                <c:pt idx="211">
                  <c:v>17.386666666666667</c:v>
                </c:pt>
                <c:pt idx="212">
                  <c:v>17.818181818181817</c:v>
                </c:pt>
                <c:pt idx="213">
                  <c:v>18.529411764705884</c:v>
                </c:pt>
                <c:pt idx="214">
                  <c:v>17.222222222222221</c:v>
                </c:pt>
                <c:pt idx="215">
                  <c:v>18.666666666666668</c:v>
                </c:pt>
                <c:pt idx="216">
                  <c:v>18.74074074074074</c:v>
                </c:pt>
                <c:pt idx="217">
                  <c:v>19.169811320754718</c:v>
                </c:pt>
                <c:pt idx="218">
                  <c:v>18.363636363636363</c:v>
                </c:pt>
                <c:pt idx="219">
                  <c:v>19.118644067796609</c:v>
                </c:pt>
                <c:pt idx="220">
                  <c:v>18.893617021276597</c:v>
                </c:pt>
                <c:pt idx="221">
                  <c:v>19.399999999999999</c:v>
                </c:pt>
                <c:pt idx="222">
                  <c:v>19.622641509433961</c:v>
                </c:pt>
                <c:pt idx="223">
                  <c:v>18.387096774193548</c:v>
                </c:pt>
                <c:pt idx="224">
                  <c:v>19.298245614035089</c:v>
                </c:pt>
                <c:pt idx="225">
                  <c:v>18.239999999999998</c:v>
                </c:pt>
                <c:pt idx="226">
                  <c:v>19.828571428571429</c:v>
                </c:pt>
                <c:pt idx="227">
                  <c:v>20.38095238095238</c:v>
                </c:pt>
                <c:pt idx="228">
                  <c:v>12.853333333333333</c:v>
                </c:pt>
                <c:pt idx="229">
                  <c:v>19.03448275862069</c:v>
                </c:pt>
                <c:pt idx="230">
                  <c:v>20.060606060606062</c:v>
                </c:pt>
                <c:pt idx="231">
                  <c:v>18.27027027027027</c:v>
                </c:pt>
                <c:pt idx="232">
                  <c:v>20.314606741573034</c:v>
                </c:pt>
                <c:pt idx="233">
                  <c:v>19.945945945945947</c:v>
                </c:pt>
                <c:pt idx="234">
                  <c:v>19.771428571428572</c:v>
                </c:pt>
                <c:pt idx="235">
                  <c:v>20.327868852459016</c:v>
                </c:pt>
                <c:pt idx="236">
                  <c:v>20.399999999999999</c:v>
                </c:pt>
                <c:pt idx="237">
                  <c:v>19.411764705882351</c:v>
                </c:pt>
                <c:pt idx="238">
                  <c:v>20.96551724137931</c:v>
                </c:pt>
                <c:pt idx="239">
                  <c:v>20.96</c:v>
                </c:pt>
                <c:pt idx="240">
                  <c:v>20</c:v>
                </c:pt>
                <c:pt idx="241">
                  <c:v>20</c:v>
                </c:pt>
                <c:pt idx="242">
                  <c:v>18.09090909090909</c:v>
                </c:pt>
                <c:pt idx="243">
                  <c:v>19.851851851851851</c:v>
                </c:pt>
                <c:pt idx="244">
                  <c:v>20.169014084507044</c:v>
                </c:pt>
                <c:pt idx="245">
                  <c:v>20.571428571428573</c:v>
                </c:pt>
                <c:pt idx="246">
                  <c:v>20.5625</c:v>
                </c:pt>
                <c:pt idx="247">
                  <c:v>18.46153846153846</c:v>
                </c:pt>
                <c:pt idx="248">
                  <c:v>20.861538461538462</c:v>
                </c:pt>
                <c:pt idx="249">
                  <c:v>21.508196721311474</c:v>
                </c:pt>
                <c:pt idx="250">
                  <c:v>22</c:v>
                </c:pt>
                <c:pt idx="251">
                  <c:v>21.80952380952381</c:v>
                </c:pt>
                <c:pt idx="252">
                  <c:v>22</c:v>
                </c:pt>
                <c:pt idx="253">
                  <c:v>22.360655737704917</c:v>
                </c:pt>
                <c:pt idx="254">
                  <c:v>22.210526315789473</c:v>
                </c:pt>
                <c:pt idx="255">
                  <c:v>22.833333333333332</c:v>
                </c:pt>
                <c:pt idx="256">
                  <c:v>22.37037037037037</c:v>
                </c:pt>
                <c:pt idx="257">
                  <c:v>22.424242424242426</c:v>
                </c:pt>
                <c:pt idx="258">
                  <c:v>22.871794871794872</c:v>
                </c:pt>
                <c:pt idx="259">
                  <c:v>22.285714285714285</c:v>
                </c:pt>
                <c:pt idx="260">
                  <c:v>22.787878787878789</c:v>
                </c:pt>
                <c:pt idx="261">
                  <c:v>23.466666666666665</c:v>
                </c:pt>
                <c:pt idx="262">
                  <c:v>22.074074074074073</c:v>
                </c:pt>
                <c:pt idx="263">
                  <c:v>22.509803921568629</c:v>
                </c:pt>
                <c:pt idx="264">
                  <c:v>22.142857142857142</c:v>
                </c:pt>
                <c:pt idx="265">
                  <c:v>24.64516129032258</c:v>
                </c:pt>
                <c:pt idx="266">
                  <c:v>22.844444444444445</c:v>
                </c:pt>
                <c:pt idx="267">
                  <c:v>22.111111111111111</c:v>
                </c:pt>
                <c:pt idx="268">
                  <c:v>22.810810810810811</c:v>
                </c:pt>
                <c:pt idx="269">
                  <c:v>21.032258064516128</c:v>
                </c:pt>
                <c:pt idx="270">
                  <c:v>28</c:v>
                </c:pt>
                <c:pt idx="271">
                  <c:v>25.6</c:v>
                </c:pt>
                <c:pt idx="272">
                  <c:v>23.069767441860463</c:v>
                </c:pt>
                <c:pt idx="273">
                  <c:v>22.615384615384617</c:v>
                </c:pt>
                <c:pt idx="274">
                  <c:v>23.649122807017545</c:v>
                </c:pt>
                <c:pt idx="275">
                  <c:v>22.212765957446809</c:v>
                </c:pt>
                <c:pt idx="276">
                  <c:v>21.93548387096774</c:v>
                </c:pt>
                <c:pt idx="277">
                  <c:v>21.189189189189189</c:v>
                </c:pt>
                <c:pt idx="278">
                  <c:v>21.894736842105264</c:v>
                </c:pt>
                <c:pt idx="279">
                  <c:v>22.833333333333332</c:v>
                </c:pt>
                <c:pt idx="280">
                  <c:v>23.103448275862068</c:v>
                </c:pt>
                <c:pt idx="281">
                  <c:v>22.557377049180328</c:v>
                </c:pt>
                <c:pt idx="282">
                  <c:v>23.063829787234042</c:v>
                </c:pt>
                <c:pt idx="283">
                  <c:v>22.490566037735849</c:v>
                </c:pt>
                <c:pt idx="284">
                  <c:v>22.448979591836736</c:v>
                </c:pt>
                <c:pt idx="285">
                  <c:v>21.92</c:v>
                </c:pt>
                <c:pt idx="286">
                  <c:v>22.592592592592592</c:v>
                </c:pt>
                <c:pt idx="287">
                  <c:v>23.261538461538461</c:v>
                </c:pt>
                <c:pt idx="288">
                  <c:v>22.493506493506494</c:v>
                </c:pt>
                <c:pt idx="289">
                  <c:v>23</c:v>
                </c:pt>
                <c:pt idx="290">
                  <c:v>23.815384615384616</c:v>
                </c:pt>
                <c:pt idx="291">
                  <c:v>22.170847457627119</c:v>
                </c:pt>
                <c:pt idx="292">
                  <c:v>23.343283582089551</c:v>
                </c:pt>
                <c:pt idx="293">
                  <c:v>24.151539068666139</c:v>
                </c:pt>
                <c:pt idx="294">
                  <c:v>24.102564102564102</c:v>
                </c:pt>
                <c:pt idx="295">
                  <c:v>22.8</c:v>
                </c:pt>
                <c:pt idx="296">
                  <c:v>23.560000000000002</c:v>
                </c:pt>
                <c:pt idx="297">
                  <c:v>25.019607843137255</c:v>
                </c:pt>
                <c:pt idx="298">
                  <c:v>24.857142857142858</c:v>
                </c:pt>
                <c:pt idx="299">
                  <c:v>24.888888888888889</c:v>
                </c:pt>
                <c:pt idx="300">
                  <c:v>25.454545454545453</c:v>
                </c:pt>
                <c:pt idx="301">
                  <c:v>24.716242424242424</c:v>
                </c:pt>
                <c:pt idx="302">
                  <c:v>25.555555555555557</c:v>
                </c:pt>
                <c:pt idx="303">
                  <c:v>24.914285714285715</c:v>
                </c:pt>
                <c:pt idx="304">
                  <c:v>25.391304347826086</c:v>
                </c:pt>
                <c:pt idx="305">
                  <c:v>24.38095238095238</c:v>
                </c:pt>
                <c:pt idx="306">
                  <c:v>24.166666666666668</c:v>
                </c:pt>
                <c:pt idx="307">
                  <c:v>27.35483870967742</c:v>
                </c:pt>
                <c:pt idx="308">
                  <c:v>25.142857142857142</c:v>
                </c:pt>
                <c:pt idx="309">
                  <c:v>25.241379310344829</c:v>
                </c:pt>
                <c:pt idx="310">
                  <c:v>25.6</c:v>
                </c:pt>
                <c:pt idx="311">
                  <c:v>24.549878378378377</c:v>
                </c:pt>
                <c:pt idx="312">
                  <c:v>23.542857142857144</c:v>
                </c:pt>
                <c:pt idx="313">
                  <c:v>25.951219512195124</c:v>
                </c:pt>
                <c:pt idx="314">
                  <c:v>24.756129032258066</c:v>
                </c:pt>
                <c:pt idx="315">
                  <c:v>22.779661016949152</c:v>
                </c:pt>
                <c:pt idx="316">
                  <c:v>23.666666666666668</c:v>
                </c:pt>
                <c:pt idx="317">
                  <c:v>25.833333333333332</c:v>
                </c:pt>
                <c:pt idx="318">
                  <c:v>24.608695652173914</c:v>
                </c:pt>
                <c:pt idx="319">
                  <c:v>24.711111111111112</c:v>
                </c:pt>
                <c:pt idx="320">
                  <c:v>24.571428571428573</c:v>
                </c:pt>
                <c:pt idx="321">
                  <c:v>23.8</c:v>
                </c:pt>
                <c:pt idx="322">
                  <c:v>24.088000000000001</c:v>
                </c:pt>
                <c:pt idx="323">
                  <c:v>25.381818181818183</c:v>
                </c:pt>
                <c:pt idx="324">
                  <c:v>24.313725490196077</c:v>
                </c:pt>
                <c:pt idx="325">
                  <c:v>24.6</c:v>
                </c:pt>
                <c:pt idx="326">
                  <c:v>23.076923076923077</c:v>
                </c:pt>
                <c:pt idx="327">
                  <c:v>25.583333333333332</c:v>
                </c:pt>
                <c:pt idx="328">
                  <c:v>25.2</c:v>
                </c:pt>
                <c:pt idx="330">
                  <c:v>27</c:v>
                </c:pt>
                <c:pt idx="331">
                  <c:v>25.391304347826086</c:v>
                </c:pt>
                <c:pt idx="332">
                  <c:v>25.181818181818183</c:v>
                </c:pt>
                <c:pt idx="333">
                  <c:v>23.153846153846153</c:v>
                </c:pt>
                <c:pt idx="334">
                  <c:v>25.272727272727273</c:v>
                </c:pt>
                <c:pt idx="335">
                  <c:v>25.309090909090909</c:v>
                </c:pt>
                <c:pt idx="336">
                  <c:v>23.906976744186046</c:v>
                </c:pt>
                <c:pt idx="337">
                  <c:v>26.285714285714285</c:v>
                </c:pt>
                <c:pt idx="338">
                  <c:v>25.756097560975611</c:v>
                </c:pt>
                <c:pt idx="339">
                  <c:v>25.35483870967742</c:v>
                </c:pt>
                <c:pt idx="340">
                  <c:v>22.32</c:v>
                </c:pt>
                <c:pt idx="341">
                  <c:v>25.862068965517242</c:v>
                </c:pt>
                <c:pt idx="342">
                  <c:v>24.38095238095238</c:v>
                </c:pt>
                <c:pt idx="343">
                  <c:v>25.302325581395348</c:v>
                </c:pt>
                <c:pt idx="344">
                  <c:v>23.416666666666668</c:v>
                </c:pt>
                <c:pt idx="345">
                  <c:v>25.257142857142856</c:v>
                </c:pt>
                <c:pt idx="346">
                  <c:v>26.193548387096776</c:v>
                </c:pt>
                <c:pt idx="347">
                  <c:v>26.127659574468087</c:v>
                </c:pt>
                <c:pt idx="348">
                  <c:v>27.466666666666665</c:v>
                </c:pt>
                <c:pt idx="349">
                  <c:v>26.418604651162791</c:v>
                </c:pt>
                <c:pt idx="350">
                  <c:v>25.25925925925926</c:v>
                </c:pt>
                <c:pt idx="351">
                  <c:v>25.161290322580644</c:v>
                </c:pt>
                <c:pt idx="352">
                  <c:v>24.470588235294116</c:v>
                </c:pt>
                <c:pt idx="353">
                  <c:v>25.076923076923077</c:v>
                </c:pt>
                <c:pt idx="354">
                  <c:v>25.90909090909091</c:v>
                </c:pt>
                <c:pt idx="355">
                  <c:v>26.260869565217391</c:v>
                </c:pt>
              </c:numCache>
            </c:numRef>
          </c:val>
          <c:extLst>
            <c:ext xmlns:c16="http://schemas.microsoft.com/office/drawing/2014/chart" uri="{C3380CC4-5D6E-409C-BE32-E72D297353CC}">
              <c16:uniqueId val="{00000000-96AC-4DCF-AD86-11714BED5658}"/>
            </c:ext>
          </c:extLst>
        </c:ser>
        <c:dLbls>
          <c:showLegendKey val="0"/>
          <c:showVal val="0"/>
          <c:showCatName val="0"/>
          <c:showSerName val="0"/>
          <c:showPercent val="0"/>
          <c:showBubbleSize val="0"/>
        </c:dLbls>
        <c:gapWidth val="219"/>
        <c:overlap val="-27"/>
        <c:axId val="211722351"/>
        <c:axId val="211740111"/>
      </c:barChart>
      <c:catAx>
        <c:axId val="211722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40111"/>
        <c:crosses val="autoZero"/>
        <c:auto val="1"/>
        <c:lblAlgn val="ctr"/>
        <c:lblOffset val="100"/>
        <c:noMultiLvlLbl val="0"/>
      </c:catAx>
      <c:valAx>
        <c:axId val="211740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2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Tables.xlsx]PT-Seasonality!PivotTable1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'PT-Seasonality'!$B$3:$B$4</c:f>
              <c:strCache>
                <c:ptCount val="1"/>
                <c:pt idx="0">
                  <c:v>2018</c:v>
                </c:pt>
              </c:strCache>
            </c:strRef>
          </c:tx>
          <c:spPr>
            <a:ln w="28575" cap="rnd">
              <a:solidFill>
                <a:schemeClr val="accent1"/>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'PT-Seasonality'!$B$5:$B$17</c:f>
              <c:numCache>
                <c:formatCode>0</c:formatCode>
                <c:ptCount val="12"/>
                <c:pt idx="0">
                  <c:v>847.36842105263145</c:v>
                </c:pt>
                <c:pt idx="1">
                  <c:v>765.41353383458636</c:v>
                </c:pt>
                <c:pt idx="2">
                  <c:v>1012.3308270676691</c:v>
                </c:pt>
                <c:pt idx="3">
                  <c:v>1253.9040131578947</c:v>
                </c:pt>
                <c:pt idx="4">
                  <c:v>659.3984962406015</c:v>
                </c:pt>
                <c:pt idx="5">
                  <c:v>965.41353383458636</c:v>
                </c:pt>
                <c:pt idx="6">
                  <c:v>1189.4736842105262</c:v>
                </c:pt>
                <c:pt idx="7">
                  <c:v>1435.3383458646617</c:v>
                </c:pt>
                <c:pt idx="8">
                  <c:v>1193.2330827067667</c:v>
                </c:pt>
                <c:pt idx="9">
                  <c:v>1320.3007518796994</c:v>
                </c:pt>
                <c:pt idx="10">
                  <c:v>638.3458646616541</c:v>
                </c:pt>
                <c:pt idx="11">
                  <c:v>1169.6184371184372</c:v>
                </c:pt>
              </c:numCache>
            </c:numRef>
          </c:val>
          <c:smooth val="0"/>
          <c:extLst>
            <c:ext xmlns:c16="http://schemas.microsoft.com/office/drawing/2014/chart" uri="{C3380CC4-5D6E-409C-BE32-E72D297353CC}">
              <c16:uniqueId val="{00000000-AAC5-40EC-BE0B-29BB1ADFBCFE}"/>
            </c:ext>
          </c:extLst>
        </c:ser>
        <c:ser>
          <c:idx val="1"/>
          <c:order val="1"/>
          <c:tx>
            <c:strRef>
              <c:f>'PT-Seasonality'!$C$3:$C$4</c:f>
              <c:strCache>
                <c:ptCount val="1"/>
                <c:pt idx="0">
                  <c:v>2019</c:v>
                </c:pt>
              </c:strCache>
            </c:strRef>
          </c:tx>
          <c:spPr>
            <a:ln w="28575" cap="rnd">
              <a:solidFill>
                <a:schemeClr val="accent2"/>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'PT-Seasonality'!$C$5:$C$17</c:f>
              <c:numCache>
                <c:formatCode>0</c:formatCode>
                <c:ptCount val="12"/>
                <c:pt idx="0">
                  <c:v>492.24806201550388</c:v>
                </c:pt>
                <c:pt idx="1">
                  <c:v>1198.4496124031007</c:v>
                </c:pt>
                <c:pt idx="2">
                  <c:v>1486.046511627907</c:v>
                </c:pt>
                <c:pt idx="3">
                  <c:v>1149.4000000000001</c:v>
                </c:pt>
                <c:pt idx="4">
                  <c:v>1241.4239854633556</c:v>
                </c:pt>
                <c:pt idx="5">
                  <c:v>1238.0769230769231</c:v>
                </c:pt>
                <c:pt idx="6">
                  <c:v>1461.3846153846152</c:v>
                </c:pt>
                <c:pt idx="7">
                  <c:v>1071.3076923076924</c:v>
                </c:pt>
                <c:pt idx="8">
                  <c:v>1411</c:v>
                </c:pt>
                <c:pt idx="9">
                  <c:v>1240</c:v>
                </c:pt>
                <c:pt idx="10">
                  <c:v>878</c:v>
                </c:pt>
                <c:pt idx="11">
                  <c:v>777</c:v>
                </c:pt>
              </c:numCache>
            </c:numRef>
          </c:val>
          <c:smooth val="0"/>
          <c:extLst>
            <c:ext xmlns:c16="http://schemas.microsoft.com/office/drawing/2014/chart" uri="{C3380CC4-5D6E-409C-BE32-E72D297353CC}">
              <c16:uniqueId val="{0000000A-AAC5-40EC-BE0B-29BB1ADFBCFE}"/>
            </c:ext>
          </c:extLst>
        </c:ser>
        <c:ser>
          <c:idx val="2"/>
          <c:order val="2"/>
          <c:tx>
            <c:strRef>
              <c:f>'PT-Seasonality'!$D$3:$D$4</c:f>
              <c:strCache>
                <c:ptCount val="1"/>
                <c:pt idx="0">
                  <c:v>2020</c:v>
                </c:pt>
              </c:strCache>
            </c:strRef>
          </c:tx>
          <c:spPr>
            <a:ln w="28575" cap="rnd">
              <a:solidFill>
                <a:schemeClr val="accent3"/>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'PT-Seasonality'!$D$5:$D$17</c:f>
              <c:numCache>
                <c:formatCode>0</c:formatCode>
                <c:ptCount val="12"/>
                <c:pt idx="0">
                  <c:v>937</c:v>
                </c:pt>
                <c:pt idx="1">
                  <c:v>1111.4230769230769</c:v>
                </c:pt>
                <c:pt idx="2">
                  <c:v>1345</c:v>
                </c:pt>
                <c:pt idx="3">
                  <c:v>479</c:v>
                </c:pt>
                <c:pt idx="4">
                  <c:v>1128</c:v>
                </c:pt>
                <c:pt idx="5">
                  <c:v>1307.3076923076924</c:v>
                </c:pt>
                <c:pt idx="6">
                  <c:v>1660.6153846153845</c:v>
                </c:pt>
                <c:pt idx="7">
                  <c:v>2002.8892307692308</c:v>
                </c:pt>
                <c:pt idx="8">
                  <c:v>1094</c:v>
                </c:pt>
                <c:pt idx="9">
                  <c:v>1061</c:v>
                </c:pt>
                <c:pt idx="10">
                  <c:v>967</c:v>
                </c:pt>
                <c:pt idx="11">
                  <c:v>1237</c:v>
                </c:pt>
              </c:numCache>
            </c:numRef>
          </c:val>
          <c:smooth val="0"/>
          <c:extLst>
            <c:ext xmlns:c16="http://schemas.microsoft.com/office/drawing/2014/chart" uri="{C3380CC4-5D6E-409C-BE32-E72D297353CC}">
              <c16:uniqueId val="{0000000B-AAC5-40EC-BE0B-29BB1ADFBCFE}"/>
            </c:ext>
          </c:extLst>
        </c:ser>
        <c:ser>
          <c:idx val="3"/>
          <c:order val="3"/>
          <c:tx>
            <c:strRef>
              <c:f>'PT-Seasonality'!$E$3:$E$4</c:f>
              <c:strCache>
                <c:ptCount val="1"/>
                <c:pt idx="0">
                  <c:v>2021</c:v>
                </c:pt>
              </c:strCache>
            </c:strRef>
          </c:tx>
          <c:spPr>
            <a:ln w="28575" cap="rnd">
              <a:solidFill>
                <a:schemeClr val="accent4"/>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'PT-Seasonality'!$E$5:$E$17</c:f>
              <c:numCache>
                <c:formatCode>0</c:formatCode>
                <c:ptCount val="12"/>
                <c:pt idx="0">
                  <c:v>1215</c:v>
                </c:pt>
                <c:pt idx="1">
                  <c:v>1333</c:v>
                </c:pt>
                <c:pt idx="2">
                  <c:v>1427</c:v>
                </c:pt>
                <c:pt idx="3">
                  <c:v>634</c:v>
                </c:pt>
                <c:pt idx="4">
                  <c:v>1527</c:v>
                </c:pt>
                <c:pt idx="5">
                  <c:v>985</c:v>
                </c:pt>
                <c:pt idx="6">
                  <c:v>869</c:v>
                </c:pt>
                <c:pt idx="7">
                  <c:v>868</c:v>
                </c:pt>
                <c:pt idx="8">
                  <c:v>740</c:v>
                </c:pt>
                <c:pt idx="9">
                  <c:v>330</c:v>
                </c:pt>
                <c:pt idx="10">
                  <c:v>1097</c:v>
                </c:pt>
                <c:pt idx="11">
                  <c:v>1010</c:v>
                </c:pt>
              </c:numCache>
            </c:numRef>
          </c:val>
          <c:smooth val="0"/>
          <c:extLst>
            <c:ext xmlns:c16="http://schemas.microsoft.com/office/drawing/2014/chart" uri="{C3380CC4-5D6E-409C-BE32-E72D297353CC}">
              <c16:uniqueId val="{0000000C-AAC5-40EC-BE0B-29BB1ADFBCFE}"/>
            </c:ext>
          </c:extLst>
        </c:ser>
        <c:ser>
          <c:idx val="4"/>
          <c:order val="4"/>
          <c:tx>
            <c:strRef>
              <c:f>'PT-Seasonality'!$F$3:$F$4</c:f>
              <c:strCache>
                <c:ptCount val="1"/>
                <c:pt idx="0">
                  <c:v>2022</c:v>
                </c:pt>
              </c:strCache>
            </c:strRef>
          </c:tx>
          <c:spPr>
            <a:ln w="28575" cap="rnd">
              <a:solidFill>
                <a:schemeClr val="accent5"/>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'PT-Seasonality'!$F$5:$F$17</c:f>
              <c:numCache>
                <c:formatCode>0</c:formatCode>
                <c:ptCount val="12"/>
                <c:pt idx="0">
                  <c:v>1268</c:v>
                </c:pt>
                <c:pt idx="1">
                  <c:v>315</c:v>
                </c:pt>
                <c:pt idx="2">
                  <c:v>846</c:v>
                </c:pt>
                <c:pt idx="3">
                  <c:v>640</c:v>
                </c:pt>
                <c:pt idx="4">
                  <c:v>1464</c:v>
                </c:pt>
                <c:pt idx="5">
                  <c:v>1100</c:v>
                </c:pt>
                <c:pt idx="6">
                  <c:v>1124.2190000000001</c:v>
                </c:pt>
                <c:pt idx="7">
                  <c:v>1606</c:v>
                </c:pt>
                <c:pt idx="8">
                  <c:v>561</c:v>
                </c:pt>
                <c:pt idx="9">
                  <c:v>1154</c:v>
                </c:pt>
                <c:pt idx="10">
                  <c:v>1162</c:v>
                </c:pt>
                <c:pt idx="11">
                  <c:v>1185</c:v>
                </c:pt>
              </c:numCache>
            </c:numRef>
          </c:val>
          <c:smooth val="0"/>
          <c:extLst>
            <c:ext xmlns:c16="http://schemas.microsoft.com/office/drawing/2014/chart" uri="{C3380CC4-5D6E-409C-BE32-E72D297353CC}">
              <c16:uniqueId val="{0000000D-AAC5-40EC-BE0B-29BB1ADFBCFE}"/>
            </c:ext>
          </c:extLst>
        </c:ser>
        <c:ser>
          <c:idx val="5"/>
          <c:order val="5"/>
          <c:tx>
            <c:strRef>
              <c:f>'PT-Seasonality'!$G$3:$G$4</c:f>
              <c:strCache>
                <c:ptCount val="1"/>
                <c:pt idx="0">
                  <c:v>2023</c:v>
                </c:pt>
              </c:strCache>
            </c:strRef>
          </c:tx>
          <c:spPr>
            <a:ln w="28575" cap="rnd">
              <a:solidFill>
                <a:schemeClr val="accent6"/>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'PT-Seasonality'!$G$5:$G$17</c:f>
              <c:numCache>
                <c:formatCode>0</c:formatCode>
                <c:ptCount val="12"/>
                <c:pt idx="0">
                  <c:v>1121</c:v>
                </c:pt>
                <c:pt idx="1">
                  <c:v>1331</c:v>
                </c:pt>
                <c:pt idx="2">
                  <c:v>1016</c:v>
                </c:pt>
                <c:pt idx="3">
                  <c:v>990</c:v>
                </c:pt>
                <c:pt idx="4">
                  <c:v>1620</c:v>
                </c:pt>
                <c:pt idx="5">
                  <c:v>1426</c:v>
                </c:pt>
                <c:pt idx="6">
                  <c:v>1476</c:v>
                </c:pt>
                <c:pt idx="7">
                  <c:v>752</c:v>
                </c:pt>
                <c:pt idx="8">
                  <c:v>1335</c:v>
                </c:pt>
                <c:pt idx="9">
                  <c:v>1021</c:v>
                </c:pt>
                <c:pt idx="10">
                  <c:v>1114</c:v>
                </c:pt>
                <c:pt idx="11">
                  <c:v>1134</c:v>
                </c:pt>
              </c:numCache>
            </c:numRef>
          </c:val>
          <c:smooth val="0"/>
          <c:extLst>
            <c:ext xmlns:c16="http://schemas.microsoft.com/office/drawing/2014/chart" uri="{C3380CC4-5D6E-409C-BE32-E72D297353CC}">
              <c16:uniqueId val="{0000000E-AAC5-40EC-BE0B-29BB1ADFBCFE}"/>
            </c:ext>
          </c:extLst>
        </c:ser>
        <c:ser>
          <c:idx val="6"/>
          <c:order val="6"/>
          <c:tx>
            <c:strRef>
              <c:f>'PT-Seasonality'!$H$3:$H$4</c:f>
              <c:strCache>
                <c:ptCount val="1"/>
                <c:pt idx="0">
                  <c:v>2024</c:v>
                </c:pt>
              </c:strCache>
            </c:strRef>
          </c:tx>
          <c:spPr>
            <a:ln w="28575" cap="rnd">
              <a:solidFill>
                <a:schemeClr val="accent1">
                  <a:lumMod val="60000"/>
                </a:schemeClr>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'PT-Seasonality'!$H$5:$H$17</c:f>
              <c:numCache>
                <c:formatCode>0</c:formatCode>
                <c:ptCount val="12"/>
                <c:pt idx="0">
                  <c:v>1432</c:v>
                </c:pt>
                <c:pt idx="1">
                  <c:v>1152</c:v>
                </c:pt>
                <c:pt idx="2">
                  <c:v>1497</c:v>
                </c:pt>
                <c:pt idx="3">
                  <c:v>1544.02</c:v>
                </c:pt>
                <c:pt idx="4">
                  <c:v>1057.27</c:v>
                </c:pt>
                <c:pt idx="5">
                  <c:v>746.90899999999999</c:v>
                </c:pt>
                <c:pt idx="6">
                  <c:v>851</c:v>
                </c:pt>
                <c:pt idx="7">
                  <c:v>808.08637499999998</c:v>
                </c:pt>
                <c:pt idx="8">
                  <c:v>1650.72</c:v>
                </c:pt>
                <c:pt idx="9">
                  <c:v>1083.5</c:v>
                </c:pt>
                <c:pt idx="10">
                  <c:v>1145.8800000000001</c:v>
                </c:pt>
                <c:pt idx="11">
                  <c:v>544</c:v>
                </c:pt>
              </c:numCache>
            </c:numRef>
          </c:val>
          <c:smooth val="0"/>
          <c:extLst>
            <c:ext xmlns:c16="http://schemas.microsoft.com/office/drawing/2014/chart" uri="{C3380CC4-5D6E-409C-BE32-E72D297353CC}">
              <c16:uniqueId val="{0000000F-AAC5-40EC-BE0B-29BB1ADFBCFE}"/>
            </c:ext>
          </c:extLst>
        </c:ser>
        <c:ser>
          <c:idx val="7"/>
          <c:order val="7"/>
          <c:tx>
            <c:strRef>
              <c:f>'PT-Seasonality'!$I$3:$I$4</c:f>
              <c:strCache>
                <c:ptCount val="1"/>
                <c:pt idx="0">
                  <c:v>2025</c:v>
                </c:pt>
              </c:strCache>
            </c:strRef>
          </c:tx>
          <c:spPr>
            <a:ln w="28575" cap="rnd">
              <a:solidFill>
                <a:schemeClr val="accent2">
                  <a:lumMod val="60000"/>
                </a:schemeClr>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'PT-Seasonality'!$I$5:$I$17</c:f>
              <c:numCache>
                <c:formatCode>0</c:formatCode>
                <c:ptCount val="12"/>
                <c:pt idx="0">
                  <c:v>578</c:v>
                </c:pt>
                <c:pt idx="1">
                  <c:v>751</c:v>
                </c:pt>
                <c:pt idx="2">
                  <c:v>1575</c:v>
                </c:pt>
                <c:pt idx="3">
                  <c:v>1012</c:v>
                </c:pt>
                <c:pt idx="4">
                  <c:v>923</c:v>
                </c:pt>
                <c:pt idx="5">
                  <c:v>807</c:v>
                </c:pt>
              </c:numCache>
            </c:numRef>
          </c:val>
          <c:smooth val="0"/>
          <c:extLst>
            <c:ext xmlns:c16="http://schemas.microsoft.com/office/drawing/2014/chart" uri="{C3380CC4-5D6E-409C-BE32-E72D297353CC}">
              <c16:uniqueId val="{00000010-AAC5-40EC-BE0B-29BB1ADFBCFE}"/>
            </c:ext>
          </c:extLst>
        </c:ser>
        <c:dLbls>
          <c:showLegendKey val="0"/>
          <c:showVal val="0"/>
          <c:showCatName val="0"/>
          <c:showSerName val="0"/>
          <c:showPercent val="0"/>
          <c:showBubbleSize val="0"/>
        </c:dLbls>
        <c:smooth val="0"/>
        <c:axId val="256972271"/>
        <c:axId val="256972751"/>
      </c:lineChart>
      <c:catAx>
        <c:axId val="2569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72751"/>
        <c:crosses val="autoZero"/>
        <c:auto val="1"/>
        <c:lblAlgn val="ctr"/>
        <c:lblOffset val="100"/>
        <c:noMultiLvlLbl val="0"/>
      </c:catAx>
      <c:valAx>
        <c:axId val="256972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7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 weekly earnings!PivotTable3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u="sng"/>
              <a:t>Monthly Income (Based on real hours worked)</a:t>
            </a:r>
          </a:p>
        </c:rich>
      </c:tx>
      <c:layout>
        <c:manualLayout>
          <c:xMode val="edge"/>
          <c:yMode val="edge"/>
          <c:x val="0.30956747929416095"/>
          <c:y val="2.74962513532759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69900860865117E-2"/>
          <c:y val="1.9953111403894684E-2"/>
          <c:w val="0.83150293414304677"/>
          <c:h val="0.85327547965557815"/>
        </c:manualLayout>
      </c:layout>
      <c:barChart>
        <c:barDir val="col"/>
        <c:grouping val="clustered"/>
        <c:varyColors val="0"/>
        <c:ser>
          <c:idx val="0"/>
          <c:order val="0"/>
          <c:tx>
            <c:strRef>
              <c:f>'PT- weekly earnings'!$B$3</c:f>
              <c:strCache>
                <c:ptCount val="1"/>
                <c:pt idx="0">
                  <c:v>Total</c:v>
                </c:pt>
              </c:strCache>
            </c:strRef>
          </c:tx>
          <c:spPr>
            <a:solidFill>
              <a:schemeClr val="accent1"/>
            </a:solidFill>
            <a:ln>
              <a:noFill/>
            </a:ln>
            <a:effectLst/>
          </c:spPr>
          <c:invertIfNegative val="0"/>
          <c:trendline>
            <c:name>12 mov. avg.</c:name>
            <c:spPr>
              <a:ln w="19050" cap="rnd">
                <a:solidFill>
                  <a:schemeClr val="accent6">
                    <a:lumMod val="75000"/>
                  </a:schemeClr>
                </a:solidFill>
                <a:prstDash val="sysDot"/>
              </a:ln>
              <a:effectLst/>
            </c:spPr>
            <c:trendlineType val="movingAvg"/>
            <c:period val="12"/>
            <c:dispRSqr val="0"/>
            <c:dispEq val="0"/>
          </c:trendline>
          <c:cat>
            <c:multiLvlStrRef>
              <c:f>'PT- weekly earnings'!$A$4:$A$102</c:f>
              <c:multiLvlStrCache>
                <c:ptCount val="90"/>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pt idx="36">
                    <c:v>1</c:v>
                  </c:pt>
                  <c:pt idx="37">
                    <c:v>2</c:v>
                  </c:pt>
                  <c:pt idx="38">
                    <c:v>3</c:v>
                  </c:pt>
                  <c:pt idx="39">
                    <c:v>4</c:v>
                  </c:pt>
                  <c:pt idx="40">
                    <c:v>5</c:v>
                  </c:pt>
                  <c:pt idx="41">
                    <c:v>6</c:v>
                  </c:pt>
                  <c:pt idx="42">
                    <c:v>7</c:v>
                  </c:pt>
                  <c:pt idx="43">
                    <c:v>8</c:v>
                  </c:pt>
                  <c:pt idx="44">
                    <c:v>9</c:v>
                  </c:pt>
                  <c:pt idx="45">
                    <c:v>10</c:v>
                  </c:pt>
                  <c:pt idx="46">
                    <c:v>11</c:v>
                  </c:pt>
                  <c:pt idx="47">
                    <c:v>12</c:v>
                  </c:pt>
                  <c:pt idx="48">
                    <c:v>1</c:v>
                  </c:pt>
                  <c:pt idx="49">
                    <c:v>2</c:v>
                  </c:pt>
                  <c:pt idx="50">
                    <c:v>3</c:v>
                  </c:pt>
                  <c:pt idx="51">
                    <c:v>4</c:v>
                  </c:pt>
                  <c:pt idx="52">
                    <c:v>5</c:v>
                  </c:pt>
                  <c:pt idx="53">
                    <c:v>6</c:v>
                  </c:pt>
                  <c:pt idx="54">
                    <c:v>7</c:v>
                  </c:pt>
                  <c:pt idx="55">
                    <c:v>8</c:v>
                  </c:pt>
                  <c:pt idx="56">
                    <c:v>9</c:v>
                  </c:pt>
                  <c:pt idx="57">
                    <c:v>10</c:v>
                  </c:pt>
                  <c:pt idx="58">
                    <c:v>11</c:v>
                  </c:pt>
                  <c:pt idx="59">
                    <c:v>12</c:v>
                  </c:pt>
                  <c:pt idx="60">
                    <c:v>1</c:v>
                  </c:pt>
                  <c:pt idx="61">
                    <c:v>2</c:v>
                  </c:pt>
                  <c:pt idx="62">
                    <c:v>3</c:v>
                  </c:pt>
                  <c:pt idx="63">
                    <c:v>4</c:v>
                  </c:pt>
                  <c:pt idx="64">
                    <c:v>5</c:v>
                  </c:pt>
                  <c:pt idx="65">
                    <c:v>6</c:v>
                  </c:pt>
                  <c:pt idx="66">
                    <c:v>7</c:v>
                  </c:pt>
                  <c:pt idx="67">
                    <c:v>8</c:v>
                  </c:pt>
                  <c:pt idx="68">
                    <c:v>9</c:v>
                  </c:pt>
                  <c:pt idx="69">
                    <c:v>10</c:v>
                  </c:pt>
                  <c:pt idx="70">
                    <c:v>11</c:v>
                  </c:pt>
                  <c:pt idx="71">
                    <c:v>12</c:v>
                  </c:pt>
                  <c:pt idx="72">
                    <c:v>1</c:v>
                  </c:pt>
                  <c:pt idx="73">
                    <c:v>2</c:v>
                  </c:pt>
                  <c:pt idx="74">
                    <c:v>3</c:v>
                  </c:pt>
                  <c:pt idx="75">
                    <c:v>4</c:v>
                  </c:pt>
                  <c:pt idx="76">
                    <c:v>5</c:v>
                  </c:pt>
                  <c:pt idx="77">
                    <c:v>6</c:v>
                  </c:pt>
                  <c:pt idx="78">
                    <c:v>7</c:v>
                  </c:pt>
                  <c:pt idx="79">
                    <c:v>8</c:v>
                  </c:pt>
                  <c:pt idx="80">
                    <c:v>9</c:v>
                  </c:pt>
                  <c:pt idx="81">
                    <c:v>10</c:v>
                  </c:pt>
                  <c:pt idx="82">
                    <c:v>11</c:v>
                  </c:pt>
                  <c:pt idx="83">
                    <c:v>12</c:v>
                  </c:pt>
                  <c:pt idx="84">
                    <c:v>1</c:v>
                  </c:pt>
                  <c:pt idx="85">
                    <c:v>2</c:v>
                  </c:pt>
                  <c:pt idx="86">
                    <c:v>3</c:v>
                  </c:pt>
                  <c:pt idx="87">
                    <c:v>4</c:v>
                  </c:pt>
                  <c:pt idx="88">
                    <c:v>5</c:v>
                  </c:pt>
                  <c:pt idx="89">
                    <c:v>6</c:v>
                  </c:pt>
                </c:lvl>
                <c:lvl>
                  <c:pt idx="0">
                    <c:v>2018</c:v>
                  </c:pt>
                  <c:pt idx="12">
                    <c:v>2019</c:v>
                  </c:pt>
                  <c:pt idx="24">
                    <c:v>2020</c:v>
                  </c:pt>
                  <c:pt idx="36">
                    <c:v>2021</c:v>
                  </c:pt>
                  <c:pt idx="48">
                    <c:v>2022</c:v>
                  </c:pt>
                  <c:pt idx="60">
                    <c:v>2023</c:v>
                  </c:pt>
                  <c:pt idx="72">
                    <c:v>2024</c:v>
                  </c:pt>
                  <c:pt idx="84">
                    <c:v>2025</c:v>
                  </c:pt>
                </c:lvl>
              </c:multiLvlStrCache>
            </c:multiLvlStrRef>
          </c:cat>
          <c:val>
            <c:numRef>
              <c:f>'PT- weekly earnings'!$B$4:$B$102</c:f>
              <c:numCache>
                <c:formatCode>0</c:formatCode>
                <c:ptCount val="90"/>
                <c:pt idx="0">
                  <c:v>847.36842105263145</c:v>
                </c:pt>
                <c:pt idx="1">
                  <c:v>765.41353383458636</c:v>
                </c:pt>
                <c:pt idx="2">
                  <c:v>1012.3308270676691</c:v>
                </c:pt>
                <c:pt idx="3">
                  <c:v>1253.9040131578947</c:v>
                </c:pt>
                <c:pt idx="4">
                  <c:v>659.3984962406015</c:v>
                </c:pt>
                <c:pt idx="5">
                  <c:v>965.41353383458636</c:v>
                </c:pt>
                <c:pt idx="6">
                  <c:v>1189.4736842105262</c:v>
                </c:pt>
                <c:pt idx="7">
                  <c:v>1435.3383458646617</c:v>
                </c:pt>
                <c:pt idx="8">
                  <c:v>1193.2330827067667</c:v>
                </c:pt>
                <c:pt idx="9">
                  <c:v>1320.3007518796994</c:v>
                </c:pt>
                <c:pt idx="10">
                  <c:v>638.3458646616541</c:v>
                </c:pt>
                <c:pt idx="11">
                  <c:v>1169.6184371184372</c:v>
                </c:pt>
                <c:pt idx="12">
                  <c:v>492.24806201550388</c:v>
                </c:pt>
                <c:pt idx="13">
                  <c:v>1198.4496124031007</c:v>
                </c:pt>
                <c:pt idx="14">
                  <c:v>1486.046511627907</c:v>
                </c:pt>
                <c:pt idx="15">
                  <c:v>1149.4000000000001</c:v>
                </c:pt>
                <c:pt idx="16">
                  <c:v>1241.4239854633556</c:v>
                </c:pt>
                <c:pt idx="17">
                  <c:v>1238.0769230769231</c:v>
                </c:pt>
                <c:pt idx="18">
                  <c:v>1461.3846153846152</c:v>
                </c:pt>
                <c:pt idx="19">
                  <c:v>1071.3076923076924</c:v>
                </c:pt>
                <c:pt idx="20">
                  <c:v>1411</c:v>
                </c:pt>
                <c:pt idx="21">
                  <c:v>1240</c:v>
                </c:pt>
                <c:pt idx="22">
                  <c:v>878</c:v>
                </c:pt>
                <c:pt idx="23">
                  <c:v>777</c:v>
                </c:pt>
                <c:pt idx="24">
                  <c:v>937</c:v>
                </c:pt>
                <c:pt idx="25">
                  <c:v>1111.4230769230769</c:v>
                </c:pt>
                <c:pt idx="26">
                  <c:v>1345</c:v>
                </c:pt>
                <c:pt idx="27">
                  <c:v>479</c:v>
                </c:pt>
                <c:pt idx="28">
                  <c:v>1128</c:v>
                </c:pt>
                <c:pt idx="29">
                  <c:v>1307.3076923076924</c:v>
                </c:pt>
                <c:pt idx="30">
                  <c:v>1660.6153846153845</c:v>
                </c:pt>
                <c:pt idx="31">
                  <c:v>2002.8892307692308</c:v>
                </c:pt>
                <c:pt idx="32">
                  <c:v>1094</c:v>
                </c:pt>
                <c:pt idx="33">
                  <c:v>1061</c:v>
                </c:pt>
                <c:pt idx="34">
                  <c:v>967</c:v>
                </c:pt>
                <c:pt idx="35">
                  <c:v>1237</c:v>
                </c:pt>
                <c:pt idx="36">
                  <c:v>1215</c:v>
                </c:pt>
                <c:pt idx="37">
                  <c:v>1333</c:v>
                </c:pt>
                <c:pt idx="38">
                  <c:v>1427</c:v>
                </c:pt>
                <c:pt idx="39">
                  <c:v>634</c:v>
                </c:pt>
                <c:pt idx="40">
                  <c:v>1527</c:v>
                </c:pt>
                <c:pt idx="41">
                  <c:v>985</c:v>
                </c:pt>
                <c:pt idx="42">
                  <c:v>869</c:v>
                </c:pt>
                <c:pt idx="43">
                  <c:v>868</c:v>
                </c:pt>
                <c:pt idx="44">
                  <c:v>740</c:v>
                </c:pt>
                <c:pt idx="45">
                  <c:v>330</c:v>
                </c:pt>
                <c:pt idx="46">
                  <c:v>1097</c:v>
                </c:pt>
                <c:pt idx="47">
                  <c:v>1010</c:v>
                </c:pt>
                <c:pt idx="48">
                  <c:v>1268</c:v>
                </c:pt>
                <c:pt idx="49">
                  <c:v>315</c:v>
                </c:pt>
                <c:pt idx="50">
                  <c:v>846</c:v>
                </c:pt>
                <c:pt idx="51">
                  <c:v>640</c:v>
                </c:pt>
                <c:pt idx="52">
                  <c:v>1464</c:v>
                </c:pt>
                <c:pt idx="53">
                  <c:v>1100</c:v>
                </c:pt>
                <c:pt idx="54">
                  <c:v>1124.2190000000001</c:v>
                </c:pt>
                <c:pt idx="55">
                  <c:v>1606</c:v>
                </c:pt>
                <c:pt idx="56">
                  <c:v>561</c:v>
                </c:pt>
                <c:pt idx="57">
                  <c:v>1154</c:v>
                </c:pt>
                <c:pt idx="58">
                  <c:v>1162</c:v>
                </c:pt>
                <c:pt idx="59">
                  <c:v>1185</c:v>
                </c:pt>
                <c:pt idx="60">
                  <c:v>1121</c:v>
                </c:pt>
                <c:pt idx="61">
                  <c:v>1331</c:v>
                </c:pt>
                <c:pt idx="62">
                  <c:v>1016</c:v>
                </c:pt>
                <c:pt idx="63">
                  <c:v>990</c:v>
                </c:pt>
                <c:pt idx="64">
                  <c:v>1620</c:v>
                </c:pt>
                <c:pt idx="65">
                  <c:v>1426</c:v>
                </c:pt>
                <c:pt idx="66">
                  <c:v>1476</c:v>
                </c:pt>
                <c:pt idx="67">
                  <c:v>752</c:v>
                </c:pt>
                <c:pt idx="68">
                  <c:v>1335</c:v>
                </c:pt>
                <c:pt idx="69">
                  <c:v>1021</c:v>
                </c:pt>
                <c:pt idx="70">
                  <c:v>1114</c:v>
                </c:pt>
                <c:pt idx="71">
                  <c:v>1134</c:v>
                </c:pt>
                <c:pt idx="72">
                  <c:v>1432</c:v>
                </c:pt>
                <c:pt idx="73">
                  <c:v>1152</c:v>
                </c:pt>
                <c:pt idx="74">
                  <c:v>1497</c:v>
                </c:pt>
                <c:pt idx="75">
                  <c:v>1544.02</c:v>
                </c:pt>
                <c:pt idx="76">
                  <c:v>1057.27</c:v>
                </c:pt>
                <c:pt idx="77">
                  <c:v>746.90899999999999</c:v>
                </c:pt>
                <c:pt idx="78">
                  <c:v>851</c:v>
                </c:pt>
                <c:pt idx="79">
                  <c:v>808.08637499999998</c:v>
                </c:pt>
                <c:pt idx="80">
                  <c:v>1650.72</c:v>
                </c:pt>
                <c:pt idx="81">
                  <c:v>1083.5</c:v>
                </c:pt>
                <c:pt idx="82">
                  <c:v>1145.8800000000001</c:v>
                </c:pt>
                <c:pt idx="83">
                  <c:v>544</c:v>
                </c:pt>
                <c:pt idx="84">
                  <c:v>578</c:v>
                </c:pt>
                <c:pt idx="85">
                  <c:v>751</c:v>
                </c:pt>
                <c:pt idx="86">
                  <c:v>1575</c:v>
                </c:pt>
                <c:pt idx="87">
                  <c:v>1012</c:v>
                </c:pt>
                <c:pt idx="88">
                  <c:v>923</c:v>
                </c:pt>
                <c:pt idx="89">
                  <c:v>807</c:v>
                </c:pt>
              </c:numCache>
            </c:numRef>
          </c:val>
          <c:extLst>
            <c:ext xmlns:c16="http://schemas.microsoft.com/office/drawing/2014/chart" uri="{C3380CC4-5D6E-409C-BE32-E72D297353CC}">
              <c16:uniqueId val="{00000001-5C1E-4AF6-AE25-4347C257D71C}"/>
            </c:ext>
          </c:extLst>
        </c:ser>
        <c:dLbls>
          <c:showLegendKey val="0"/>
          <c:showVal val="0"/>
          <c:showCatName val="0"/>
          <c:showSerName val="0"/>
          <c:showPercent val="0"/>
          <c:showBubbleSize val="0"/>
        </c:dLbls>
        <c:gapWidth val="219"/>
        <c:overlap val="-27"/>
        <c:axId val="531551215"/>
        <c:axId val="531547855"/>
      </c:barChart>
      <c:catAx>
        <c:axId val="53155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1547855"/>
        <c:crosses val="autoZero"/>
        <c:auto val="1"/>
        <c:lblAlgn val="ctr"/>
        <c:lblOffset val="100"/>
        <c:noMultiLvlLbl val="0"/>
      </c:catAx>
      <c:valAx>
        <c:axId val="5315478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1551215"/>
        <c:crosses val="autoZero"/>
        <c:crossBetween val="between"/>
      </c:valAx>
      <c:spPr>
        <a:noFill/>
        <a:ln>
          <a:noFill/>
        </a:ln>
        <a:effectLst/>
      </c:spPr>
    </c:plotArea>
    <c:legend>
      <c:legendPos val="r"/>
      <c:layout>
        <c:manualLayout>
          <c:xMode val="edge"/>
          <c:yMode val="edge"/>
          <c:x val="0.87713501301220353"/>
          <c:y val="0.27137136019806002"/>
          <c:w val="0.12286498698779641"/>
          <c:h val="0.125331741394174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Tables.xlsx]PT-pay per hour!PivotTable6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Revenue per</a:t>
            </a:r>
            <a:r>
              <a:rPr lang="en-US" b="1" u="sng" baseline="0"/>
              <a:t> </a:t>
            </a:r>
            <a:r>
              <a:rPr lang="en-US" b="1" u="sng"/>
              <a:t>Hour </a:t>
            </a:r>
            <a:r>
              <a:rPr lang="en-US" b="1" u="sng" baseline="0"/>
              <a:t>(based on hours worked) </a:t>
            </a:r>
            <a:endParaRPr lang="en-US" b="1" u="sng"/>
          </a:p>
        </c:rich>
      </c:tx>
      <c:layout>
        <c:manualLayout>
          <c:xMode val="edge"/>
          <c:yMode val="edge"/>
          <c:x val="0.27833541561002006"/>
          <c:y val="5.0336679472879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20987904648207E-2"/>
          <c:y val="0.11729264535105072"/>
          <c:w val="0.95065776426257687"/>
          <c:h val="0.55119616902225277"/>
        </c:manualLayout>
      </c:layout>
      <c:barChart>
        <c:barDir val="col"/>
        <c:grouping val="clustered"/>
        <c:varyColors val="0"/>
        <c:ser>
          <c:idx val="0"/>
          <c:order val="0"/>
          <c:tx>
            <c:strRef>
              <c:f>'PT-pay per hour'!$B$3</c:f>
              <c:strCache>
                <c:ptCount val="1"/>
                <c:pt idx="0">
                  <c:v>Total</c:v>
                </c:pt>
              </c:strCache>
            </c:strRef>
          </c:tx>
          <c:spPr>
            <a:solidFill>
              <a:schemeClr val="accent1"/>
            </a:solidFill>
            <a:ln>
              <a:noFill/>
            </a:ln>
            <a:effectLst/>
          </c:spPr>
          <c:invertIfNegative val="0"/>
          <c:trendline>
            <c:spPr>
              <a:ln w="28575" cap="rnd">
                <a:solidFill>
                  <a:srgbClr val="00B050"/>
                </a:solidFill>
                <a:prstDash val="sysDot"/>
              </a:ln>
              <a:effectLst/>
            </c:spPr>
            <c:trendlineType val="linear"/>
            <c:dispRSqr val="0"/>
            <c:dispEq val="0"/>
          </c:trendline>
          <c:cat>
            <c:multiLvlStrRef>
              <c:f>'PT-pay per hour'!$A$4:$A$368</c:f>
              <c:multiLvlStrCache>
                <c:ptCount val="356"/>
                <c:lvl>
                  <c:pt idx="0">
                    <c:v>01/01/2018</c:v>
                  </c:pt>
                  <c:pt idx="1">
                    <c:v>08/01/2018</c:v>
                  </c:pt>
                  <c:pt idx="2">
                    <c:v>15/01/2018</c:v>
                  </c:pt>
                  <c:pt idx="3">
                    <c:v>22/01/2018</c:v>
                  </c:pt>
                  <c:pt idx="4">
                    <c:v>29/01/2018</c:v>
                  </c:pt>
                  <c:pt idx="5">
                    <c:v>05/02/2018</c:v>
                  </c:pt>
                  <c:pt idx="6">
                    <c:v>12/02/2018</c:v>
                  </c:pt>
                  <c:pt idx="7">
                    <c:v>26/02/2018</c:v>
                  </c:pt>
                  <c:pt idx="8">
                    <c:v>05/03/2018</c:v>
                  </c:pt>
                  <c:pt idx="9">
                    <c:v>12/03/2018</c:v>
                  </c:pt>
                  <c:pt idx="10">
                    <c:v>19/03/2018</c:v>
                  </c:pt>
                  <c:pt idx="11">
                    <c:v>26/03/2018</c:v>
                  </c:pt>
                  <c:pt idx="12">
                    <c:v>02/04/2018</c:v>
                  </c:pt>
                  <c:pt idx="13">
                    <c:v>09/04/2018</c:v>
                  </c:pt>
                  <c:pt idx="14">
                    <c:v>16/04/2018</c:v>
                  </c:pt>
                  <c:pt idx="15">
                    <c:v>23/04/2018</c:v>
                  </c:pt>
                  <c:pt idx="16">
                    <c:v>30/04/2018</c:v>
                  </c:pt>
                  <c:pt idx="17">
                    <c:v>07/05/2018</c:v>
                  </c:pt>
                  <c:pt idx="18">
                    <c:v>14/05/2018</c:v>
                  </c:pt>
                  <c:pt idx="19">
                    <c:v>21/05/2018</c:v>
                  </c:pt>
                  <c:pt idx="20">
                    <c:v>28/05/2018</c:v>
                  </c:pt>
                  <c:pt idx="21">
                    <c:v>04/06/2018</c:v>
                  </c:pt>
                  <c:pt idx="22">
                    <c:v>11/06/2018</c:v>
                  </c:pt>
                  <c:pt idx="23">
                    <c:v>18/06/2018</c:v>
                  </c:pt>
                  <c:pt idx="24">
                    <c:v>25/06/2018</c:v>
                  </c:pt>
                  <c:pt idx="25">
                    <c:v>02/07/2018</c:v>
                  </c:pt>
                  <c:pt idx="26">
                    <c:v>09/07/2018</c:v>
                  </c:pt>
                  <c:pt idx="27">
                    <c:v>16/07/2018</c:v>
                  </c:pt>
                  <c:pt idx="28">
                    <c:v>23/07/2018</c:v>
                  </c:pt>
                  <c:pt idx="29">
                    <c:v>06/08/2018</c:v>
                  </c:pt>
                  <c:pt idx="30">
                    <c:v>13/08/2018</c:v>
                  </c:pt>
                  <c:pt idx="31">
                    <c:v>20/08/2018</c:v>
                  </c:pt>
                  <c:pt idx="32">
                    <c:v>27/08/2018</c:v>
                  </c:pt>
                  <c:pt idx="33">
                    <c:v>03/09/2018</c:v>
                  </c:pt>
                  <c:pt idx="34">
                    <c:v>10/09/2018</c:v>
                  </c:pt>
                  <c:pt idx="35">
                    <c:v>17/09/2018</c:v>
                  </c:pt>
                  <c:pt idx="36">
                    <c:v>24/09/2018</c:v>
                  </c:pt>
                  <c:pt idx="37">
                    <c:v>08/10/2018</c:v>
                  </c:pt>
                  <c:pt idx="38">
                    <c:v>15/10/2018</c:v>
                  </c:pt>
                  <c:pt idx="39">
                    <c:v>22/10/2018</c:v>
                  </c:pt>
                  <c:pt idx="40">
                    <c:v>29/10/2018</c:v>
                  </c:pt>
                  <c:pt idx="41">
                    <c:v>05/11/2018</c:v>
                  </c:pt>
                  <c:pt idx="42">
                    <c:v>12/11/2018</c:v>
                  </c:pt>
                  <c:pt idx="43">
                    <c:v>26/11/2018</c:v>
                  </c:pt>
                  <c:pt idx="44">
                    <c:v>10/12/2018</c:v>
                  </c:pt>
                  <c:pt idx="45">
                    <c:v>17/12/2018</c:v>
                  </c:pt>
                  <c:pt idx="46">
                    <c:v>24/12/2018</c:v>
                  </c:pt>
                  <c:pt idx="47">
                    <c:v>07/01/2019</c:v>
                  </c:pt>
                  <c:pt idx="48">
                    <c:v>28/01/2019</c:v>
                  </c:pt>
                  <c:pt idx="49">
                    <c:v>04/02/2019</c:v>
                  </c:pt>
                  <c:pt idx="50">
                    <c:v>11/02/2019</c:v>
                  </c:pt>
                  <c:pt idx="51">
                    <c:v>18/02/2019</c:v>
                  </c:pt>
                  <c:pt idx="52">
                    <c:v>25/02/2019</c:v>
                  </c:pt>
                  <c:pt idx="53">
                    <c:v>04/03/2019</c:v>
                  </c:pt>
                  <c:pt idx="54">
                    <c:v>11/03/2019</c:v>
                  </c:pt>
                  <c:pt idx="55">
                    <c:v>18/03/2019</c:v>
                  </c:pt>
                  <c:pt idx="56">
                    <c:v>25/03/2019</c:v>
                  </c:pt>
                  <c:pt idx="57">
                    <c:v>08/04/2019</c:v>
                  </c:pt>
                  <c:pt idx="58">
                    <c:v>15/04/2019</c:v>
                  </c:pt>
                  <c:pt idx="59">
                    <c:v>22/04/2019</c:v>
                  </c:pt>
                  <c:pt idx="60">
                    <c:v>13/05/2019</c:v>
                  </c:pt>
                  <c:pt idx="61">
                    <c:v>20/05/2019</c:v>
                  </c:pt>
                  <c:pt idx="62">
                    <c:v>27/05/2019</c:v>
                  </c:pt>
                  <c:pt idx="63">
                    <c:v>03/06/2019</c:v>
                  </c:pt>
                  <c:pt idx="64">
                    <c:v>10/06/2019</c:v>
                  </c:pt>
                  <c:pt idx="65">
                    <c:v>17/06/2019</c:v>
                  </c:pt>
                  <c:pt idx="66">
                    <c:v>24/06/2019</c:v>
                  </c:pt>
                  <c:pt idx="67">
                    <c:v>01/07/2019</c:v>
                  </c:pt>
                  <c:pt idx="68">
                    <c:v>08/07/2019</c:v>
                  </c:pt>
                  <c:pt idx="69">
                    <c:v>15/07/2019</c:v>
                  </c:pt>
                  <c:pt idx="70">
                    <c:v>22/07/2019</c:v>
                  </c:pt>
                  <c:pt idx="71">
                    <c:v>29/07/2019</c:v>
                  </c:pt>
                  <c:pt idx="72">
                    <c:v>05/08/2019</c:v>
                  </c:pt>
                  <c:pt idx="73">
                    <c:v>12/08/2019</c:v>
                  </c:pt>
                  <c:pt idx="74">
                    <c:v>26/08/2019</c:v>
                  </c:pt>
                  <c:pt idx="75">
                    <c:v>02/09/2019</c:v>
                  </c:pt>
                  <c:pt idx="76">
                    <c:v>09/09/2019</c:v>
                  </c:pt>
                  <c:pt idx="77">
                    <c:v>16/09/2019</c:v>
                  </c:pt>
                  <c:pt idx="78">
                    <c:v>30/09/2019</c:v>
                  </c:pt>
                  <c:pt idx="79">
                    <c:v>07/10/2019</c:v>
                  </c:pt>
                  <c:pt idx="80">
                    <c:v>14/10/2019</c:v>
                  </c:pt>
                  <c:pt idx="81">
                    <c:v>21/10/2019</c:v>
                  </c:pt>
                  <c:pt idx="82">
                    <c:v>28/10/2019</c:v>
                  </c:pt>
                  <c:pt idx="83">
                    <c:v>04/11/2019</c:v>
                  </c:pt>
                  <c:pt idx="84">
                    <c:v>11/11/2019</c:v>
                  </c:pt>
                  <c:pt idx="85">
                    <c:v>18/11/2019</c:v>
                  </c:pt>
                  <c:pt idx="86">
                    <c:v>25/11/2019</c:v>
                  </c:pt>
                  <c:pt idx="87">
                    <c:v>16/12/2019</c:v>
                  </c:pt>
                  <c:pt idx="88">
                    <c:v>23/12/2019</c:v>
                  </c:pt>
                  <c:pt idx="89">
                    <c:v>30/12/2019</c:v>
                  </c:pt>
                  <c:pt idx="90">
                    <c:v>06/01/2020</c:v>
                  </c:pt>
                  <c:pt idx="91">
                    <c:v>20/01/2020</c:v>
                  </c:pt>
                  <c:pt idx="92">
                    <c:v>27/01/2020</c:v>
                  </c:pt>
                  <c:pt idx="93">
                    <c:v>03/02/2020</c:v>
                  </c:pt>
                  <c:pt idx="94">
                    <c:v>10/02/2020</c:v>
                  </c:pt>
                  <c:pt idx="95">
                    <c:v>17/02/2020</c:v>
                  </c:pt>
                  <c:pt idx="96">
                    <c:v>24/02/2020</c:v>
                  </c:pt>
                  <c:pt idx="97">
                    <c:v>02/03/2020</c:v>
                  </c:pt>
                  <c:pt idx="98">
                    <c:v>09/03/2020</c:v>
                  </c:pt>
                  <c:pt idx="99">
                    <c:v>16/03/2020</c:v>
                  </c:pt>
                  <c:pt idx="100">
                    <c:v>23/03/2020</c:v>
                  </c:pt>
                  <c:pt idx="101">
                    <c:v>30/03/2020</c:v>
                  </c:pt>
                  <c:pt idx="102">
                    <c:v>20/04/2020</c:v>
                  </c:pt>
                  <c:pt idx="103">
                    <c:v>27/04/2020</c:v>
                  </c:pt>
                  <c:pt idx="104">
                    <c:v>04/05/2020</c:v>
                  </c:pt>
                  <c:pt idx="105">
                    <c:v>11/05/2020</c:v>
                  </c:pt>
                  <c:pt idx="106">
                    <c:v>18/05/2020</c:v>
                  </c:pt>
                  <c:pt idx="107">
                    <c:v>25/05/2020</c:v>
                  </c:pt>
                  <c:pt idx="108">
                    <c:v>01/06/2020</c:v>
                  </c:pt>
                  <c:pt idx="109">
                    <c:v>08/06/2020</c:v>
                  </c:pt>
                  <c:pt idx="110">
                    <c:v>15/06/2020</c:v>
                  </c:pt>
                  <c:pt idx="111">
                    <c:v>22/06/2020</c:v>
                  </c:pt>
                  <c:pt idx="112">
                    <c:v>29/06/2020</c:v>
                  </c:pt>
                  <c:pt idx="113">
                    <c:v>06/07/2020</c:v>
                  </c:pt>
                  <c:pt idx="114">
                    <c:v>13/07/2020</c:v>
                  </c:pt>
                  <c:pt idx="115">
                    <c:v>20/07/2020</c:v>
                  </c:pt>
                  <c:pt idx="116">
                    <c:v>27/07/2020</c:v>
                  </c:pt>
                  <c:pt idx="117">
                    <c:v>03/08/2020</c:v>
                  </c:pt>
                  <c:pt idx="118">
                    <c:v>10/08/2020</c:v>
                  </c:pt>
                  <c:pt idx="119">
                    <c:v>17/08/2020</c:v>
                  </c:pt>
                  <c:pt idx="120">
                    <c:v>24/08/2020</c:v>
                  </c:pt>
                  <c:pt idx="121">
                    <c:v>31/08/2020</c:v>
                  </c:pt>
                  <c:pt idx="122">
                    <c:v>07/09/2020</c:v>
                  </c:pt>
                  <c:pt idx="123">
                    <c:v>14/09/2020</c:v>
                  </c:pt>
                  <c:pt idx="124">
                    <c:v>21/09/2020</c:v>
                  </c:pt>
                  <c:pt idx="125">
                    <c:v>28/09/2020</c:v>
                  </c:pt>
                  <c:pt idx="126">
                    <c:v>05/10/2020</c:v>
                  </c:pt>
                  <c:pt idx="127">
                    <c:v>12/10/2020</c:v>
                  </c:pt>
                  <c:pt idx="128">
                    <c:v>19/10/2020</c:v>
                  </c:pt>
                  <c:pt idx="129">
                    <c:v>26/10/2020</c:v>
                  </c:pt>
                  <c:pt idx="130">
                    <c:v>02/11/2020</c:v>
                  </c:pt>
                  <c:pt idx="131">
                    <c:v>09/11/2020</c:v>
                  </c:pt>
                  <c:pt idx="132">
                    <c:v>16/11/2020</c:v>
                  </c:pt>
                  <c:pt idx="133">
                    <c:v>23/11/2020</c:v>
                  </c:pt>
                  <c:pt idx="134">
                    <c:v>30/11/2020</c:v>
                  </c:pt>
                  <c:pt idx="135">
                    <c:v>07/12/2020</c:v>
                  </c:pt>
                  <c:pt idx="136">
                    <c:v>14/12/2020</c:v>
                  </c:pt>
                  <c:pt idx="137">
                    <c:v>21/12/2020</c:v>
                  </c:pt>
                  <c:pt idx="138">
                    <c:v>28/12/2020</c:v>
                  </c:pt>
                  <c:pt idx="139">
                    <c:v>04/01/2021</c:v>
                  </c:pt>
                  <c:pt idx="140">
                    <c:v>11/01/2021</c:v>
                  </c:pt>
                  <c:pt idx="141">
                    <c:v>18/01/2021</c:v>
                  </c:pt>
                  <c:pt idx="142">
                    <c:v>25/01/2021</c:v>
                  </c:pt>
                  <c:pt idx="143">
                    <c:v>01/02/2021</c:v>
                  </c:pt>
                  <c:pt idx="144">
                    <c:v>08/02/2021</c:v>
                  </c:pt>
                  <c:pt idx="145">
                    <c:v>15/02/2021</c:v>
                  </c:pt>
                  <c:pt idx="146">
                    <c:v>22/02/2021</c:v>
                  </c:pt>
                  <c:pt idx="147">
                    <c:v>01/03/2021</c:v>
                  </c:pt>
                  <c:pt idx="148">
                    <c:v>08/03/2021</c:v>
                  </c:pt>
                  <c:pt idx="149">
                    <c:v>15/03/2021</c:v>
                  </c:pt>
                  <c:pt idx="150">
                    <c:v>22/03/2021</c:v>
                  </c:pt>
                  <c:pt idx="151">
                    <c:v>19/04/2021</c:v>
                  </c:pt>
                  <c:pt idx="152">
                    <c:v>26/04/2021</c:v>
                  </c:pt>
                  <c:pt idx="153">
                    <c:v>03/05/2021</c:v>
                  </c:pt>
                  <c:pt idx="154">
                    <c:v>10/05/2021</c:v>
                  </c:pt>
                  <c:pt idx="155">
                    <c:v>17/05/2021</c:v>
                  </c:pt>
                  <c:pt idx="156">
                    <c:v>24/05/2021</c:v>
                  </c:pt>
                  <c:pt idx="157">
                    <c:v>31/05/2021</c:v>
                  </c:pt>
                  <c:pt idx="158">
                    <c:v>07/06/2021</c:v>
                  </c:pt>
                  <c:pt idx="159">
                    <c:v>14/06/2021</c:v>
                  </c:pt>
                  <c:pt idx="160">
                    <c:v>21/06/2021</c:v>
                  </c:pt>
                  <c:pt idx="161">
                    <c:v>28/06/2021</c:v>
                  </c:pt>
                  <c:pt idx="162">
                    <c:v>05/07/2021</c:v>
                  </c:pt>
                  <c:pt idx="163">
                    <c:v>12/07/2021</c:v>
                  </c:pt>
                  <c:pt idx="164">
                    <c:v>19/07/2021</c:v>
                  </c:pt>
                  <c:pt idx="165">
                    <c:v>26/07/2021</c:v>
                  </c:pt>
                  <c:pt idx="166">
                    <c:v>02/08/2021</c:v>
                  </c:pt>
                  <c:pt idx="167">
                    <c:v>09/08/2021</c:v>
                  </c:pt>
                  <c:pt idx="168">
                    <c:v>16/08/2021</c:v>
                  </c:pt>
                  <c:pt idx="169">
                    <c:v>30/08/2021</c:v>
                  </c:pt>
                  <c:pt idx="170">
                    <c:v>06/09/2021</c:v>
                  </c:pt>
                  <c:pt idx="171">
                    <c:v>13/09/2021</c:v>
                  </c:pt>
                  <c:pt idx="172">
                    <c:v>20/09/2021</c:v>
                  </c:pt>
                  <c:pt idx="173">
                    <c:v>04/10/2021</c:v>
                  </c:pt>
                  <c:pt idx="174">
                    <c:v>11/10/2021</c:v>
                  </c:pt>
                  <c:pt idx="175">
                    <c:v>08/11/2021</c:v>
                  </c:pt>
                  <c:pt idx="176">
                    <c:v>15/11/2021</c:v>
                  </c:pt>
                  <c:pt idx="177">
                    <c:v>22/11/2021</c:v>
                  </c:pt>
                  <c:pt idx="178">
                    <c:v>29/11/2021</c:v>
                  </c:pt>
                  <c:pt idx="179">
                    <c:v>06/12/2021</c:v>
                  </c:pt>
                  <c:pt idx="180">
                    <c:v>13/12/2021</c:v>
                  </c:pt>
                  <c:pt idx="181">
                    <c:v>20/12/2021</c:v>
                  </c:pt>
                  <c:pt idx="182">
                    <c:v>27/12/2021</c:v>
                  </c:pt>
                  <c:pt idx="183">
                    <c:v>03/01/2022</c:v>
                  </c:pt>
                  <c:pt idx="184">
                    <c:v>10/01/2022</c:v>
                  </c:pt>
                  <c:pt idx="185">
                    <c:v>17/01/2022</c:v>
                  </c:pt>
                  <c:pt idx="186">
                    <c:v>24/01/2022</c:v>
                  </c:pt>
                  <c:pt idx="187">
                    <c:v>31/01/2022</c:v>
                  </c:pt>
                  <c:pt idx="188">
                    <c:v>21/02/2022</c:v>
                  </c:pt>
                  <c:pt idx="189">
                    <c:v>28/02/2022</c:v>
                  </c:pt>
                  <c:pt idx="190">
                    <c:v>07/03/2022</c:v>
                  </c:pt>
                  <c:pt idx="191">
                    <c:v>14/03/2022</c:v>
                  </c:pt>
                  <c:pt idx="192">
                    <c:v>21/03/2022</c:v>
                  </c:pt>
                  <c:pt idx="193">
                    <c:v>28/03/2022</c:v>
                  </c:pt>
                  <c:pt idx="194">
                    <c:v>11/04/2022</c:v>
                  </c:pt>
                  <c:pt idx="195">
                    <c:v>18/04/2022</c:v>
                  </c:pt>
                  <c:pt idx="196">
                    <c:v>25/04/2022</c:v>
                  </c:pt>
                  <c:pt idx="197">
                    <c:v>02/05/2022</c:v>
                  </c:pt>
                  <c:pt idx="198">
                    <c:v>09/05/2022</c:v>
                  </c:pt>
                  <c:pt idx="199">
                    <c:v>16/05/2022</c:v>
                  </c:pt>
                  <c:pt idx="200">
                    <c:v>23/05/2022</c:v>
                  </c:pt>
                  <c:pt idx="201">
                    <c:v>30/05/2022</c:v>
                  </c:pt>
                  <c:pt idx="202">
                    <c:v>06/06/2022</c:v>
                  </c:pt>
                  <c:pt idx="203">
                    <c:v>13/06/2022</c:v>
                  </c:pt>
                  <c:pt idx="204">
                    <c:v>20/06/2022</c:v>
                  </c:pt>
                  <c:pt idx="205">
                    <c:v>27/06/2022</c:v>
                  </c:pt>
                  <c:pt idx="206">
                    <c:v>04/07/2022</c:v>
                  </c:pt>
                  <c:pt idx="207">
                    <c:v>11/07/2022</c:v>
                  </c:pt>
                  <c:pt idx="208">
                    <c:v>18/07/2022</c:v>
                  </c:pt>
                  <c:pt idx="209">
                    <c:v>25/07/2022</c:v>
                  </c:pt>
                  <c:pt idx="210">
                    <c:v>01/08/2022</c:v>
                  </c:pt>
                  <c:pt idx="211">
                    <c:v>08/08/2022</c:v>
                  </c:pt>
                  <c:pt idx="212">
                    <c:v>15/08/2022</c:v>
                  </c:pt>
                  <c:pt idx="213">
                    <c:v>22/08/2022</c:v>
                  </c:pt>
                  <c:pt idx="214">
                    <c:v>29/08/2022</c:v>
                  </c:pt>
                  <c:pt idx="215">
                    <c:v>05/09/2022</c:v>
                  </c:pt>
                  <c:pt idx="216">
                    <c:v>12/09/2022</c:v>
                  </c:pt>
                  <c:pt idx="217">
                    <c:v>03/10/2022</c:v>
                  </c:pt>
                  <c:pt idx="218">
                    <c:v>10/10/2022</c:v>
                  </c:pt>
                  <c:pt idx="219">
                    <c:v>17/10/2022</c:v>
                  </c:pt>
                  <c:pt idx="220">
                    <c:v>24/10/2022</c:v>
                  </c:pt>
                  <c:pt idx="221">
                    <c:v>31/10/2022</c:v>
                  </c:pt>
                  <c:pt idx="222">
                    <c:v>07/11/2022</c:v>
                  </c:pt>
                  <c:pt idx="223">
                    <c:v>14/11/2022</c:v>
                  </c:pt>
                  <c:pt idx="224">
                    <c:v>21/11/2022</c:v>
                  </c:pt>
                  <c:pt idx="225">
                    <c:v>28/11/2022</c:v>
                  </c:pt>
                  <c:pt idx="226">
                    <c:v>05/12/2022</c:v>
                  </c:pt>
                  <c:pt idx="227">
                    <c:v>12/12/2022</c:v>
                  </c:pt>
                  <c:pt idx="228">
                    <c:v>19/12/2022</c:v>
                  </c:pt>
                  <c:pt idx="229">
                    <c:v>26/12/2022</c:v>
                  </c:pt>
                  <c:pt idx="230">
                    <c:v>16/01/2023</c:v>
                  </c:pt>
                  <c:pt idx="231">
                    <c:v>23/01/2023</c:v>
                  </c:pt>
                  <c:pt idx="232">
                    <c:v>30/01/2023</c:v>
                  </c:pt>
                  <c:pt idx="233">
                    <c:v>06/02/2023</c:v>
                  </c:pt>
                  <c:pt idx="234">
                    <c:v>13/02/2023</c:v>
                  </c:pt>
                  <c:pt idx="235">
                    <c:v>20/02/2023</c:v>
                  </c:pt>
                  <c:pt idx="236">
                    <c:v>27/02/2023</c:v>
                  </c:pt>
                  <c:pt idx="237">
                    <c:v>06/03/2023</c:v>
                  </c:pt>
                  <c:pt idx="238">
                    <c:v>13/03/2023</c:v>
                  </c:pt>
                  <c:pt idx="239">
                    <c:v>20/03/2023</c:v>
                  </c:pt>
                  <c:pt idx="240">
                    <c:v>27/03/2023</c:v>
                  </c:pt>
                  <c:pt idx="241">
                    <c:v>03/04/2023</c:v>
                  </c:pt>
                  <c:pt idx="242">
                    <c:v>10/04/2023</c:v>
                  </c:pt>
                  <c:pt idx="243">
                    <c:v>17/04/2023</c:v>
                  </c:pt>
                  <c:pt idx="244">
                    <c:v>24/04/2023</c:v>
                  </c:pt>
                  <c:pt idx="245">
                    <c:v>01/05/2023</c:v>
                  </c:pt>
                  <c:pt idx="246">
                    <c:v>08/05/2023</c:v>
                  </c:pt>
                  <c:pt idx="247">
                    <c:v>15/05/2023</c:v>
                  </c:pt>
                  <c:pt idx="248">
                    <c:v>22/05/2023</c:v>
                  </c:pt>
                  <c:pt idx="249">
                    <c:v>29/05/2023</c:v>
                  </c:pt>
                  <c:pt idx="250">
                    <c:v>05/06/2023</c:v>
                  </c:pt>
                  <c:pt idx="251">
                    <c:v>12/06/2023</c:v>
                  </c:pt>
                  <c:pt idx="252">
                    <c:v>19/06/2023</c:v>
                  </c:pt>
                  <c:pt idx="253">
                    <c:v>10/07/2023</c:v>
                  </c:pt>
                  <c:pt idx="254">
                    <c:v>17/07/2023</c:v>
                  </c:pt>
                  <c:pt idx="255">
                    <c:v>24/07/2023</c:v>
                  </c:pt>
                  <c:pt idx="256">
                    <c:v>31/07/2023</c:v>
                  </c:pt>
                  <c:pt idx="257">
                    <c:v>07/08/2023</c:v>
                  </c:pt>
                  <c:pt idx="258">
                    <c:v>14/08/2023</c:v>
                  </c:pt>
                  <c:pt idx="259">
                    <c:v>21/08/2023</c:v>
                  </c:pt>
                  <c:pt idx="260">
                    <c:v>28/08/2023</c:v>
                  </c:pt>
                  <c:pt idx="261">
                    <c:v>04/09/2023</c:v>
                  </c:pt>
                  <c:pt idx="262">
                    <c:v>11/09/2023</c:v>
                  </c:pt>
                  <c:pt idx="263">
                    <c:v>18/09/2023</c:v>
                  </c:pt>
                  <c:pt idx="264">
                    <c:v>25/09/2023</c:v>
                  </c:pt>
                  <c:pt idx="265">
                    <c:v>02/10/2023</c:v>
                  </c:pt>
                  <c:pt idx="266">
                    <c:v>09/10/2023</c:v>
                  </c:pt>
                  <c:pt idx="267">
                    <c:v>16/10/2023</c:v>
                  </c:pt>
                  <c:pt idx="268">
                    <c:v>23/10/2023</c:v>
                  </c:pt>
                  <c:pt idx="269">
                    <c:v>30/10/2023</c:v>
                  </c:pt>
                  <c:pt idx="270">
                    <c:v>06/11/2023</c:v>
                  </c:pt>
                  <c:pt idx="271">
                    <c:v>13/11/2023</c:v>
                  </c:pt>
                  <c:pt idx="272">
                    <c:v>20/11/2023</c:v>
                  </c:pt>
                  <c:pt idx="273">
                    <c:v>27/11/2023</c:v>
                  </c:pt>
                  <c:pt idx="274">
                    <c:v>04/12/2023</c:v>
                  </c:pt>
                  <c:pt idx="275">
                    <c:v>11/12/2023</c:v>
                  </c:pt>
                  <c:pt idx="276">
                    <c:v>18/12/2023</c:v>
                  </c:pt>
                  <c:pt idx="277">
                    <c:v>25/12/2023</c:v>
                  </c:pt>
                  <c:pt idx="278">
                    <c:v>01/01/2024</c:v>
                  </c:pt>
                  <c:pt idx="279">
                    <c:v>08/01/2024</c:v>
                  </c:pt>
                  <c:pt idx="280">
                    <c:v>15/01/2024</c:v>
                  </c:pt>
                  <c:pt idx="281">
                    <c:v>22/01/2024</c:v>
                  </c:pt>
                  <c:pt idx="282">
                    <c:v>29/01/2024</c:v>
                  </c:pt>
                  <c:pt idx="283">
                    <c:v>05/02/2024</c:v>
                  </c:pt>
                  <c:pt idx="284">
                    <c:v>12/02/2024</c:v>
                  </c:pt>
                  <c:pt idx="285">
                    <c:v>19/02/2024</c:v>
                  </c:pt>
                  <c:pt idx="286">
                    <c:v>26/02/2024</c:v>
                  </c:pt>
                  <c:pt idx="287">
                    <c:v>04/03/2024</c:v>
                  </c:pt>
                  <c:pt idx="288">
                    <c:v>11/03/2024</c:v>
                  </c:pt>
                  <c:pt idx="289">
                    <c:v>18/03/2024</c:v>
                  </c:pt>
                  <c:pt idx="290">
                    <c:v>25/03/2024</c:v>
                  </c:pt>
                  <c:pt idx="291">
                    <c:v>01/04/2024</c:v>
                  </c:pt>
                  <c:pt idx="292">
                    <c:v>08/04/2024</c:v>
                  </c:pt>
                  <c:pt idx="293">
                    <c:v>15/04/2024</c:v>
                  </c:pt>
                  <c:pt idx="294">
                    <c:v>22/04/2024</c:v>
                  </c:pt>
                  <c:pt idx="295">
                    <c:v>29/04/2024</c:v>
                  </c:pt>
                  <c:pt idx="296">
                    <c:v>06/05/2024</c:v>
                  </c:pt>
                  <c:pt idx="297">
                    <c:v>13/05/2024</c:v>
                  </c:pt>
                  <c:pt idx="298">
                    <c:v>20/05/2024</c:v>
                  </c:pt>
                  <c:pt idx="299">
                    <c:v>27/05/2024</c:v>
                  </c:pt>
                  <c:pt idx="300">
                    <c:v>03/06/2024</c:v>
                  </c:pt>
                  <c:pt idx="301">
                    <c:v>10/06/2024</c:v>
                  </c:pt>
                  <c:pt idx="302">
                    <c:v>17/06/2024</c:v>
                  </c:pt>
                  <c:pt idx="303">
                    <c:v>24/06/2024</c:v>
                  </c:pt>
                  <c:pt idx="304">
                    <c:v>01/07/2024</c:v>
                  </c:pt>
                  <c:pt idx="305">
                    <c:v>08/07/2024</c:v>
                  </c:pt>
                  <c:pt idx="306">
                    <c:v>15/07/2024</c:v>
                  </c:pt>
                  <c:pt idx="307">
                    <c:v>22/07/2024</c:v>
                  </c:pt>
                  <c:pt idx="308">
                    <c:v>29/07/2024</c:v>
                  </c:pt>
                  <c:pt idx="309">
                    <c:v>05/08/2024</c:v>
                  </c:pt>
                  <c:pt idx="310">
                    <c:v>12/08/2024</c:v>
                  </c:pt>
                  <c:pt idx="311">
                    <c:v>19/08/2024</c:v>
                  </c:pt>
                  <c:pt idx="312">
                    <c:v>26/08/2024</c:v>
                  </c:pt>
                  <c:pt idx="313">
                    <c:v>02/09/2024</c:v>
                  </c:pt>
                  <c:pt idx="314">
                    <c:v>09/09/2024</c:v>
                  </c:pt>
                  <c:pt idx="315">
                    <c:v>16/09/2024</c:v>
                  </c:pt>
                  <c:pt idx="316">
                    <c:v>23/09/2024</c:v>
                  </c:pt>
                  <c:pt idx="317">
                    <c:v>30/09/2024</c:v>
                  </c:pt>
                  <c:pt idx="318">
                    <c:v>07/10/2024</c:v>
                  </c:pt>
                  <c:pt idx="319">
                    <c:v>14/10/2024</c:v>
                  </c:pt>
                  <c:pt idx="320">
                    <c:v>21/10/2024</c:v>
                  </c:pt>
                  <c:pt idx="321">
                    <c:v>28/10/2024</c:v>
                  </c:pt>
                  <c:pt idx="322">
                    <c:v>04/11/2024</c:v>
                  </c:pt>
                  <c:pt idx="323">
                    <c:v>11/11/2024</c:v>
                  </c:pt>
                  <c:pt idx="324">
                    <c:v>18/11/2024</c:v>
                  </c:pt>
                  <c:pt idx="325">
                    <c:v>25/11/2024</c:v>
                  </c:pt>
                  <c:pt idx="326">
                    <c:v>02/12/2024</c:v>
                  </c:pt>
                  <c:pt idx="327">
                    <c:v>09/12/2024</c:v>
                  </c:pt>
                  <c:pt idx="328">
                    <c:v>16/12/2024</c:v>
                  </c:pt>
                  <c:pt idx="329">
                    <c:v>23/12/2024</c:v>
                  </c:pt>
                  <c:pt idx="330">
                    <c:v>30/12/2024</c:v>
                  </c:pt>
                  <c:pt idx="331">
                    <c:v>03/02/2025</c:v>
                  </c:pt>
                  <c:pt idx="332">
                    <c:v>06/01/2025</c:v>
                  </c:pt>
                  <c:pt idx="333">
                    <c:v>13/01/2025</c:v>
                  </c:pt>
                  <c:pt idx="334">
                    <c:v>20/01/2025</c:v>
                  </c:pt>
                  <c:pt idx="335">
                    <c:v>27/01/2025</c:v>
                  </c:pt>
                  <c:pt idx="336">
                    <c:v>10/02/2025</c:v>
                  </c:pt>
                  <c:pt idx="337">
                    <c:v>17/02/2025</c:v>
                  </c:pt>
                  <c:pt idx="338">
                    <c:v>24/02/2025</c:v>
                  </c:pt>
                  <c:pt idx="339">
                    <c:v>03/03/2025</c:v>
                  </c:pt>
                  <c:pt idx="340">
                    <c:v>10/03/2025</c:v>
                  </c:pt>
                  <c:pt idx="341">
                    <c:v>17/03/2025</c:v>
                  </c:pt>
                  <c:pt idx="342">
                    <c:v>24/03/2025</c:v>
                  </c:pt>
                  <c:pt idx="343">
                    <c:v>31/03/2025</c:v>
                  </c:pt>
                  <c:pt idx="344">
                    <c:v>07/04/2025</c:v>
                  </c:pt>
                  <c:pt idx="345">
                    <c:v>14/04/2025</c:v>
                  </c:pt>
                  <c:pt idx="346">
                    <c:v>21/04/2025</c:v>
                  </c:pt>
                  <c:pt idx="347">
                    <c:v>28/04/2025</c:v>
                  </c:pt>
                  <c:pt idx="348">
                    <c:v>05/05/2025</c:v>
                  </c:pt>
                  <c:pt idx="349">
                    <c:v>12/05/2025</c:v>
                  </c:pt>
                  <c:pt idx="350">
                    <c:v>19/05/2025</c:v>
                  </c:pt>
                  <c:pt idx="351">
                    <c:v>26/05/2025</c:v>
                  </c:pt>
                  <c:pt idx="352">
                    <c:v>02/06/2025</c:v>
                  </c:pt>
                  <c:pt idx="353">
                    <c:v>09/06/2025</c:v>
                  </c:pt>
                  <c:pt idx="354">
                    <c:v>16/06/2025</c:v>
                  </c:pt>
                  <c:pt idx="355">
                    <c:v>23/06/2025</c:v>
                  </c:pt>
                </c:lvl>
                <c:lvl>
                  <c:pt idx="0">
                    <c:v>2018</c:v>
                  </c:pt>
                  <c:pt idx="47">
                    <c:v>2019</c:v>
                  </c:pt>
                  <c:pt idx="90">
                    <c:v>2020</c:v>
                  </c:pt>
                  <c:pt idx="139">
                    <c:v>2021</c:v>
                  </c:pt>
                  <c:pt idx="183">
                    <c:v>2022</c:v>
                  </c:pt>
                  <c:pt idx="230">
                    <c:v>2023</c:v>
                  </c:pt>
                  <c:pt idx="278">
                    <c:v>2024</c:v>
                  </c:pt>
                  <c:pt idx="331">
                    <c:v>2025</c:v>
                  </c:pt>
                </c:lvl>
              </c:multiLvlStrCache>
            </c:multiLvlStrRef>
          </c:cat>
          <c:val>
            <c:numRef>
              <c:f>'PT-pay per hour'!$B$4:$B$368</c:f>
              <c:numCache>
                <c:formatCode>General</c:formatCode>
                <c:ptCount val="356"/>
                <c:pt idx="0">
                  <c:v>9.1412742382271457</c:v>
                </c:pt>
                <c:pt idx="1">
                  <c:v>9.5777906304222089</c:v>
                </c:pt>
                <c:pt idx="2">
                  <c:v>9.0225563909774422</c:v>
                </c:pt>
                <c:pt idx="3">
                  <c:v>9.9722991689750682</c:v>
                </c:pt>
                <c:pt idx="4">
                  <c:v>10.579389650597079</c:v>
                </c:pt>
                <c:pt idx="5">
                  <c:v>12.75187969924812</c:v>
                </c:pt>
                <c:pt idx="6">
                  <c:v>12.252854358117515</c:v>
                </c:pt>
                <c:pt idx="7">
                  <c:v>10.333526122999807</c:v>
                </c:pt>
                <c:pt idx="8">
                  <c:v>12.436496647022961</c:v>
                </c:pt>
                <c:pt idx="9">
                  <c:v>13.319011815252416</c:v>
                </c:pt>
                <c:pt idx="10">
                  <c:v>12.874120785835554</c:v>
                </c:pt>
                <c:pt idx="11">
                  <c:v>14.780854575463048</c:v>
                </c:pt>
                <c:pt idx="12">
                  <c:v>15.07382915119123</c:v>
                </c:pt>
                <c:pt idx="13">
                  <c:v>13.533834586466165</c:v>
                </c:pt>
                <c:pt idx="14">
                  <c:v>15.037593984962404</c:v>
                </c:pt>
                <c:pt idx="15">
                  <c:v>14.742739200943534</c:v>
                </c:pt>
                <c:pt idx="16">
                  <c:v>15.305091047932331</c:v>
                </c:pt>
                <c:pt idx="17">
                  <c:v>15.292468459283802</c:v>
                </c:pt>
                <c:pt idx="18">
                  <c:v>15.613501839705645</c:v>
                </c:pt>
                <c:pt idx="19">
                  <c:v>15.114709851551956</c:v>
                </c:pt>
                <c:pt idx="20">
                  <c:v>15.260373155109995</c:v>
                </c:pt>
                <c:pt idx="21">
                  <c:v>16.290726817042607</c:v>
                </c:pt>
                <c:pt idx="22">
                  <c:v>15.168355671788165</c:v>
                </c:pt>
                <c:pt idx="23">
                  <c:v>14.588710582426213</c:v>
                </c:pt>
                <c:pt idx="24">
                  <c:v>16.2406015037594</c:v>
                </c:pt>
                <c:pt idx="25">
                  <c:v>16.481203007518797</c:v>
                </c:pt>
                <c:pt idx="26">
                  <c:v>17.754062575794325</c:v>
                </c:pt>
                <c:pt idx="27">
                  <c:v>19.462943071965629</c:v>
                </c:pt>
                <c:pt idx="28">
                  <c:v>19.874009347693558</c:v>
                </c:pt>
                <c:pt idx="29">
                  <c:v>21.23490544543176</c:v>
                </c:pt>
                <c:pt idx="30">
                  <c:v>21.329639889196674</c:v>
                </c:pt>
                <c:pt idx="31">
                  <c:v>20.92186989212161</c:v>
                </c:pt>
                <c:pt idx="32">
                  <c:v>21.992481203007518</c:v>
                </c:pt>
                <c:pt idx="33">
                  <c:v>23.67208343439243</c:v>
                </c:pt>
                <c:pt idx="34">
                  <c:v>22.146274777853726</c:v>
                </c:pt>
                <c:pt idx="35">
                  <c:v>21.267454350161113</c:v>
                </c:pt>
                <c:pt idx="36">
                  <c:v>20.585947627689915</c:v>
                </c:pt>
                <c:pt idx="37">
                  <c:v>20.796672532394815</c:v>
                </c:pt>
                <c:pt idx="38">
                  <c:v>21.381578947368421</c:v>
                </c:pt>
                <c:pt idx="39">
                  <c:v>21.740064446831362</c:v>
                </c:pt>
                <c:pt idx="40">
                  <c:v>22.798932815910742</c:v>
                </c:pt>
                <c:pt idx="41">
                  <c:v>17.744360902255639</c:v>
                </c:pt>
                <c:pt idx="42">
                  <c:v>21.124239169351949</c:v>
                </c:pt>
                <c:pt idx="43">
                  <c:v>21.73615857826384</c:v>
                </c:pt>
                <c:pt idx="44">
                  <c:v>22.578548212351031</c:v>
                </c:pt>
                <c:pt idx="45">
                  <c:v>22.271825396825395</c:v>
                </c:pt>
                <c:pt idx="46">
                  <c:v>22.916666666666668</c:v>
                </c:pt>
                <c:pt idx="47">
                  <c:v>22.762508809020435</c:v>
                </c:pt>
                <c:pt idx="48">
                  <c:v>23.144542116390344</c:v>
                </c:pt>
                <c:pt idx="49">
                  <c:v>22.435020519835842</c:v>
                </c:pt>
                <c:pt idx="50">
                  <c:v>22.654643252649898</c:v>
                </c:pt>
                <c:pt idx="51">
                  <c:v>23.446212430300555</c:v>
                </c:pt>
                <c:pt idx="52">
                  <c:v>21.107031143750849</c:v>
                </c:pt>
                <c:pt idx="53">
                  <c:v>18.90352106098814</c:v>
                </c:pt>
                <c:pt idx="54">
                  <c:v>20.337437300501595</c:v>
                </c:pt>
                <c:pt idx="55">
                  <c:v>21.076283563644534</c:v>
                </c:pt>
                <c:pt idx="56">
                  <c:v>22.954992479463151</c:v>
                </c:pt>
                <c:pt idx="57">
                  <c:v>21.014084507042252</c:v>
                </c:pt>
                <c:pt idx="58">
                  <c:v>24.0231884057971</c:v>
                </c:pt>
                <c:pt idx="59">
                  <c:v>21.939393939393938</c:v>
                </c:pt>
                <c:pt idx="60">
                  <c:v>22.649374710514127</c:v>
                </c:pt>
                <c:pt idx="61">
                  <c:v>22.276422764227643</c:v>
                </c:pt>
                <c:pt idx="62">
                  <c:v>21.994301994301992</c:v>
                </c:pt>
                <c:pt idx="63">
                  <c:v>21.75</c:v>
                </c:pt>
                <c:pt idx="64">
                  <c:v>21.301775147928993</c:v>
                </c:pt>
                <c:pt idx="65">
                  <c:v>17.183431952662723</c:v>
                </c:pt>
                <c:pt idx="66">
                  <c:v>20.904977375565608</c:v>
                </c:pt>
                <c:pt idx="67">
                  <c:v>21.074020319303337</c:v>
                </c:pt>
                <c:pt idx="68">
                  <c:v>17.028571428571428</c:v>
                </c:pt>
                <c:pt idx="69">
                  <c:v>21.538461538461537</c:v>
                </c:pt>
                <c:pt idx="70">
                  <c:v>20.6875</c:v>
                </c:pt>
                <c:pt idx="71">
                  <c:v>21.945945945945947</c:v>
                </c:pt>
                <c:pt idx="72">
                  <c:v>21.470588235294116</c:v>
                </c:pt>
                <c:pt idx="73">
                  <c:v>20.745920745920746</c:v>
                </c:pt>
                <c:pt idx="74">
                  <c:v>23.483870967741936</c:v>
                </c:pt>
                <c:pt idx="75">
                  <c:v>21.555555555555557</c:v>
                </c:pt>
                <c:pt idx="76">
                  <c:v>21.508196721311474</c:v>
                </c:pt>
                <c:pt idx="77">
                  <c:v>22.205128205128204</c:v>
                </c:pt>
                <c:pt idx="78">
                  <c:v>22.4375</c:v>
                </c:pt>
                <c:pt idx="79">
                  <c:v>22.666666666666668</c:v>
                </c:pt>
                <c:pt idx="80">
                  <c:v>24.083333333333332</c:v>
                </c:pt>
                <c:pt idx="81">
                  <c:v>23.843137254901961</c:v>
                </c:pt>
                <c:pt idx="82">
                  <c:v>23.739130434782609</c:v>
                </c:pt>
                <c:pt idx="83">
                  <c:v>22.31111111111111</c:v>
                </c:pt>
                <c:pt idx="84">
                  <c:v>21.238095238095237</c:v>
                </c:pt>
                <c:pt idx="85">
                  <c:v>23.176470588235293</c:v>
                </c:pt>
                <c:pt idx="87">
                  <c:v>19.25</c:v>
                </c:pt>
                <c:pt idx="88">
                  <c:v>21.166666666666668</c:v>
                </c:pt>
                <c:pt idx="89">
                  <c:v>22.46153846153846</c:v>
                </c:pt>
                <c:pt idx="90">
                  <c:v>22.032786885245901</c:v>
                </c:pt>
                <c:pt idx="91">
                  <c:v>21.28</c:v>
                </c:pt>
                <c:pt idx="92">
                  <c:v>22.200132538104704</c:v>
                </c:pt>
                <c:pt idx="93">
                  <c:v>20.895522388059703</c:v>
                </c:pt>
                <c:pt idx="94">
                  <c:v>23.325062034739453</c:v>
                </c:pt>
                <c:pt idx="95">
                  <c:v>20.553846153846155</c:v>
                </c:pt>
                <c:pt idx="96">
                  <c:v>22.423076923076923</c:v>
                </c:pt>
                <c:pt idx="97">
                  <c:v>21.862068965517242</c:v>
                </c:pt>
                <c:pt idx="98">
                  <c:v>24</c:v>
                </c:pt>
                <c:pt idx="99">
                  <c:v>22.844444444444445</c:v>
                </c:pt>
                <c:pt idx="100">
                  <c:v>21.743589743589745</c:v>
                </c:pt>
                <c:pt idx="101">
                  <c:v>24.8</c:v>
                </c:pt>
                <c:pt idx="102">
                  <c:v>21.368421052631579</c:v>
                </c:pt>
                <c:pt idx="103">
                  <c:v>23</c:v>
                </c:pt>
                <c:pt idx="104">
                  <c:v>23.076923076923077</c:v>
                </c:pt>
                <c:pt idx="105">
                  <c:v>21.953488372093023</c:v>
                </c:pt>
                <c:pt idx="106">
                  <c:v>21.056603773584907</c:v>
                </c:pt>
                <c:pt idx="107">
                  <c:v>22.13953488372093</c:v>
                </c:pt>
                <c:pt idx="108">
                  <c:v>21.767441860465116</c:v>
                </c:pt>
                <c:pt idx="109">
                  <c:v>23.043478260869566</c:v>
                </c:pt>
                <c:pt idx="110">
                  <c:v>21.818181818181817</c:v>
                </c:pt>
                <c:pt idx="111">
                  <c:v>22.530612244897959</c:v>
                </c:pt>
                <c:pt idx="112">
                  <c:v>19.817470664928294</c:v>
                </c:pt>
                <c:pt idx="113">
                  <c:v>21.577464788732396</c:v>
                </c:pt>
                <c:pt idx="114">
                  <c:v>19.980019980019978</c:v>
                </c:pt>
                <c:pt idx="115">
                  <c:v>21.670329670329672</c:v>
                </c:pt>
                <c:pt idx="116">
                  <c:v>21.917808219178081</c:v>
                </c:pt>
                <c:pt idx="117">
                  <c:v>21.471264367816094</c:v>
                </c:pt>
                <c:pt idx="118">
                  <c:v>21.303370786516854</c:v>
                </c:pt>
                <c:pt idx="119">
                  <c:v>21.289534127843986</c:v>
                </c:pt>
                <c:pt idx="120">
                  <c:v>22.603174603174605</c:v>
                </c:pt>
                <c:pt idx="121">
                  <c:v>20.825396825396826</c:v>
                </c:pt>
                <c:pt idx="122">
                  <c:v>20.5</c:v>
                </c:pt>
                <c:pt idx="123">
                  <c:v>20.984615384615385</c:v>
                </c:pt>
                <c:pt idx="124">
                  <c:v>20.835820895522389</c:v>
                </c:pt>
                <c:pt idx="125">
                  <c:v>21.333333333333332</c:v>
                </c:pt>
                <c:pt idx="126">
                  <c:v>21.206349206349206</c:v>
                </c:pt>
                <c:pt idx="127">
                  <c:v>21.217391304347824</c:v>
                </c:pt>
                <c:pt idx="128">
                  <c:v>21.916666666666668</c:v>
                </c:pt>
                <c:pt idx="129">
                  <c:v>20.465116279069768</c:v>
                </c:pt>
                <c:pt idx="130">
                  <c:v>21.435897435897434</c:v>
                </c:pt>
                <c:pt idx="131">
                  <c:v>22.2</c:v>
                </c:pt>
                <c:pt idx="132">
                  <c:v>22.666666666666668</c:v>
                </c:pt>
                <c:pt idx="133">
                  <c:v>22.580645161290324</c:v>
                </c:pt>
                <c:pt idx="134">
                  <c:v>21.333333333333332</c:v>
                </c:pt>
                <c:pt idx="135">
                  <c:v>20.38095238095238</c:v>
                </c:pt>
                <c:pt idx="136">
                  <c:v>22.711864406779661</c:v>
                </c:pt>
                <c:pt idx="137">
                  <c:v>18.688524590163933</c:v>
                </c:pt>
                <c:pt idx="138">
                  <c:v>20.067796610169491</c:v>
                </c:pt>
                <c:pt idx="139">
                  <c:v>20.982456140350877</c:v>
                </c:pt>
                <c:pt idx="140">
                  <c:v>18.846153846153847</c:v>
                </c:pt>
                <c:pt idx="141">
                  <c:v>20</c:v>
                </c:pt>
                <c:pt idx="142">
                  <c:v>19.792207792207794</c:v>
                </c:pt>
                <c:pt idx="143">
                  <c:v>20.428571428571427</c:v>
                </c:pt>
                <c:pt idx="144">
                  <c:v>20.524590163934427</c:v>
                </c:pt>
                <c:pt idx="145">
                  <c:v>20.477611940298509</c:v>
                </c:pt>
                <c:pt idx="146">
                  <c:v>21.424657534246574</c:v>
                </c:pt>
                <c:pt idx="147">
                  <c:v>21.12280701754386</c:v>
                </c:pt>
                <c:pt idx="148">
                  <c:v>21.643835616438356</c:v>
                </c:pt>
                <c:pt idx="149">
                  <c:v>21.408450704225352</c:v>
                </c:pt>
                <c:pt idx="150">
                  <c:v>20.955223880597014</c:v>
                </c:pt>
                <c:pt idx="151">
                  <c:v>22.666666666666668</c:v>
                </c:pt>
                <c:pt idx="152">
                  <c:v>21.904761904761905</c:v>
                </c:pt>
                <c:pt idx="153">
                  <c:v>20.0625</c:v>
                </c:pt>
                <c:pt idx="154">
                  <c:v>20.597014925373134</c:v>
                </c:pt>
                <c:pt idx="155">
                  <c:v>27.864406779661017</c:v>
                </c:pt>
                <c:pt idx="156">
                  <c:v>18.2</c:v>
                </c:pt>
                <c:pt idx="157">
                  <c:v>21.019607843137255</c:v>
                </c:pt>
                <c:pt idx="158">
                  <c:v>21.276595744680851</c:v>
                </c:pt>
                <c:pt idx="159">
                  <c:v>22.352941176470587</c:v>
                </c:pt>
                <c:pt idx="160">
                  <c:v>20.923076923076923</c:v>
                </c:pt>
                <c:pt idx="161">
                  <c:v>20.936170212765958</c:v>
                </c:pt>
                <c:pt idx="162">
                  <c:v>21.333333333333332</c:v>
                </c:pt>
                <c:pt idx="163">
                  <c:v>21.043478260869566</c:v>
                </c:pt>
                <c:pt idx="164">
                  <c:v>18.057142857142857</c:v>
                </c:pt>
                <c:pt idx="165">
                  <c:v>20.818181818181817</c:v>
                </c:pt>
                <c:pt idx="166">
                  <c:v>21.4</c:v>
                </c:pt>
                <c:pt idx="167">
                  <c:v>20.685714285714287</c:v>
                </c:pt>
                <c:pt idx="168">
                  <c:v>20.680851063829788</c:v>
                </c:pt>
                <c:pt idx="169">
                  <c:v>21.395348837209301</c:v>
                </c:pt>
                <c:pt idx="170">
                  <c:v>23</c:v>
                </c:pt>
                <c:pt idx="171">
                  <c:v>20.558139534883722</c:v>
                </c:pt>
                <c:pt idx="172">
                  <c:v>21.269841269841269</c:v>
                </c:pt>
                <c:pt idx="173">
                  <c:v>22.048780487804876</c:v>
                </c:pt>
                <c:pt idx="174">
                  <c:v>23.111111111111111</c:v>
                </c:pt>
                <c:pt idx="175">
                  <c:v>21.818181818181817</c:v>
                </c:pt>
                <c:pt idx="176">
                  <c:v>22.901960784313726</c:v>
                </c:pt>
                <c:pt idx="177">
                  <c:v>23.294117647058822</c:v>
                </c:pt>
                <c:pt idx="178">
                  <c:v>21.333333333333332</c:v>
                </c:pt>
                <c:pt idx="179">
                  <c:v>19.555555555555557</c:v>
                </c:pt>
                <c:pt idx="180">
                  <c:v>18.206896551724139</c:v>
                </c:pt>
                <c:pt idx="181">
                  <c:v>19.692307692307693</c:v>
                </c:pt>
                <c:pt idx="182">
                  <c:v>21.391304347826086</c:v>
                </c:pt>
                <c:pt idx="183">
                  <c:v>21.565217391304348</c:v>
                </c:pt>
                <c:pt idx="184">
                  <c:v>19.612903225806452</c:v>
                </c:pt>
                <c:pt idx="185">
                  <c:v>20.352941176470587</c:v>
                </c:pt>
                <c:pt idx="186">
                  <c:v>22.347826086956523</c:v>
                </c:pt>
                <c:pt idx="187">
                  <c:v>22</c:v>
                </c:pt>
                <c:pt idx="188">
                  <c:v>22.358974358974358</c:v>
                </c:pt>
                <c:pt idx="189">
                  <c:v>24.25</c:v>
                </c:pt>
                <c:pt idx="190">
                  <c:v>19.307692307692307</c:v>
                </c:pt>
                <c:pt idx="191">
                  <c:v>17.368421052631579</c:v>
                </c:pt>
                <c:pt idx="192">
                  <c:v>22</c:v>
                </c:pt>
                <c:pt idx="193">
                  <c:v>21.454545454545453</c:v>
                </c:pt>
                <c:pt idx="194">
                  <c:v>19.739130434782609</c:v>
                </c:pt>
                <c:pt idx="195">
                  <c:v>20</c:v>
                </c:pt>
                <c:pt idx="196">
                  <c:v>22.260869565217391</c:v>
                </c:pt>
                <c:pt idx="197">
                  <c:v>20.962962962962962</c:v>
                </c:pt>
                <c:pt idx="198">
                  <c:v>18.327272727272728</c:v>
                </c:pt>
                <c:pt idx="199">
                  <c:v>22.775510204081634</c:v>
                </c:pt>
                <c:pt idx="200">
                  <c:v>23.263157894736842</c:v>
                </c:pt>
                <c:pt idx="201">
                  <c:v>22</c:v>
                </c:pt>
                <c:pt idx="202">
                  <c:v>21.419354838709676</c:v>
                </c:pt>
                <c:pt idx="203">
                  <c:v>20.545454545454547</c:v>
                </c:pt>
                <c:pt idx="204">
                  <c:v>20.553846153846155</c:v>
                </c:pt>
                <c:pt idx="205">
                  <c:v>17.694915254237287</c:v>
                </c:pt>
                <c:pt idx="206">
                  <c:v>17.53846153846154</c:v>
                </c:pt>
                <c:pt idx="207">
                  <c:v>17.655835616438356</c:v>
                </c:pt>
                <c:pt idx="208">
                  <c:v>21.238095238095237</c:v>
                </c:pt>
                <c:pt idx="209">
                  <c:v>19.600000000000001</c:v>
                </c:pt>
                <c:pt idx="210">
                  <c:v>18.577777777777779</c:v>
                </c:pt>
                <c:pt idx="211">
                  <c:v>17.386666666666667</c:v>
                </c:pt>
                <c:pt idx="212">
                  <c:v>17.818181818181817</c:v>
                </c:pt>
                <c:pt idx="213">
                  <c:v>18.529411764705884</c:v>
                </c:pt>
                <c:pt idx="214">
                  <c:v>17.222222222222221</c:v>
                </c:pt>
                <c:pt idx="215">
                  <c:v>18.666666666666668</c:v>
                </c:pt>
                <c:pt idx="216">
                  <c:v>18.74074074074074</c:v>
                </c:pt>
                <c:pt idx="217">
                  <c:v>19.169811320754718</c:v>
                </c:pt>
                <c:pt idx="218">
                  <c:v>18.363636363636363</c:v>
                </c:pt>
                <c:pt idx="219">
                  <c:v>19.118644067796609</c:v>
                </c:pt>
                <c:pt idx="220">
                  <c:v>18.893617021276597</c:v>
                </c:pt>
                <c:pt idx="221">
                  <c:v>19.399999999999999</c:v>
                </c:pt>
                <c:pt idx="222">
                  <c:v>19.622641509433961</c:v>
                </c:pt>
                <c:pt idx="223">
                  <c:v>18.387096774193548</c:v>
                </c:pt>
                <c:pt idx="224">
                  <c:v>19.298245614035089</c:v>
                </c:pt>
                <c:pt idx="225">
                  <c:v>18.239999999999998</c:v>
                </c:pt>
                <c:pt idx="226">
                  <c:v>19.828571428571429</c:v>
                </c:pt>
                <c:pt idx="227">
                  <c:v>20.38095238095238</c:v>
                </c:pt>
                <c:pt idx="228">
                  <c:v>12.853333333333333</c:v>
                </c:pt>
                <c:pt idx="229">
                  <c:v>19.03448275862069</c:v>
                </c:pt>
                <c:pt idx="230">
                  <c:v>20.060606060606062</c:v>
                </c:pt>
                <c:pt idx="231">
                  <c:v>18.27027027027027</c:v>
                </c:pt>
                <c:pt idx="232">
                  <c:v>20.314606741573034</c:v>
                </c:pt>
                <c:pt idx="233">
                  <c:v>19.945945945945947</c:v>
                </c:pt>
                <c:pt idx="234">
                  <c:v>19.771428571428572</c:v>
                </c:pt>
                <c:pt idx="235">
                  <c:v>20.327868852459016</c:v>
                </c:pt>
                <c:pt idx="236">
                  <c:v>20.399999999999999</c:v>
                </c:pt>
                <c:pt idx="237">
                  <c:v>19.411764705882351</c:v>
                </c:pt>
                <c:pt idx="238">
                  <c:v>20.96551724137931</c:v>
                </c:pt>
                <c:pt idx="239">
                  <c:v>20.96</c:v>
                </c:pt>
                <c:pt idx="240">
                  <c:v>20</c:v>
                </c:pt>
                <c:pt idx="241">
                  <c:v>20</c:v>
                </c:pt>
                <c:pt idx="242">
                  <c:v>18.09090909090909</c:v>
                </c:pt>
                <c:pt idx="243">
                  <c:v>19.851851851851851</c:v>
                </c:pt>
                <c:pt idx="244">
                  <c:v>20.169014084507044</c:v>
                </c:pt>
                <c:pt idx="245">
                  <c:v>20.571428571428573</c:v>
                </c:pt>
                <c:pt idx="246">
                  <c:v>20.5625</c:v>
                </c:pt>
                <c:pt idx="247">
                  <c:v>18.46153846153846</c:v>
                </c:pt>
                <c:pt idx="248">
                  <c:v>20.861538461538462</c:v>
                </c:pt>
                <c:pt idx="249">
                  <c:v>21.508196721311474</c:v>
                </c:pt>
                <c:pt idx="250">
                  <c:v>22</c:v>
                </c:pt>
                <c:pt idx="251">
                  <c:v>21.80952380952381</c:v>
                </c:pt>
                <c:pt idx="252">
                  <c:v>22</c:v>
                </c:pt>
                <c:pt idx="253">
                  <c:v>22.360655737704917</c:v>
                </c:pt>
                <c:pt idx="254">
                  <c:v>22.210526315789473</c:v>
                </c:pt>
                <c:pt idx="255">
                  <c:v>22.833333333333332</c:v>
                </c:pt>
                <c:pt idx="256">
                  <c:v>22.37037037037037</c:v>
                </c:pt>
                <c:pt idx="257">
                  <c:v>22.424242424242426</c:v>
                </c:pt>
                <c:pt idx="258">
                  <c:v>22.871794871794872</c:v>
                </c:pt>
                <c:pt idx="259">
                  <c:v>22.285714285714285</c:v>
                </c:pt>
                <c:pt idx="260">
                  <c:v>22.787878787878789</c:v>
                </c:pt>
                <c:pt idx="261">
                  <c:v>23.466666666666665</c:v>
                </c:pt>
                <c:pt idx="262">
                  <c:v>22.074074074074073</c:v>
                </c:pt>
                <c:pt idx="263">
                  <c:v>22.509803921568629</c:v>
                </c:pt>
                <c:pt idx="264">
                  <c:v>22.142857142857142</c:v>
                </c:pt>
                <c:pt idx="265">
                  <c:v>24.64516129032258</c:v>
                </c:pt>
                <c:pt idx="266">
                  <c:v>22.844444444444445</c:v>
                </c:pt>
                <c:pt idx="267">
                  <c:v>22.111111111111111</c:v>
                </c:pt>
                <c:pt idx="268">
                  <c:v>22.810810810810811</c:v>
                </c:pt>
                <c:pt idx="269">
                  <c:v>21.032258064516128</c:v>
                </c:pt>
                <c:pt idx="270">
                  <c:v>28</c:v>
                </c:pt>
                <c:pt idx="271">
                  <c:v>25.6</c:v>
                </c:pt>
                <c:pt idx="272">
                  <c:v>23.069767441860463</c:v>
                </c:pt>
                <c:pt idx="273">
                  <c:v>22.615384615384617</c:v>
                </c:pt>
                <c:pt idx="274">
                  <c:v>23.649122807017545</c:v>
                </c:pt>
                <c:pt idx="275">
                  <c:v>22.212765957446809</c:v>
                </c:pt>
                <c:pt idx="276">
                  <c:v>21.93548387096774</c:v>
                </c:pt>
                <c:pt idx="277">
                  <c:v>21.189189189189189</c:v>
                </c:pt>
                <c:pt idx="278">
                  <c:v>21.894736842105264</c:v>
                </c:pt>
                <c:pt idx="279">
                  <c:v>22.833333333333332</c:v>
                </c:pt>
                <c:pt idx="280">
                  <c:v>23.103448275862068</c:v>
                </c:pt>
                <c:pt idx="281">
                  <c:v>22.557377049180328</c:v>
                </c:pt>
                <c:pt idx="282">
                  <c:v>23.063829787234042</c:v>
                </c:pt>
                <c:pt idx="283">
                  <c:v>22.490566037735849</c:v>
                </c:pt>
                <c:pt idx="284">
                  <c:v>22.448979591836736</c:v>
                </c:pt>
                <c:pt idx="285">
                  <c:v>21.92</c:v>
                </c:pt>
                <c:pt idx="286">
                  <c:v>22.592592592592592</c:v>
                </c:pt>
                <c:pt idx="287">
                  <c:v>23.261538461538461</c:v>
                </c:pt>
                <c:pt idx="288">
                  <c:v>22.493506493506494</c:v>
                </c:pt>
                <c:pt idx="289">
                  <c:v>23</c:v>
                </c:pt>
                <c:pt idx="290">
                  <c:v>23.815384615384616</c:v>
                </c:pt>
                <c:pt idx="291">
                  <c:v>22.170847457627119</c:v>
                </c:pt>
                <c:pt idx="292">
                  <c:v>23.343283582089551</c:v>
                </c:pt>
                <c:pt idx="293">
                  <c:v>24.151539068666139</c:v>
                </c:pt>
                <c:pt idx="294">
                  <c:v>24.102564102564102</c:v>
                </c:pt>
                <c:pt idx="295">
                  <c:v>22.8</c:v>
                </c:pt>
                <c:pt idx="296">
                  <c:v>23.560000000000002</c:v>
                </c:pt>
                <c:pt idx="297">
                  <c:v>25.019607843137255</c:v>
                </c:pt>
                <c:pt idx="298">
                  <c:v>24.857142857142858</c:v>
                </c:pt>
                <c:pt idx="299">
                  <c:v>24.888888888888889</c:v>
                </c:pt>
                <c:pt idx="300">
                  <c:v>25.454545454545453</c:v>
                </c:pt>
                <c:pt idx="301">
                  <c:v>24.716242424242424</c:v>
                </c:pt>
                <c:pt idx="302">
                  <c:v>25.555555555555557</c:v>
                </c:pt>
                <c:pt idx="303">
                  <c:v>24.914285714285715</c:v>
                </c:pt>
                <c:pt idx="304">
                  <c:v>25.391304347826086</c:v>
                </c:pt>
                <c:pt idx="305">
                  <c:v>24.38095238095238</c:v>
                </c:pt>
                <c:pt idx="306">
                  <c:v>24.166666666666668</c:v>
                </c:pt>
                <c:pt idx="307">
                  <c:v>27.35483870967742</c:v>
                </c:pt>
                <c:pt idx="308">
                  <c:v>25.142857142857142</c:v>
                </c:pt>
                <c:pt idx="309">
                  <c:v>25.241379310344829</c:v>
                </c:pt>
                <c:pt idx="310">
                  <c:v>25.6</c:v>
                </c:pt>
                <c:pt idx="311">
                  <c:v>24.549878378378377</c:v>
                </c:pt>
                <c:pt idx="312">
                  <c:v>23.542857142857144</c:v>
                </c:pt>
                <c:pt idx="313">
                  <c:v>25.951219512195124</c:v>
                </c:pt>
                <c:pt idx="314">
                  <c:v>24.756129032258066</c:v>
                </c:pt>
                <c:pt idx="315">
                  <c:v>22.779661016949152</c:v>
                </c:pt>
                <c:pt idx="316">
                  <c:v>23.666666666666668</c:v>
                </c:pt>
                <c:pt idx="317">
                  <c:v>25.833333333333332</c:v>
                </c:pt>
                <c:pt idx="318">
                  <c:v>24.608695652173914</c:v>
                </c:pt>
                <c:pt idx="319">
                  <c:v>24.711111111111112</c:v>
                </c:pt>
                <c:pt idx="320">
                  <c:v>24.571428571428573</c:v>
                </c:pt>
                <c:pt idx="321">
                  <c:v>23.8</c:v>
                </c:pt>
                <c:pt idx="322">
                  <c:v>24.088000000000001</c:v>
                </c:pt>
                <c:pt idx="323">
                  <c:v>25.381818181818183</c:v>
                </c:pt>
                <c:pt idx="324">
                  <c:v>24.313725490196077</c:v>
                </c:pt>
                <c:pt idx="325">
                  <c:v>24.6</c:v>
                </c:pt>
                <c:pt idx="326">
                  <c:v>23.076923076923077</c:v>
                </c:pt>
                <c:pt idx="327">
                  <c:v>25.583333333333332</c:v>
                </c:pt>
                <c:pt idx="328">
                  <c:v>25.2</c:v>
                </c:pt>
                <c:pt idx="330">
                  <c:v>27</c:v>
                </c:pt>
                <c:pt idx="331">
                  <c:v>25.391304347826086</c:v>
                </c:pt>
                <c:pt idx="332">
                  <c:v>25.181818181818183</c:v>
                </c:pt>
                <c:pt idx="333">
                  <c:v>23.153846153846153</c:v>
                </c:pt>
                <c:pt idx="334">
                  <c:v>25.272727272727273</c:v>
                </c:pt>
                <c:pt idx="335">
                  <c:v>25.309090909090909</c:v>
                </c:pt>
                <c:pt idx="336">
                  <c:v>23.906976744186046</c:v>
                </c:pt>
                <c:pt idx="337">
                  <c:v>26.285714285714285</c:v>
                </c:pt>
                <c:pt idx="338">
                  <c:v>25.756097560975611</c:v>
                </c:pt>
                <c:pt idx="339">
                  <c:v>25.35483870967742</c:v>
                </c:pt>
                <c:pt idx="340">
                  <c:v>22.32</c:v>
                </c:pt>
                <c:pt idx="341">
                  <c:v>25.862068965517242</c:v>
                </c:pt>
                <c:pt idx="342">
                  <c:v>24.38095238095238</c:v>
                </c:pt>
                <c:pt idx="343">
                  <c:v>25.302325581395348</c:v>
                </c:pt>
                <c:pt idx="344">
                  <c:v>23.416666666666668</c:v>
                </c:pt>
                <c:pt idx="345">
                  <c:v>25.257142857142856</c:v>
                </c:pt>
                <c:pt idx="346">
                  <c:v>26.193548387096776</c:v>
                </c:pt>
                <c:pt idx="347">
                  <c:v>26.127659574468087</c:v>
                </c:pt>
                <c:pt idx="348">
                  <c:v>27.466666666666665</c:v>
                </c:pt>
                <c:pt idx="349">
                  <c:v>26.418604651162791</c:v>
                </c:pt>
                <c:pt idx="350">
                  <c:v>25.25925925925926</c:v>
                </c:pt>
                <c:pt idx="351">
                  <c:v>25.161290322580644</c:v>
                </c:pt>
                <c:pt idx="352">
                  <c:v>24.470588235294116</c:v>
                </c:pt>
                <c:pt idx="353">
                  <c:v>25.076923076923077</c:v>
                </c:pt>
                <c:pt idx="354">
                  <c:v>25.90909090909091</c:v>
                </c:pt>
                <c:pt idx="355">
                  <c:v>26.260869565217391</c:v>
                </c:pt>
              </c:numCache>
            </c:numRef>
          </c:val>
          <c:extLst>
            <c:ext xmlns:c16="http://schemas.microsoft.com/office/drawing/2014/chart" uri="{C3380CC4-5D6E-409C-BE32-E72D297353CC}">
              <c16:uniqueId val="{00000001-86C7-4E98-97CB-F3A69A49E9FE}"/>
            </c:ext>
          </c:extLst>
        </c:ser>
        <c:dLbls>
          <c:showLegendKey val="0"/>
          <c:showVal val="0"/>
          <c:showCatName val="0"/>
          <c:showSerName val="0"/>
          <c:showPercent val="0"/>
          <c:showBubbleSize val="0"/>
        </c:dLbls>
        <c:gapWidth val="219"/>
        <c:overlap val="-27"/>
        <c:axId val="211722351"/>
        <c:axId val="211740111"/>
      </c:barChart>
      <c:catAx>
        <c:axId val="211722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740111"/>
        <c:crosses val="autoZero"/>
        <c:auto val="1"/>
        <c:lblAlgn val="ctr"/>
        <c:lblOffset val="100"/>
        <c:noMultiLvlLbl val="0"/>
      </c:catAx>
      <c:valAx>
        <c:axId val="211740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722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Tables.xlsx]PT-Seasonality!PivotTable1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Revenue</a:t>
            </a:r>
            <a:r>
              <a:rPr lang="en-GB" b="1" u="sng" baseline="0"/>
              <a:t> by Year &amp; Month (Seasonality Analysis, based on hours worked)</a:t>
            </a:r>
            <a:endParaRPr lang="en-GB" b="1" u="sng"/>
          </a:p>
        </c:rich>
      </c:tx>
      <c:layout>
        <c:manualLayout>
          <c:xMode val="edge"/>
          <c:yMode val="edge"/>
          <c:x val="0.22319332735857428"/>
          <c:y val="4.12766648680480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07391470594851E-2"/>
          <c:y val="9.8739226206151595E-2"/>
          <c:w val="0.78064352041690244"/>
          <c:h val="0.7489943157218163"/>
        </c:manualLayout>
      </c:layout>
      <c:lineChart>
        <c:grouping val="standard"/>
        <c:varyColors val="0"/>
        <c:ser>
          <c:idx val="0"/>
          <c:order val="0"/>
          <c:tx>
            <c:strRef>
              <c:f>'PT-Seasonality'!$B$3:$B$4</c:f>
              <c:strCache>
                <c:ptCount val="1"/>
                <c:pt idx="0">
                  <c:v>2018</c:v>
                </c:pt>
              </c:strCache>
            </c:strRef>
          </c:tx>
          <c:spPr>
            <a:ln w="28575" cap="rnd">
              <a:solidFill>
                <a:schemeClr val="accent1"/>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'PT-Seasonality'!$B$5:$B$17</c:f>
              <c:numCache>
                <c:formatCode>0</c:formatCode>
                <c:ptCount val="12"/>
                <c:pt idx="0">
                  <c:v>847.36842105263145</c:v>
                </c:pt>
                <c:pt idx="1">
                  <c:v>765.41353383458636</c:v>
                </c:pt>
                <c:pt idx="2">
                  <c:v>1012.3308270676691</c:v>
                </c:pt>
                <c:pt idx="3">
                  <c:v>1253.9040131578947</c:v>
                </c:pt>
                <c:pt idx="4">
                  <c:v>659.3984962406015</c:v>
                </c:pt>
                <c:pt idx="5">
                  <c:v>965.41353383458636</c:v>
                </c:pt>
                <c:pt idx="6">
                  <c:v>1189.4736842105262</c:v>
                </c:pt>
                <c:pt idx="7">
                  <c:v>1435.3383458646617</c:v>
                </c:pt>
                <c:pt idx="8">
                  <c:v>1193.2330827067667</c:v>
                </c:pt>
                <c:pt idx="9">
                  <c:v>1320.3007518796994</c:v>
                </c:pt>
                <c:pt idx="10">
                  <c:v>638.3458646616541</c:v>
                </c:pt>
                <c:pt idx="11">
                  <c:v>1169.6184371184372</c:v>
                </c:pt>
              </c:numCache>
            </c:numRef>
          </c:val>
          <c:smooth val="0"/>
          <c:extLst>
            <c:ext xmlns:c16="http://schemas.microsoft.com/office/drawing/2014/chart" uri="{C3380CC4-5D6E-409C-BE32-E72D297353CC}">
              <c16:uniqueId val="{00000000-1FAE-4EF1-8C33-5B5EC8C02977}"/>
            </c:ext>
          </c:extLst>
        </c:ser>
        <c:ser>
          <c:idx val="1"/>
          <c:order val="1"/>
          <c:tx>
            <c:strRef>
              <c:f>'PT-Seasonality'!$C$3:$C$4</c:f>
              <c:strCache>
                <c:ptCount val="1"/>
                <c:pt idx="0">
                  <c:v>2019</c:v>
                </c:pt>
              </c:strCache>
            </c:strRef>
          </c:tx>
          <c:spPr>
            <a:ln w="28575" cap="rnd">
              <a:solidFill>
                <a:schemeClr val="accent2"/>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'PT-Seasonality'!$C$5:$C$17</c:f>
              <c:numCache>
                <c:formatCode>0</c:formatCode>
                <c:ptCount val="12"/>
                <c:pt idx="0">
                  <c:v>492.24806201550388</c:v>
                </c:pt>
                <c:pt idx="1">
                  <c:v>1198.4496124031007</c:v>
                </c:pt>
                <c:pt idx="2">
                  <c:v>1486.046511627907</c:v>
                </c:pt>
                <c:pt idx="3">
                  <c:v>1149.4000000000001</c:v>
                </c:pt>
                <c:pt idx="4">
                  <c:v>1241.4239854633556</c:v>
                </c:pt>
                <c:pt idx="5">
                  <c:v>1238.0769230769231</c:v>
                </c:pt>
                <c:pt idx="6">
                  <c:v>1461.3846153846152</c:v>
                </c:pt>
                <c:pt idx="7">
                  <c:v>1071.3076923076924</c:v>
                </c:pt>
                <c:pt idx="8">
                  <c:v>1411</c:v>
                </c:pt>
                <c:pt idx="9">
                  <c:v>1240</c:v>
                </c:pt>
                <c:pt idx="10">
                  <c:v>878</c:v>
                </c:pt>
                <c:pt idx="11">
                  <c:v>777</c:v>
                </c:pt>
              </c:numCache>
            </c:numRef>
          </c:val>
          <c:smooth val="0"/>
          <c:extLst>
            <c:ext xmlns:c16="http://schemas.microsoft.com/office/drawing/2014/chart" uri="{C3380CC4-5D6E-409C-BE32-E72D297353CC}">
              <c16:uniqueId val="{00000001-1FAE-4EF1-8C33-5B5EC8C02977}"/>
            </c:ext>
          </c:extLst>
        </c:ser>
        <c:ser>
          <c:idx val="2"/>
          <c:order val="2"/>
          <c:tx>
            <c:strRef>
              <c:f>'PT-Seasonality'!$D$3:$D$4</c:f>
              <c:strCache>
                <c:ptCount val="1"/>
                <c:pt idx="0">
                  <c:v>2020</c:v>
                </c:pt>
              </c:strCache>
            </c:strRef>
          </c:tx>
          <c:spPr>
            <a:ln w="28575" cap="rnd">
              <a:solidFill>
                <a:schemeClr val="accent3"/>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'PT-Seasonality'!$D$5:$D$17</c:f>
              <c:numCache>
                <c:formatCode>0</c:formatCode>
                <c:ptCount val="12"/>
                <c:pt idx="0">
                  <c:v>937</c:v>
                </c:pt>
                <c:pt idx="1">
                  <c:v>1111.4230769230769</c:v>
                </c:pt>
                <c:pt idx="2">
                  <c:v>1345</c:v>
                </c:pt>
                <c:pt idx="3">
                  <c:v>479</c:v>
                </c:pt>
                <c:pt idx="4">
                  <c:v>1128</c:v>
                </c:pt>
                <c:pt idx="5">
                  <c:v>1307.3076923076924</c:v>
                </c:pt>
                <c:pt idx="6">
                  <c:v>1660.6153846153845</c:v>
                </c:pt>
                <c:pt idx="7">
                  <c:v>2002.8892307692308</c:v>
                </c:pt>
                <c:pt idx="8">
                  <c:v>1094</c:v>
                </c:pt>
                <c:pt idx="9">
                  <c:v>1061</c:v>
                </c:pt>
                <c:pt idx="10">
                  <c:v>967</c:v>
                </c:pt>
                <c:pt idx="11">
                  <c:v>1237</c:v>
                </c:pt>
              </c:numCache>
            </c:numRef>
          </c:val>
          <c:smooth val="0"/>
          <c:extLst>
            <c:ext xmlns:c16="http://schemas.microsoft.com/office/drawing/2014/chart" uri="{C3380CC4-5D6E-409C-BE32-E72D297353CC}">
              <c16:uniqueId val="{00000002-1FAE-4EF1-8C33-5B5EC8C02977}"/>
            </c:ext>
          </c:extLst>
        </c:ser>
        <c:ser>
          <c:idx val="3"/>
          <c:order val="3"/>
          <c:tx>
            <c:strRef>
              <c:f>'PT-Seasonality'!$E$3:$E$4</c:f>
              <c:strCache>
                <c:ptCount val="1"/>
                <c:pt idx="0">
                  <c:v>2021</c:v>
                </c:pt>
              </c:strCache>
            </c:strRef>
          </c:tx>
          <c:spPr>
            <a:ln w="28575" cap="rnd">
              <a:solidFill>
                <a:schemeClr val="accent4"/>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'PT-Seasonality'!$E$5:$E$17</c:f>
              <c:numCache>
                <c:formatCode>0</c:formatCode>
                <c:ptCount val="12"/>
                <c:pt idx="0">
                  <c:v>1215</c:v>
                </c:pt>
                <c:pt idx="1">
                  <c:v>1333</c:v>
                </c:pt>
                <c:pt idx="2">
                  <c:v>1427</c:v>
                </c:pt>
                <c:pt idx="3">
                  <c:v>634</c:v>
                </c:pt>
                <c:pt idx="4">
                  <c:v>1527</c:v>
                </c:pt>
                <c:pt idx="5">
                  <c:v>985</c:v>
                </c:pt>
                <c:pt idx="6">
                  <c:v>869</c:v>
                </c:pt>
                <c:pt idx="7">
                  <c:v>868</c:v>
                </c:pt>
                <c:pt idx="8">
                  <c:v>740</c:v>
                </c:pt>
                <c:pt idx="9">
                  <c:v>330</c:v>
                </c:pt>
                <c:pt idx="10">
                  <c:v>1097</c:v>
                </c:pt>
                <c:pt idx="11">
                  <c:v>1010</c:v>
                </c:pt>
              </c:numCache>
            </c:numRef>
          </c:val>
          <c:smooth val="0"/>
          <c:extLst>
            <c:ext xmlns:c16="http://schemas.microsoft.com/office/drawing/2014/chart" uri="{C3380CC4-5D6E-409C-BE32-E72D297353CC}">
              <c16:uniqueId val="{00000003-1FAE-4EF1-8C33-5B5EC8C02977}"/>
            </c:ext>
          </c:extLst>
        </c:ser>
        <c:ser>
          <c:idx val="4"/>
          <c:order val="4"/>
          <c:tx>
            <c:strRef>
              <c:f>'PT-Seasonality'!$F$3:$F$4</c:f>
              <c:strCache>
                <c:ptCount val="1"/>
                <c:pt idx="0">
                  <c:v>2022</c:v>
                </c:pt>
              </c:strCache>
            </c:strRef>
          </c:tx>
          <c:spPr>
            <a:ln w="28575" cap="rnd">
              <a:solidFill>
                <a:schemeClr val="accent5"/>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'PT-Seasonality'!$F$5:$F$17</c:f>
              <c:numCache>
                <c:formatCode>0</c:formatCode>
                <c:ptCount val="12"/>
                <c:pt idx="0">
                  <c:v>1268</c:v>
                </c:pt>
                <c:pt idx="1">
                  <c:v>315</c:v>
                </c:pt>
                <c:pt idx="2">
                  <c:v>846</c:v>
                </c:pt>
                <c:pt idx="3">
                  <c:v>640</c:v>
                </c:pt>
                <c:pt idx="4">
                  <c:v>1464</c:v>
                </c:pt>
                <c:pt idx="5">
                  <c:v>1100</c:v>
                </c:pt>
                <c:pt idx="6">
                  <c:v>1124.2190000000001</c:v>
                </c:pt>
                <c:pt idx="7">
                  <c:v>1606</c:v>
                </c:pt>
                <c:pt idx="8">
                  <c:v>561</c:v>
                </c:pt>
                <c:pt idx="9">
                  <c:v>1154</c:v>
                </c:pt>
                <c:pt idx="10">
                  <c:v>1162</c:v>
                </c:pt>
                <c:pt idx="11">
                  <c:v>1185</c:v>
                </c:pt>
              </c:numCache>
            </c:numRef>
          </c:val>
          <c:smooth val="0"/>
          <c:extLst>
            <c:ext xmlns:c16="http://schemas.microsoft.com/office/drawing/2014/chart" uri="{C3380CC4-5D6E-409C-BE32-E72D297353CC}">
              <c16:uniqueId val="{00000004-1FAE-4EF1-8C33-5B5EC8C02977}"/>
            </c:ext>
          </c:extLst>
        </c:ser>
        <c:ser>
          <c:idx val="5"/>
          <c:order val="5"/>
          <c:tx>
            <c:strRef>
              <c:f>'PT-Seasonality'!$G$3:$G$4</c:f>
              <c:strCache>
                <c:ptCount val="1"/>
                <c:pt idx="0">
                  <c:v>2023</c:v>
                </c:pt>
              </c:strCache>
            </c:strRef>
          </c:tx>
          <c:spPr>
            <a:ln w="28575" cap="rnd">
              <a:solidFill>
                <a:schemeClr val="accent6"/>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'PT-Seasonality'!$G$5:$G$17</c:f>
              <c:numCache>
                <c:formatCode>0</c:formatCode>
                <c:ptCount val="12"/>
                <c:pt idx="0">
                  <c:v>1121</c:v>
                </c:pt>
                <c:pt idx="1">
                  <c:v>1331</c:v>
                </c:pt>
                <c:pt idx="2">
                  <c:v>1016</c:v>
                </c:pt>
                <c:pt idx="3">
                  <c:v>990</c:v>
                </c:pt>
                <c:pt idx="4">
                  <c:v>1620</c:v>
                </c:pt>
                <c:pt idx="5">
                  <c:v>1426</c:v>
                </c:pt>
                <c:pt idx="6">
                  <c:v>1476</c:v>
                </c:pt>
                <c:pt idx="7">
                  <c:v>752</c:v>
                </c:pt>
                <c:pt idx="8">
                  <c:v>1335</c:v>
                </c:pt>
                <c:pt idx="9">
                  <c:v>1021</c:v>
                </c:pt>
                <c:pt idx="10">
                  <c:v>1114</c:v>
                </c:pt>
                <c:pt idx="11">
                  <c:v>1134</c:v>
                </c:pt>
              </c:numCache>
            </c:numRef>
          </c:val>
          <c:smooth val="0"/>
          <c:extLst>
            <c:ext xmlns:c16="http://schemas.microsoft.com/office/drawing/2014/chart" uri="{C3380CC4-5D6E-409C-BE32-E72D297353CC}">
              <c16:uniqueId val="{00000005-1FAE-4EF1-8C33-5B5EC8C02977}"/>
            </c:ext>
          </c:extLst>
        </c:ser>
        <c:ser>
          <c:idx val="6"/>
          <c:order val="6"/>
          <c:tx>
            <c:strRef>
              <c:f>'PT-Seasonality'!$H$3:$H$4</c:f>
              <c:strCache>
                <c:ptCount val="1"/>
                <c:pt idx="0">
                  <c:v>2024</c:v>
                </c:pt>
              </c:strCache>
            </c:strRef>
          </c:tx>
          <c:spPr>
            <a:ln w="28575" cap="rnd">
              <a:solidFill>
                <a:schemeClr val="accent1">
                  <a:lumMod val="60000"/>
                </a:schemeClr>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'PT-Seasonality'!$H$5:$H$17</c:f>
              <c:numCache>
                <c:formatCode>0</c:formatCode>
                <c:ptCount val="12"/>
                <c:pt idx="0">
                  <c:v>1432</c:v>
                </c:pt>
                <c:pt idx="1">
                  <c:v>1152</c:v>
                </c:pt>
                <c:pt idx="2">
                  <c:v>1497</c:v>
                </c:pt>
                <c:pt idx="3">
                  <c:v>1544.02</c:v>
                </c:pt>
                <c:pt idx="4">
                  <c:v>1057.27</c:v>
                </c:pt>
                <c:pt idx="5">
                  <c:v>746.90899999999999</c:v>
                </c:pt>
                <c:pt idx="6">
                  <c:v>851</c:v>
                </c:pt>
                <c:pt idx="7">
                  <c:v>808.08637499999998</c:v>
                </c:pt>
                <c:pt idx="8">
                  <c:v>1650.72</c:v>
                </c:pt>
                <c:pt idx="9">
                  <c:v>1083.5</c:v>
                </c:pt>
                <c:pt idx="10">
                  <c:v>1145.8800000000001</c:v>
                </c:pt>
                <c:pt idx="11">
                  <c:v>544</c:v>
                </c:pt>
              </c:numCache>
            </c:numRef>
          </c:val>
          <c:smooth val="0"/>
          <c:extLst>
            <c:ext xmlns:c16="http://schemas.microsoft.com/office/drawing/2014/chart" uri="{C3380CC4-5D6E-409C-BE32-E72D297353CC}">
              <c16:uniqueId val="{00000006-1FAE-4EF1-8C33-5B5EC8C02977}"/>
            </c:ext>
          </c:extLst>
        </c:ser>
        <c:ser>
          <c:idx val="7"/>
          <c:order val="7"/>
          <c:tx>
            <c:strRef>
              <c:f>'PT-Seasonality'!$I$3:$I$4</c:f>
              <c:strCache>
                <c:ptCount val="1"/>
                <c:pt idx="0">
                  <c:v>2025</c:v>
                </c:pt>
              </c:strCache>
            </c:strRef>
          </c:tx>
          <c:spPr>
            <a:ln w="28575" cap="rnd">
              <a:solidFill>
                <a:schemeClr val="accent2">
                  <a:lumMod val="60000"/>
                </a:schemeClr>
              </a:solidFill>
              <a:round/>
            </a:ln>
            <a:effectLst/>
          </c:spPr>
          <c:marker>
            <c:symbol val="none"/>
          </c:marker>
          <c:cat>
            <c:strRef>
              <c:f>'PT-Seasonality'!$A$5:$A$17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'PT-Seasonality'!$I$5:$I$17</c:f>
              <c:numCache>
                <c:formatCode>0</c:formatCode>
                <c:ptCount val="12"/>
                <c:pt idx="0">
                  <c:v>578</c:v>
                </c:pt>
                <c:pt idx="1">
                  <c:v>751</c:v>
                </c:pt>
                <c:pt idx="2">
                  <c:v>1575</c:v>
                </c:pt>
                <c:pt idx="3">
                  <c:v>1012</c:v>
                </c:pt>
                <c:pt idx="4">
                  <c:v>923</c:v>
                </c:pt>
                <c:pt idx="5">
                  <c:v>807</c:v>
                </c:pt>
              </c:numCache>
            </c:numRef>
          </c:val>
          <c:smooth val="0"/>
          <c:extLst>
            <c:ext xmlns:c16="http://schemas.microsoft.com/office/drawing/2014/chart" uri="{C3380CC4-5D6E-409C-BE32-E72D297353CC}">
              <c16:uniqueId val="{00000007-1FAE-4EF1-8C33-5B5EC8C02977}"/>
            </c:ext>
          </c:extLst>
        </c:ser>
        <c:dLbls>
          <c:showLegendKey val="0"/>
          <c:showVal val="0"/>
          <c:showCatName val="0"/>
          <c:showSerName val="0"/>
          <c:showPercent val="0"/>
          <c:showBubbleSize val="0"/>
        </c:dLbls>
        <c:smooth val="0"/>
        <c:axId val="256972271"/>
        <c:axId val="256972751"/>
      </c:lineChart>
      <c:catAx>
        <c:axId val="2569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72751"/>
        <c:crosses val="autoZero"/>
        <c:auto val="1"/>
        <c:lblAlgn val="ctr"/>
        <c:lblOffset val="100"/>
        <c:noMultiLvlLbl val="0"/>
      </c:catAx>
      <c:valAx>
        <c:axId val="256972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972271"/>
        <c:crosses val="autoZero"/>
        <c:crossBetween val="between"/>
      </c:valAx>
      <c:spPr>
        <a:noFill/>
        <a:ln>
          <a:noFill/>
        </a:ln>
        <a:effectLst/>
      </c:spPr>
    </c:plotArea>
    <c:legend>
      <c:legendPos val="r"/>
      <c:layout>
        <c:manualLayout>
          <c:xMode val="edge"/>
          <c:yMode val="edge"/>
          <c:x val="0.88850802021533726"/>
          <c:y val="0.28133076160846998"/>
          <c:w val="9.8308064161722705E-2"/>
          <c:h val="0.5297729971121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Tables.xlsx]PivotChart - Revenue Per Quarte!PivotTable10</c:name>
    <c:fmtId val="3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u="sng"/>
              <a:t>Revenue</a:t>
            </a:r>
            <a:r>
              <a:rPr lang="en-US" u="sng" baseline="0"/>
              <a:t> over time (quarterly)</a:t>
            </a:r>
            <a:endParaRPr lang="en-US" u="sng"/>
          </a:p>
        </c:rich>
      </c:tx>
      <c:layout>
        <c:manualLayout>
          <c:xMode val="edge"/>
          <c:yMode val="edge"/>
          <c:x val="0.34181961340561973"/>
          <c:y val="4.708299246719110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 - Revenue Per Quarte'!$B$4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chemeClr val="accent1"/>
                </a:solidFill>
              </a:ln>
              <a:effectLst/>
            </c:spPr>
            <c:trendlineType val="linear"/>
            <c:dispRSqr val="0"/>
            <c:dispEq val="0"/>
          </c:trendline>
          <c:cat>
            <c:multiLvlStrRef>
              <c:f>'PivotChart - Revenue Per Quarte'!$A$5:$A$43</c:f>
              <c:multiLvlStrCache>
                <c:ptCount val="3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lvl>
                <c:lvl>
                  <c:pt idx="0">
                    <c:v>2018</c:v>
                  </c:pt>
                  <c:pt idx="4">
                    <c:v>2019</c:v>
                  </c:pt>
                  <c:pt idx="8">
                    <c:v>2020</c:v>
                  </c:pt>
                  <c:pt idx="12">
                    <c:v>2021</c:v>
                  </c:pt>
                  <c:pt idx="16">
                    <c:v>2022</c:v>
                  </c:pt>
                  <c:pt idx="20">
                    <c:v>2023</c:v>
                  </c:pt>
                  <c:pt idx="24">
                    <c:v>2024</c:v>
                  </c:pt>
                  <c:pt idx="28">
                    <c:v>2025</c:v>
                  </c:pt>
                </c:lvl>
              </c:multiLvlStrCache>
            </c:multiLvlStrRef>
          </c:cat>
          <c:val>
            <c:numRef>
              <c:f>'PivotChart - Revenue Per Quarte'!$B$5:$B$43</c:f>
              <c:numCache>
                <c:formatCode>General</c:formatCode>
                <c:ptCount val="30"/>
                <c:pt idx="0">
                  <c:v>3984.4856000000027</c:v>
                </c:pt>
                <c:pt idx="1">
                  <c:v>3421.7200000000012</c:v>
                </c:pt>
                <c:pt idx="2">
                  <c:v>3255.57</c:v>
                </c:pt>
                <c:pt idx="3">
                  <c:v>6541.59</c:v>
                </c:pt>
                <c:pt idx="4">
                  <c:v>3745.9</c:v>
                </c:pt>
                <c:pt idx="5">
                  <c:v>4637.2699999999995</c:v>
                </c:pt>
                <c:pt idx="6">
                  <c:v>3292.7900000000004</c:v>
                </c:pt>
                <c:pt idx="7">
                  <c:v>2270.6451999999999</c:v>
                </c:pt>
                <c:pt idx="8">
                  <c:v>4183.46</c:v>
                </c:pt>
                <c:pt idx="9">
                  <c:v>4331.8600000000006</c:v>
                </c:pt>
                <c:pt idx="10">
                  <c:v>3490.18</c:v>
                </c:pt>
                <c:pt idx="11">
                  <c:v>3705.7031999999999</c:v>
                </c:pt>
                <c:pt idx="12">
                  <c:v>2762</c:v>
                </c:pt>
                <c:pt idx="13">
                  <c:v>2163.7800000000002</c:v>
                </c:pt>
                <c:pt idx="14">
                  <c:v>3663.9043999999999</c:v>
                </c:pt>
                <c:pt idx="15">
                  <c:v>3482.9471999999996</c:v>
                </c:pt>
                <c:pt idx="16">
                  <c:v>2206.63</c:v>
                </c:pt>
                <c:pt idx="17">
                  <c:v>3853.9799999999996</c:v>
                </c:pt>
                <c:pt idx="18">
                  <c:v>3831.62</c:v>
                </c:pt>
                <c:pt idx="19">
                  <c:v>3899.5299999999997</c:v>
                </c:pt>
                <c:pt idx="20">
                  <c:v>3247.2700000000004</c:v>
                </c:pt>
                <c:pt idx="21">
                  <c:v>5881.2399999999989</c:v>
                </c:pt>
                <c:pt idx="22">
                  <c:v>2477.54</c:v>
                </c:pt>
                <c:pt idx="23">
                  <c:v>3149.4799999999996</c:v>
                </c:pt>
                <c:pt idx="24">
                  <c:v>4668.0700000000006</c:v>
                </c:pt>
                <c:pt idx="25">
                  <c:v>3224.58</c:v>
                </c:pt>
                <c:pt idx="26">
                  <c:v>3129.2200000000003</c:v>
                </c:pt>
                <c:pt idx="27">
                  <c:v>2803.3100000000004</c:v>
                </c:pt>
                <c:pt idx="28">
                  <c:v>3741.0300000000016</c:v>
                </c:pt>
                <c:pt idx="29">
                  <c:v>2434.1100000000006</c:v>
                </c:pt>
              </c:numCache>
            </c:numRef>
          </c:val>
          <c:smooth val="0"/>
          <c:extLst>
            <c:ext xmlns:c16="http://schemas.microsoft.com/office/drawing/2014/chart" uri="{C3380CC4-5D6E-409C-BE32-E72D297353CC}">
              <c16:uniqueId val="{00000000-8A87-4224-82FD-0E89C7E77014}"/>
            </c:ext>
          </c:extLst>
        </c:ser>
        <c:dLbls>
          <c:showLegendKey val="0"/>
          <c:showVal val="0"/>
          <c:showCatName val="0"/>
          <c:showSerName val="0"/>
          <c:showPercent val="0"/>
          <c:showBubbleSize val="0"/>
        </c:dLbls>
        <c:smooth val="0"/>
        <c:axId val="1542992415"/>
        <c:axId val="1542992895"/>
      </c:lineChart>
      <c:catAx>
        <c:axId val="154299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2992895"/>
        <c:crosses val="autoZero"/>
        <c:auto val="1"/>
        <c:lblAlgn val="ctr"/>
        <c:lblOffset val="100"/>
        <c:noMultiLvlLbl val="0"/>
      </c:catAx>
      <c:valAx>
        <c:axId val="154299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2992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Top Paying</a:t>
            </a:r>
            <a:r>
              <a:rPr lang="en-GB" b="1" u="sng" baseline="0"/>
              <a:t> 15 Clients</a:t>
            </a:r>
            <a:endParaRPr lang="en-GB"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'PT - Top 15 clients'!$B$2</c:f>
              <c:strCache>
                <c:ptCount val="1"/>
                <c:pt idx="0">
                  <c:v>Total Pay</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 Top 15 clients'!$A$3:$A$17</c:f>
              <c:strCache>
                <c:ptCount val="15"/>
                <c:pt idx="0">
                  <c:v>Bright English School</c:v>
                </c:pt>
                <c:pt idx="1">
                  <c:v>Fabio T</c:v>
                </c:pt>
                <c:pt idx="2">
                  <c:v>David C</c:v>
                </c:pt>
                <c:pt idx="3">
                  <c:v>Pierluigi P</c:v>
                </c:pt>
                <c:pt idx="4">
                  <c:v>Simon T</c:v>
                </c:pt>
                <c:pt idx="5">
                  <c:v>Serena B</c:v>
                </c:pt>
                <c:pt idx="6">
                  <c:v>Oksana M</c:v>
                </c:pt>
                <c:pt idx="7">
                  <c:v>Francois C</c:v>
                </c:pt>
                <c:pt idx="8">
                  <c:v>Irene S</c:v>
                </c:pt>
                <c:pt idx="9">
                  <c:v>Gilles B</c:v>
                </c:pt>
                <c:pt idx="10">
                  <c:v>Viviani O</c:v>
                </c:pt>
                <c:pt idx="11">
                  <c:v>Alexandre C</c:v>
                </c:pt>
                <c:pt idx="12">
                  <c:v>Caterina R</c:v>
                </c:pt>
                <c:pt idx="13">
                  <c:v>Luciana S</c:v>
                </c:pt>
                <c:pt idx="14">
                  <c:v>Olivier J</c:v>
                </c:pt>
              </c:strCache>
            </c:strRef>
          </c:cat>
          <c:val>
            <c:numRef>
              <c:f>'PT - Top 15 clients'!$B$3:$B$17</c:f>
              <c:numCache>
                <c:formatCode>0</c:formatCode>
                <c:ptCount val="15"/>
                <c:pt idx="0">
                  <c:v>8919.8200000000033</c:v>
                </c:pt>
                <c:pt idx="1">
                  <c:v>7309.82</c:v>
                </c:pt>
                <c:pt idx="2">
                  <c:v>7286.4276</c:v>
                </c:pt>
                <c:pt idx="3">
                  <c:v>7182.06</c:v>
                </c:pt>
                <c:pt idx="4">
                  <c:v>5657.6</c:v>
                </c:pt>
                <c:pt idx="5">
                  <c:v>4792.8</c:v>
                </c:pt>
                <c:pt idx="6">
                  <c:v>4109.8636000000006</c:v>
                </c:pt>
                <c:pt idx="7">
                  <c:v>3081.25</c:v>
                </c:pt>
                <c:pt idx="8">
                  <c:v>2771.4151999999999</c:v>
                </c:pt>
                <c:pt idx="9">
                  <c:v>2523.5</c:v>
                </c:pt>
                <c:pt idx="10">
                  <c:v>2153.33</c:v>
                </c:pt>
                <c:pt idx="11">
                  <c:v>2003.6999999999998</c:v>
                </c:pt>
                <c:pt idx="12">
                  <c:v>1797.8188</c:v>
                </c:pt>
                <c:pt idx="13">
                  <c:v>1644.1399999999992</c:v>
                </c:pt>
                <c:pt idx="14">
                  <c:v>1521.0900000000001</c:v>
                </c:pt>
              </c:numCache>
            </c:numRef>
          </c:val>
          <c:extLst>
            <c:ext xmlns:c16="http://schemas.microsoft.com/office/drawing/2014/chart" uri="{C3380CC4-5D6E-409C-BE32-E72D297353CC}">
              <c16:uniqueId val="{00000000-D522-4525-A1C4-E8B59A0E09C8}"/>
            </c:ext>
          </c:extLst>
        </c:ser>
        <c:ser>
          <c:idx val="1"/>
          <c:order val="1"/>
          <c:tx>
            <c:strRef>
              <c:f>'PT - Top 15 clients'!$C$2</c:f>
              <c:strCache>
                <c:ptCount val="1"/>
                <c:pt idx="0">
                  <c:v>% of Total</c:v>
                </c:pt>
              </c:strCache>
            </c:strRef>
          </c:tx>
          <c:spPr>
            <a:solidFill>
              <a:schemeClr val="accent2"/>
            </a:solidFill>
            <a:ln>
              <a:noFill/>
            </a:ln>
            <a:effectLst/>
          </c:spPr>
          <c:invertIfNegative val="0"/>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 Top 15 clients'!$A$3:$A$17</c:f>
              <c:strCache>
                <c:ptCount val="15"/>
                <c:pt idx="0">
                  <c:v>Bright English School</c:v>
                </c:pt>
                <c:pt idx="1">
                  <c:v>Fabio T</c:v>
                </c:pt>
                <c:pt idx="2">
                  <c:v>David C</c:v>
                </c:pt>
                <c:pt idx="3">
                  <c:v>Pierluigi P</c:v>
                </c:pt>
                <c:pt idx="4">
                  <c:v>Simon T</c:v>
                </c:pt>
                <c:pt idx="5">
                  <c:v>Serena B</c:v>
                </c:pt>
                <c:pt idx="6">
                  <c:v>Oksana M</c:v>
                </c:pt>
                <c:pt idx="7">
                  <c:v>Francois C</c:v>
                </c:pt>
                <c:pt idx="8">
                  <c:v>Irene S</c:v>
                </c:pt>
                <c:pt idx="9">
                  <c:v>Gilles B</c:v>
                </c:pt>
                <c:pt idx="10">
                  <c:v>Viviani O</c:v>
                </c:pt>
                <c:pt idx="11">
                  <c:v>Alexandre C</c:v>
                </c:pt>
                <c:pt idx="12">
                  <c:v>Caterina R</c:v>
                </c:pt>
                <c:pt idx="13">
                  <c:v>Luciana S</c:v>
                </c:pt>
                <c:pt idx="14">
                  <c:v>Olivier J</c:v>
                </c:pt>
              </c:strCache>
            </c:strRef>
          </c:cat>
          <c:val>
            <c:numRef>
              <c:f>'PT - Top 15 clients'!$C$3:$C$17</c:f>
              <c:numCache>
                <c:formatCode>0.0%</c:formatCode>
                <c:ptCount val="15"/>
                <c:pt idx="0">
                  <c:v>0.14213802648318166</c:v>
                </c:pt>
                <c:pt idx="1">
                  <c:v>0.11648255107696014</c:v>
                </c:pt>
                <c:pt idx="2">
                  <c:v>0.11610979136087785</c:v>
                </c:pt>
                <c:pt idx="3">
                  <c:v>0.11444668552547017</c:v>
                </c:pt>
                <c:pt idx="4">
                  <c:v>9.0154296682135773E-2</c:v>
                </c:pt>
                <c:pt idx="5">
                  <c:v>7.6373641321079669E-2</c:v>
                </c:pt>
                <c:pt idx="6">
                  <c:v>6.5490996591754558E-2</c:v>
                </c:pt>
                <c:pt idx="7">
                  <c:v>4.9099958754919196E-2</c:v>
                </c:pt>
                <c:pt idx="8">
                  <c:v>4.416271708324742E-2</c:v>
                </c:pt>
                <c:pt idx="9">
                  <c:v>4.0212169060621042E-2</c:v>
                </c:pt>
                <c:pt idx="10">
                  <c:v>3.4313481277316073E-2</c:v>
                </c:pt>
                <c:pt idx="11">
                  <c:v>3.192911557232668E-2</c:v>
                </c:pt>
                <c:pt idx="12">
                  <c:v>2.8648382613815276E-2</c:v>
                </c:pt>
                <c:pt idx="13">
                  <c:v>2.6199498965456487E-2</c:v>
                </c:pt>
                <c:pt idx="14">
                  <c:v>2.4238687630838147E-2</c:v>
                </c:pt>
              </c:numCache>
            </c:numRef>
          </c:val>
          <c:extLst>
            <c:ext xmlns:c16="http://schemas.microsoft.com/office/drawing/2014/chart" uri="{C3380CC4-5D6E-409C-BE32-E72D297353CC}">
              <c16:uniqueId val="{00000001-D522-4525-A1C4-E8B59A0E09C8}"/>
            </c:ext>
          </c:extLst>
        </c:ser>
        <c:dLbls>
          <c:dLblPos val="outEnd"/>
          <c:showLegendKey val="0"/>
          <c:showVal val="1"/>
          <c:showCatName val="0"/>
          <c:showSerName val="0"/>
          <c:showPercent val="0"/>
          <c:showBubbleSize val="0"/>
        </c:dLbls>
        <c:gapWidth val="219"/>
        <c:overlap val="-27"/>
        <c:axId val="45153456"/>
        <c:axId val="45151056"/>
      </c:barChart>
      <c:catAx>
        <c:axId val="451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1056"/>
        <c:crosses val="autoZero"/>
        <c:auto val="1"/>
        <c:lblAlgn val="ctr"/>
        <c:lblOffset val="100"/>
        <c:noMultiLvlLbl val="0"/>
      </c:catAx>
      <c:valAx>
        <c:axId val="45151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3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Tables.xlsx]PT-Students-seasonality!PivotTable1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Revenue by Year &amp; Quarter</a:t>
            </a:r>
            <a:endParaRPr lang="en-GB"/>
          </a:p>
        </c:rich>
      </c:tx>
      <c:layout>
        <c:manualLayout>
          <c:xMode val="edge"/>
          <c:yMode val="edge"/>
          <c:x val="0.44473749836388571"/>
          <c:y val="4.40066376000520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98746908604928E-2"/>
          <c:y val="0.1269611830545975"/>
          <c:w val="0.85331735107914664"/>
          <c:h val="0.72504365415066918"/>
        </c:manualLayout>
      </c:layout>
      <c:lineChart>
        <c:grouping val="standard"/>
        <c:varyColors val="0"/>
        <c:ser>
          <c:idx val="0"/>
          <c:order val="0"/>
          <c:tx>
            <c:strRef>
              <c:f>'PT-Students-seasonality'!$B$3:$B$4</c:f>
              <c:strCache>
                <c:ptCount val="1"/>
                <c:pt idx="0">
                  <c:v>2018</c:v>
                </c:pt>
              </c:strCache>
            </c:strRef>
          </c:tx>
          <c:spPr>
            <a:ln w="28575" cap="rnd">
              <a:solidFill>
                <a:schemeClr val="accent1"/>
              </a:solidFill>
              <a:round/>
            </a:ln>
            <a:effectLst/>
          </c:spPr>
          <c:marker>
            <c:symbol val="none"/>
          </c:marker>
          <c:cat>
            <c:strRef>
              <c:f>'PT-Students-seasonality'!$A$5:$A$9</c:f>
              <c:strCache>
                <c:ptCount val="4"/>
                <c:pt idx="0">
                  <c:v>Q1</c:v>
                </c:pt>
                <c:pt idx="1">
                  <c:v>Q2</c:v>
                </c:pt>
                <c:pt idx="2">
                  <c:v>Q3</c:v>
                </c:pt>
                <c:pt idx="3">
                  <c:v>Q4</c:v>
                </c:pt>
              </c:strCache>
            </c:strRef>
          </c:cat>
          <c:val>
            <c:numRef>
              <c:f>'PT-Students-seasonality'!$B$5:$B$9</c:f>
              <c:numCache>
                <c:formatCode>0</c:formatCode>
                <c:ptCount val="4"/>
                <c:pt idx="0">
                  <c:v>3984.4856000000027</c:v>
                </c:pt>
                <c:pt idx="1">
                  <c:v>3421.7200000000012</c:v>
                </c:pt>
                <c:pt idx="2">
                  <c:v>3255.57</c:v>
                </c:pt>
                <c:pt idx="3">
                  <c:v>6541.59</c:v>
                </c:pt>
              </c:numCache>
            </c:numRef>
          </c:val>
          <c:smooth val="0"/>
          <c:extLst>
            <c:ext xmlns:c16="http://schemas.microsoft.com/office/drawing/2014/chart" uri="{C3380CC4-5D6E-409C-BE32-E72D297353CC}">
              <c16:uniqueId val="{00000000-AAFE-4587-8577-870ABED96A52}"/>
            </c:ext>
          </c:extLst>
        </c:ser>
        <c:ser>
          <c:idx val="1"/>
          <c:order val="1"/>
          <c:tx>
            <c:strRef>
              <c:f>'PT-Students-seasonality'!$C$3:$C$4</c:f>
              <c:strCache>
                <c:ptCount val="1"/>
                <c:pt idx="0">
                  <c:v>2019</c:v>
                </c:pt>
              </c:strCache>
            </c:strRef>
          </c:tx>
          <c:spPr>
            <a:ln w="28575" cap="rnd">
              <a:solidFill>
                <a:schemeClr val="accent2"/>
              </a:solidFill>
              <a:round/>
            </a:ln>
            <a:effectLst/>
          </c:spPr>
          <c:marker>
            <c:symbol val="none"/>
          </c:marker>
          <c:cat>
            <c:strRef>
              <c:f>'PT-Students-seasonality'!$A$5:$A$9</c:f>
              <c:strCache>
                <c:ptCount val="4"/>
                <c:pt idx="0">
                  <c:v>Q1</c:v>
                </c:pt>
                <c:pt idx="1">
                  <c:v>Q2</c:v>
                </c:pt>
                <c:pt idx="2">
                  <c:v>Q3</c:v>
                </c:pt>
                <c:pt idx="3">
                  <c:v>Q4</c:v>
                </c:pt>
              </c:strCache>
            </c:strRef>
          </c:cat>
          <c:val>
            <c:numRef>
              <c:f>'PT-Students-seasonality'!$C$5:$C$9</c:f>
              <c:numCache>
                <c:formatCode>0</c:formatCode>
                <c:ptCount val="4"/>
                <c:pt idx="0">
                  <c:v>3745.9</c:v>
                </c:pt>
                <c:pt idx="1">
                  <c:v>4637.2699999999995</c:v>
                </c:pt>
                <c:pt idx="2">
                  <c:v>3292.7900000000004</c:v>
                </c:pt>
                <c:pt idx="3">
                  <c:v>2270.6451999999999</c:v>
                </c:pt>
              </c:numCache>
            </c:numRef>
          </c:val>
          <c:smooth val="0"/>
          <c:extLst>
            <c:ext xmlns:c16="http://schemas.microsoft.com/office/drawing/2014/chart" uri="{C3380CC4-5D6E-409C-BE32-E72D297353CC}">
              <c16:uniqueId val="{00000008-6714-49DC-8E55-0EF5E74B2378}"/>
            </c:ext>
          </c:extLst>
        </c:ser>
        <c:ser>
          <c:idx val="2"/>
          <c:order val="2"/>
          <c:tx>
            <c:strRef>
              <c:f>'PT-Students-seasonality'!$D$3:$D$4</c:f>
              <c:strCache>
                <c:ptCount val="1"/>
                <c:pt idx="0">
                  <c:v>2020</c:v>
                </c:pt>
              </c:strCache>
            </c:strRef>
          </c:tx>
          <c:spPr>
            <a:ln w="28575" cap="rnd">
              <a:solidFill>
                <a:schemeClr val="accent3"/>
              </a:solidFill>
              <a:round/>
            </a:ln>
            <a:effectLst/>
          </c:spPr>
          <c:marker>
            <c:symbol val="none"/>
          </c:marker>
          <c:cat>
            <c:strRef>
              <c:f>'PT-Students-seasonality'!$A$5:$A$9</c:f>
              <c:strCache>
                <c:ptCount val="4"/>
                <c:pt idx="0">
                  <c:v>Q1</c:v>
                </c:pt>
                <c:pt idx="1">
                  <c:v>Q2</c:v>
                </c:pt>
                <c:pt idx="2">
                  <c:v>Q3</c:v>
                </c:pt>
                <c:pt idx="3">
                  <c:v>Q4</c:v>
                </c:pt>
              </c:strCache>
            </c:strRef>
          </c:cat>
          <c:val>
            <c:numRef>
              <c:f>'PT-Students-seasonality'!$D$5:$D$9</c:f>
              <c:numCache>
                <c:formatCode>0</c:formatCode>
                <c:ptCount val="4"/>
                <c:pt idx="0">
                  <c:v>4183.46</c:v>
                </c:pt>
                <c:pt idx="1">
                  <c:v>4331.8600000000006</c:v>
                </c:pt>
                <c:pt idx="2">
                  <c:v>3490.18</c:v>
                </c:pt>
                <c:pt idx="3">
                  <c:v>3705.7031999999999</c:v>
                </c:pt>
              </c:numCache>
            </c:numRef>
          </c:val>
          <c:smooth val="0"/>
          <c:extLst>
            <c:ext xmlns:c16="http://schemas.microsoft.com/office/drawing/2014/chart" uri="{C3380CC4-5D6E-409C-BE32-E72D297353CC}">
              <c16:uniqueId val="{00000009-6714-49DC-8E55-0EF5E74B2378}"/>
            </c:ext>
          </c:extLst>
        </c:ser>
        <c:ser>
          <c:idx val="3"/>
          <c:order val="3"/>
          <c:tx>
            <c:strRef>
              <c:f>'PT-Students-seasonality'!$E$3:$E$4</c:f>
              <c:strCache>
                <c:ptCount val="1"/>
                <c:pt idx="0">
                  <c:v>2021</c:v>
                </c:pt>
              </c:strCache>
            </c:strRef>
          </c:tx>
          <c:spPr>
            <a:ln w="28575" cap="rnd">
              <a:solidFill>
                <a:schemeClr val="accent4"/>
              </a:solidFill>
              <a:round/>
            </a:ln>
            <a:effectLst/>
          </c:spPr>
          <c:marker>
            <c:symbol val="none"/>
          </c:marker>
          <c:cat>
            <c:strRef>
              <c:f>'PT-Students-seasonality'!$A$5:$A$9</c:f>
              <c:strCache>
                <c:ptCount val="4"/>
                <c:pt idx="0">
                  <c:v>Q1</c:v>
                </c:pt>
                <c:pt idx="1">
                  <c:v>Q2</c:v>
                </c:pt>
                <c:pt idx="2">
                  <c:v>Q3</c:v>
                </c:pt>
                <c:pt idx="3">
                  <c:v>Q4</c:v>
                </c:pt>
              </c:strCache>
            </c:strRef>
          </c:cat>
          <c:val>
            <c:numRef>
              <c:f>'PT-Students-seasonality'!$E$5:$E$9</c:f>
              <c:numCache>
                <c:formatCode>0</c:formatCode>
                <c:ptCount val="4"/>
                <c:pt idx="0">
                  <c:v>2762</c:v>
                </c:pt>
                <c:pt idx="1">
                  <c:v>2163.7800000000002</c:v>
                </c:pt>
                <c:pt idx="2">
                  <c:v>3663.9043999999999</c:v>
                </c:pt>
                <c:pt idx="3">
                  <c:v>3482.9471999999996</c:v>
                </c:pt>
              </c:numCache>
            </c:numRef>
          </c:val>
          <c:smooth val="0"/>
          <c:extLst>
            <c:ext xmlns:c16="http://schemas.microsoft.com/office/drawing/2014/chart" uri="{C3380CC4-5D6E-409C-BE32-E72D297353CC}">
              <c16:uniqueId val="{0000000A-6714-49DC-8E55-0EF5E74B2378}"/>
            </c:ext>
          </c:extLst>
        </c:ser>
        <c:ser>
          <c:idx val="4"/>
          <c:order val="4"/>
          <c:tx>
            <c:strRef>
              <c:f>'PT-Students-seasonality'!$F$3:$F$4</c:f>
              <c:strCache>
                <c:ptCount val="1"/>
                <c:pt idx="0">
                  <c:v>2022</c:v>
                </c:pt>
              </c:strCache>
            </c:strRef>
          </c:tx>
          <c:spPr>
            <a:ln w="28575" cap="rnd">
              <a:solidFill>
                <a:schemeClr val="accent5"/>
              </a:solidFill>
              <a:round/>
            </a:ln>
            <a:effectLst/>
          </c:spPr>
          <c:marker>
            <c:symbol val="none"/>
          </c:marker>
          <c:cat>
            <c:strRef>
              <c:f>'PT-Students-seasonality'!$A$5:$A$9</c:f>
              <c:strCache>
                <c:ptCount val="4"/>
                <c:pt idx="0">
                  <c:v>Q1</c:v>
                </c:pt>
                <c:pt idx="1">
                  <c:v>Q2</c:v>
                </c:pt>
                <c:pt idx="2">
                  <c:v>Q3</c:v>
                </c:pt>
                <c:pt idx="3">
                  <c:v>Q4</c:v>
                </c:pt>
              </c:strCache>
            </c:strRef>
          </c:cat>
          <c:val>
            <c:numRef>
              <c:f>'PT-Students-seasonality'!$F$5:$F$9</c:f>
              <c:numCache>
                <c:formatCode>0</c:formatCode>
                <c:ptCount val="4"/>
                <c:pt idx="0">
                  <c:v>2206.63</c:v>
                </c:pt>
                <c:pt idx="1">
                  <c:v>3853.9799999999996</c:v>
                </c:pt>
                <c:pt idx="2">
                  <c:v>3831.62</c:v>
                </c:pt>
                <c:pt idx="3">
                  <c:v>3899.5299999999997</c:v>
                </c:pt>
              </c:numCache>
            </c:numRef>
          </c:val>
          <c:smooth val="0"/>
          <c:extLst>
            <c:ext xmlns:c16="http://schemas.microsoft.com/office/drawing/2014/chart" uri="{C3380CC4-5D6E-409C-BE32-E72D297353CC}">
              <c16:uniqueId val="{0000000B-6714-49DC-8E55-0EF5E74B2378}"/>
            </c:ext>
          </c:extLst>
        </c:ser>
        <c:ser>
          <c:idx val="5"/>
          <c:order val="5"/>
          <c:tx>
            <c:strRef>
              <c:f>'PT-Students-seasonality'!$G$3:$G$4</c:f>
              <c:strCache>
                <c:ptCount val="1"/>
                <c:pt idx="0">
                  <c:v>2023</c:v>
                </c:pt>
              </c:strCache>
            </c:strRef>
          </c:tx>
          <c:spPr>
            <a:ln w="28575" cap="rnd">
              <a:solidFill>
                <a:schemeClr val="accent6"/>
              </a:solidFill>
              <a:round/>
            </a:ln>
            <a:effectLst/>
          </c:spPr>
          <c:marker>
            <c:symbol val="none"/>
          </c:marker>
          <c:cat>
            <c:strRef>
              <c:f>'PT-Students-seasonality'!$A$5:$A$9</c:f>
              <c:strCache>
                <c:ptCount val="4"/>
                <c:pt idx="0">
                  <c:v>Q1</c:v>
                </c:pt>
                <c:pt idx="1">
                  <c:v>Q2</c:v>
                </c:pt>
                <c:pt idx="2">
                  <c:v>Q3</c:v>
                </c:pt>
                <c:pt idx="3">
                  <c:v>Q4</c:v>
                </c:pt>
              </c:strCache>
            </c:strRef>
          </c:cat>
          <c:val>
            <c:numRef>
              <c:f>'PT-Students-seasonality'!$G$5:$G$9</c:f>
              <c:numCache>
                <c:formatCode>0</c:formatCode>
                <c:ptCount val="4"/>
                <c:pt idx="0">
                  <c:v>3247.2700000000004</c:v>
                </c:pt>
                <c:pt idx="1">
                  <c:v>5881.2399999999989</c:v>
                </c:pt>
                <c:pt idx="2">
                  <c:v>2477.54</c:v>
                </c:pt>
                <c:pt idx="3">
                  <c:v>3149.4799999999996</c:v>
                </c:pt>
              </c:numCache>
            </c:numRef>
          </c:val>
          <c:smooth val="0"/>
          <c:extLst>
            <c:ext xmlns:c16="http://schemas.microsoft.com/office/drawing/2014/chart" uri="{C3380CC4-5D6E-409C-BE32-E72D297353CC}">
              <c16:uniqueId val="{0000000C-6714-49DC-8E55-0EF5E74B2378}"/>
            </c:ext>
          </c:extLst>
        </c:ser>
        <c:ser>
          <c:idx val="6"/>
          <c:order val="6"/>
          <c:tx>
            <c:strRef>
              <c:f>'PT-Students-seasonality'!$H$3:$H$4</c:f>
              <c:strCache>
                <c:ptCount val="1"/>
                <c:pt idx="0">
                  <c:v>2024</c:v>
                </c:pt>
              </c:strCache>
            </c:strRef>
          </c:tx>
          <c:spPr>
            <a:ln w="28575" cap="rnd">
              <a:solidFill>
                <a:schemeClr val="accent1">
                  <a:lumMod val="60000"/>
                </a:schemeClr>
              </a:solidFill>
              <a:round/>
            </a:ln>
            <a:effectLst/>
          </c:spPr>
          <c:marker>
            <c:symbol val="none"/>
          </c:marker>
          <c:cat>
            <c:strRef>
              <c:f>'PT-Students-seasonality'!$A$5:$A$9</c:f>
              <c:strCache>
                <c:ptCount val="4"/>
                <c:pt idx="0">
                  <c:v>Q1</c:v>
                </c:pt>
                <c:pt idx="1">
                  <c:v>Q2</c:v>
                </c:pt>
                <c:pt idx="2">
                  <c:v>Q3</c:v>
                </c:pt>
                <c:pt idx="3">
                  <c:v>Q4</c:v>
                </c:pt>
              </c:strCache>
            </c:strRef>
          </c:cat>
          <c:val>
            <c:numRef>
              <c:f>'PT-Students-seasonality'!$H$5:$H$9</c:f>
              <c:numCache>
                <c:formatCode>0</c:formatCode>
                <c:ptCount val="4"/>
                <c:pt idx="0">
                  <c:v>4668.0700000000006</c:v>
                </c:pt>
                <c:pt idx="1">
                  <c:v>3224.58</c:v>
                </c:pt>
                <c:pt idx="2">
                  <c:v>3129.2200000000003</c:v>
                </c:pt>
                <c:pt idx="3">
                  <c:v>2803.3100000000004</c:v>
                </c:pt>
              </c:numCache>
            </c:numRef>
          </c:val>
          <c:smooth val="0"/>
          <c:extLst>
            <c:ext xmlns:c16="http://schemas.microsoft.com/office/drawing/2014/chart" uri="{C3380CC4-5D6E-409C-BE32-E72D297353CC}">
              <c16:uniqueId val="{0000000D-6714-49DC-8E55-0EF5E74B2378}"/>
            </c:ext>
          </c:extLst>
        </c:ser>
        <c:ser>
          <c:idx val="7"/>
          <c:order val="7"/>
          <c:tx>
            <c:strRef>
              <c:f>'PT-Students-seasonality'!$I$3:$I$4</c:f>
              <c:strCache>
                <c:ptCount val="1"/>
                <c:pt idx="0">
                  <c:v>2025</c:v>
                </c:pt>
              </c:strCache>
            </c:strRef>
          </c:tx>
          <c:spPr>
            <a:ln w="28575" cap="rnd">
              <a:solidFill>
                <a:schemeClr val="accent2">
                  <a:lumMod val="60000"/>
                </a:schemeClr>
              </a:solidFill>
              <a:round/>
            </a:ln>
            <a:effectLst/>
          </c:spPr>
          <c:marker>
            <c:symbol val="none"/>
          </c:marker>
          <c:cat>
            <c:strRef>
              <c:f>'PT-Students-seasonality'!$A$5:$A$9</c:f>
              <c:strCache>
                <c:ptCount val="4"/>
                <c:pt idx="0">
                  <c:v>Q1</c:v>
                </c:pt>
                <c:pt idx="1">
                  <c:v>Q2</c:v>
                </c:pt>
                <c:pt idx="2">
                  <c:v>Q3</c:v>
                </c:pt>
                <c:pt idx="3">
                  <c:v>Q4</c:v>
                </c:pt>
              </c:strCache>
            </c:strRef>
          </c:cat>
          <c:val>
            <c:numRef>
              <c:f>'PT-Students-seasonality'!$I$5:$I$9</c:f>
              <c:numCache>
                <c:formatCode>0</c:formatCode>
                <c:ptCount val="4"/>
                <c:pt idx="0">
                  <c:v>3741.0300000000016</c:v>
                </c:pt>
                <c:pt idx="1">
                  <c:v>2434.1100000000006</c:v>
                </c:pt>
              </c:numCache>
            </c:numRef>
          </c:val>
          <c:smooth val="0"/>
          <c:extLst>
            <c:ext xmlns:c16="http://schemas.microsoft.com/office/drawing/2014/chart" uri="{C3380CC4-5D6E-409C-BE32-E72D297353CC}">
              <c16:uniqueId val="{0000000E-6714-49DC-8E55-0EF5E74B2378}"/>
            </c:ext>
          </c:extLst>
        </c:ser>
        <c:dLbls>
          <c:showLegendKey val="0"/>
          <c:showVal val="0"/>
          <c:showCatName val="0"/>
          <c:showSerName val="0"/>
          <c:showPercent val="0"/>
          <c:showBubbleSize val="0"/>
        </c:dLbls>
        <c:smooth val="0"/>
        <c:axId val="1485651695"/>
        <c:axId val="1485641615"/>
      </c:lineChart>
      <c:catAx>
        <c:axId val="14856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41615"/>
        <c:crosses val="autoZero"/>
        <c:auto val="1"/>
        <c:lblAlgn val="ctr"/>
        <c:lblOffset val="100"/>
        <c:noMultiLvlLbl val="0"/>
      </c:catAx>
      <c:valAx>
        <c:axId val="1485641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'PT - Top 15 clients'!$B$2</c:f>
              <c:strCache>
                <c:ptCount val="1"/>
                <c:pt idx="0">
                  <c:v>Total Pay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 Top 15 clients'!$A$3:$A$17</c:f>
              <c:strCache>
                <c:ptCount val="15"/>
                <c:pt idx="0">
                  <c:v>Bright English School</c:v>
                </c:pt>
                <c:pt idx="1">
                  <c:v>Fabio T</c:v>
                </c:pt>
                <c:pt idx="2">
                  <c:v>David C</c:v>
                </c:pt>
                <c:pt idx="3">
                  <c:v>Pierluigi P</c:v>
                </c:pt>
                <c:pt idx="4">
                  <c:v>Simon T</c:v>
                </c:pt>
                <c:pt idx="5">
                  <c:v>Serena B</c:v>
                </c:pt>
                <c:pt idx="6">
                  <c:v>Oksana M</c:v>
                </c:pt>
                <c:pt idx="7">
                  <c:v>Francois C</c:v>
                </c:pt>
                <c:pt idx="8">
                  <c:v>Irene S</c:v>
                </c:pt>
                <c:pt idx="9">
                  <c:v>Gilles B</c:v>
                </c:pt>
                <c:pt idx="10">
                  <c:v>Viviani O</c:v>
                </c:pt>
                <c:pt idx="11">
                  <c:v>Alexandre C</c:v>
                </c:pt>
                <c:pt idx="12">
                  <c:v>Caterina R</c:v>
                </c:pt>
                <c:pt idx="13">
                  <c:v>Luciana S</c:v>
                </c:pt>
                <c:pt idx="14">
                  <c:v>Olivier J</c:v>
                </c:pt>
              </c:strCache>
            </c:strRef>
          </c:cat>
          <c:val>
            <c:numRef>
              <c:f>'PT - Top 15 clients'!$B$3:$B$17</c:f>
              <c:numCache>
                <c:formatCode>0</c:formatCode>
                <c:ptCount val="15"/>
                <c:pt idx="0">
                  <c:v>8919.8200000000033</c:v>
                </c:pt>
                <c:pt idx="1">
                  <c:v>7309.82</c:v>
                </c:pt>
                <c:pt idx="2">
                  <c:v>7286.4276</c:v>
                </c:pt>
                <c:pt idx="3">
                  <c:v>7182.06</c:v>
                </c:pt>
                <c:pt idx="4">
                  <c:v>5657.6</c:v>
                </c:pt>
                <c:pt idx="5">
                  <c:v>4792.8</c:v>
                </c:pt>
                <c:pt idx="6">
                  <c:v>4109.8636000000006</c:v>
                </c:pt>
                <c:pt idx="7">
                  <c:v>3081.25</c:v>
                </c:pt>
                <c:pt idx="8">
                  <c:v>2771.4151999999999</c:v>
                </c:pt>
                <c:pt idx="9">
                  <c:v>2523.5</c:v>
                </c:pt>
                <c:pt idx="10">
                  <c:v>2153.33</c:v>
                </c:pt>
                <c:pt idx="11">
                  <c:v>2003.6999999999998</c:v>
                </c:pt>
                <c:pt idx="12">
                  <c:v>1797.8188</c:v>
                </c:pt>
                <c:pt idx="13">
                  <c:v>1644.1399999999992</c:v>
                </c:pt>
                <c:pt idx="14">
                  <c:v>1521.0900000000001</c:v>
                </c:pt>
              </c:numCache>
            </c:numRef>
          </c:val>
          <c:extLst>
            <c:ext xmlns:c16="http://schemas.microsoft.com/office/drawing/2014/chart" uri="{C3380CC4-5D6E-409C-BE32-E72D297353CC}">
              <c16:uniqueId val="{00000000-43F4-4B05-B134-F085BA37C311}"/>
            </c:ext>
          </c:extLst>
        </c:ser>
        <c:ser>
          <c:idx val="1"/>
          <c:order val="1"/>
          <c:tx>
            <c:strRef>
              <c:f>'PT - Top 15 clients'!$C$2</c:f>
              <c:strCache>
                <c:ptCount val="1"/>
                <c:pt idx="0">
                  <c:v>% of Total</c:v>
                </c:pt>
              </c:strCache>
            </c:strRef>
          </c:tx>
          <c:spPr>
            <a:solidFill>
              <a:schemeClr val="accent2"/>
            </a:solidFill>
            <a:ln>
              <a:noFill/>
            </a:ln>
            <a:effectLst/>
          </c:spPr>
          <c:invertIfNegative val="0"/>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 Top 15 clients'!$A$3:$A$17</c:f>
              <c:strCache>
                <c:ptCount val="15"/>
                <c:pt idx="0">
                  <c:v>Bright English School</c:v>
                </c:pt>
                <c:pt idx="1">
                  <c:v>Fabio T</c:v>
                </c:pt>
                <c:pt idx="2">
                  <c:v>David C</c:v>
                </c:pt>
                <c:pt idx="3">
                  <c:v>Pierluigi P</c:v>
                </c:pt>
                <c:pt idx="4">
                  <c:v>Simon T</c:v>
                </c:pt>
                <c:pt idx="5">
                  <c:v>Serena B</c:v>
                </c:pt>
                <c:pt idx="6">
                  <c:v>Oksana M</c:v>
                </c:pt>
                <c:pt idx="7">
                  <c:v>Francois C</c:v>
                </c:pt>
                <c:pt idx="8">
                  <c:v>Irene S</c:v>
                </c:pt>
                <c:pt idx="9">
                  <c:v>Gilles B</c:v>
                </c:pt>
                <c:pt idx="10">
                  <c:v>Viviani O</c:v>
                </c:pt>
                <c:pt idx="11">
                  <c:v>Alexandre C</c:v>
                </c:pt>
                <c:pt idx="12">
                  <c:v>Caterina R</c:v>
                </c:pt>
                <c:pt idx="13">
                  <c:v>Luciana S</c:v>
                </c:pt>
                <c:pt idx="14">
                  <c:v>Olivier J</c:v>
                </c:pt>
              </c:strCache>
            </c:strRef>
          </c:cat>
          <c:val>
            <c:numRef>
              <c:f>'PT - Top 15 clients'!$C$3:$C$17</c:f>
              <c:numCache>
                <c:formatCode>0.0%</c:formatCode>
                <c:ptCount val="15"/>
                <c:pt idx="0">
                  <c:v>0.14213802648318166</c:v>
                </c:pt>
                <c:pt idx="1">
                  <c:v>0.11648255107696014</c:v>
                </c:pt>
                <c:pt idx="2">
                  <c:v>0.11610979136087785</c:v>
                </c:pt>
                <c:pt idx="3">
                  <c:v>0.11444668552547017</c:v>
                </c:pt>
                <c:pt idx="4">
                  <c:v>9.0154296682135773E-2</c:v>
                </c:pt>
                <c:pt idx="5">
                  <c:v>7.6373641321079669E-2</c:v>
                </c:pt>
                <c:pt idx="6">
                  <c:v>6.5490996591754558E-2</c:v>
                </c:pt>
                <c:pt idx="7">
                  <c:v>4.9099958754919196E-2</c:v>
                </c:pt>
                <c:pt idx="8">
                  <c:v>4.416271708324742E-2</c:v>
                </c:pt>
                <c:pt idx="9">
                  <c:v>4.0212169060621042E-2</c:v>
                </c:pt>
                <c:pt idx="10">
                  <c:v>3.4313481277316073E-2</c:v>
                </c:pt>
                <c:pt idx="11">
                  <c:v>3.192911557232668E-2</c:v>
                </c:pt>
                <c:pt idx="12">
                  <c:v>2.8648382613815276E-2</c:v>
                </c:pt>
                <c:pt idx="13">
                  <c:v>2.6199498965456487E-2</c:v>
                </c:pt>
                <c:pt idx="14">
                  <c:v>2.4238687630838147E-2</c:v>
                </c:pt>
              </c:numCache>
            </c:numRef>
          </c:val>
          <c:extLst>
            <c:ext xmlns:c16="http://schemas.microsoft.com/office/drawing/2014/chart" uri="{C3380CC4-5D6E-409C-BE32-E72D297353CC}">
              <c16:uniqueId val="{00000001-43F4-4B05-B134-F085BA37C311}"/>
            </c:ext>
          </c:extLst>
        </c:ser>
        <c:dLbls>
          <c:dLblPos val="outEnd"/>
          <c:showLegendKey val="0"/>
          <c:showVal val="1"/>
          <c:showCatName val="0"/>
          <c:showSerName val="0"/>
          <c:showPercent val="0"/>
          <c:showBubbleSize val="0"/>
        </c:dLbls>
        <c:gapWidth val="219"/>
        <c:overlap val="-27"/>
        <c:axId val="45153456"/>
        <c:axId val="45151056"/>
      </c:barChart>
      <c:catAx>
        <c:axId val="451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1056"/>
        <c:crosses val="autoZero"/>
        <c:auto val="1"/>
        <c:lblAlgn val="ctr"/>
        <c:lblOffset val="100"/>
        <c:noMultiLvlLbl val="0"/>
      </c:catAx>
      <c:valAx>
        <c:axId val="45151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3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[Datasets - Dashboards - Pivot Tables.xlsx]PivotChart - Revenue Per Quarte!PivotTable10</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 - Revenue Per Quarte'!$B$4</c:f>
              <c:strCache>
                <c:ptCount val="1"/>
                <c:pt idx="0">
                  <c:v>Total</c:v>
                </c:pt>
              </c:strCache>
            </c:strRef>
          </c:tx>
          <c:spPr>
            <a:ln w="28575" cap="rnd">
              <a:solidFill>
                <a:schemeClr val="accent1"/>
              </a:solidFill>
              <a:round/>
            </a:ln>
            <a:effectLst/>
          </c:spPr>
          <c:marker>
            <c:symbol val="none"/>
          </c:marker>
          <c:cat>
            <c:multiLvlStrRef>
              <c:f>'PivotChart - Revenue Per Quarte'!$A$5:$A$43</c:f>
              <c:multiLvlStrCache>
                <c:ptCount val="3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lvl>
                <c:lvl>
                  <c:pt idx="0">
                    <c:v>2018</c:v>
                  </c:pt>
                  <c:pt idx="4">
                    <c:v>2019</c:v>
                  </c:pt>
                  <c:pt idx="8">
                    <c:v>2020</c:v>
                  </c:pt>
                  <c:pt idx="12">
                    <c:v>2021</c:v>
                  </c:pt>
                  <c:pt idx="16">
                    <c:v>2022</c:v>
                  </c:pt>
                  <c:pt idx="20">
                    <c:v>2023</c:v>
                  </c:pt>
                  <c:pt idx="24">
                    <c:v>2024</c:v>
                  </c:pt>
                  <c:pt idx="28">
                    <c:v>2025</c:v>
                  </c:pt>
                </c:lvl>
              </c:multiLvlStrCache>
            </c:multiLvlStrRef>
          </c:cat>
          <c:val>
            <c:numRef>
              <c:f>'PivotChart - Revenue Per Quarte'!$B$5:$B$43</c:f>
              <c:numCache>
                <c:formatCode>General</c:formatCode>
                <c:ptCount val="30"/>
                <c:pt idx="0">
                  <c:v>3984.4856000000027</c:v>
                </c:pt>
                <c:pt idx="1">
                  <c:v>3421.7200000000012</c:v>
                </c:pt>
                <c:pt idx="2">
                  <c:v>3255.57</c:v>
                </c:pt>
                <c:pt idx="3">
                  <c:v>6541.59</c:v>
                </c:pt>
                <c:pt idx="4">
                  <c:v>3745.9</c:v>
                </c:pt>
                <c:pt idx="5">
                  <c:v>4637.2699999999995</c:v>
                </c:pt>
                <c:pt idx="6">
                  <c:v>3292.7900000000004</c:v>
                </c:pt>
                <c:pt idx="7">
                  <c:v>2270.6451999999999</c:v>
                </c:pt>
                <c:pt idx="8">
                  <c:v>4183.46</c:v>
                </c:pt>
                <c:pt idx="9">
                  <c:v>4331.8600000000006</c:v>
                </c:pt>
                <c:pt idx="10">
                  <c:v>3490.18</c:v>
                </c:pt>
                <c:pt idx="11">
                  <c:v>3705.7031999999999</c:v>
                </c:pt>
                <c:pt idx="12">
                  <c:v>2762</c:v>
                </c:pt>
                <c:pt idx="13">
                  <c:v>2163.7800000000002</c:v>
                </c:pt>
                <c:pt idx="14">
                  <c:v>3663.9043999999999</c:v>
                </c:pt>
                <c:pt idx="15">
                  <c:v>3482.9471999999996</c:v>
                </c:pt>
                <c:pt idx="16">
                  <c:v>2206.63</c:v>
                </c:pt>
                <c:pt idx="17">
                  <c:v>3853.9799999999996</c:v>
                </c:pt>
                <c:pt idx="18">
                  <c:v>3831.62</c:v>
                </c:pt>
                <c:pt idx="19">
                  <c:v>3899.5299999999997</c:v>
                </c:pt>
                <c:pt idx="20">
                  <c:v>3247.2700000000004</c:v>
                </c:pt>
                <c:pt idx="21">
                  <c:v>5881.2399999999989</c:v>
                </c:pt>
                <c:pt idx="22">
                  <c:v>2477.54</c:v>
                </c:pt>
                <c:pt idx="23">
                  <c:v>3149.4799999999996</c:v>
                </c:pt>
                <c:pt idx="24">
                  <c:v>4668.0700000000006</c:v>
                </c:pt>
                <c:pt idx="25">
                  <c:v>3224.58</c:v>
                </c:pt>
                <c:pt idx="26">
                  <c:v>3129.2200000000003</c:v>
                </c:pt>
                <c:pt idx="27">
                  <c:v>2803.3100000000004</c:v>
                </c:pt>
                <c:pt idx="28">
                  <c:v>3741.0300000000016</c:v>
                </c:pt>
                <c:pt idx="29">
                  <c:v>2434.1100000000006</c:v>
                </c:pt>
              </c:numCache>
            </c:numRef>
          </c:val>
          <c:smooth val="0"/>
          <c:extLst>
            <c:ext xmlns:c16="http://schemas.microsoft.com/office/drawing/2014/chart" uri="{C3380CC4-5D6E-409C-BE32-E72D297353CC}">
              <c16:uniqueId val="{00000000-0CEB-4A2A-9905-2EDD64B88454}"/>
            </c:ext>
          </c:extLst>
        </c:ser>
        <c:dLbls>
          <c:showLegendKey val="0"/>
          <c:showVal val="0"/>
          <c:showCatName val="0"/>
          <c:showSerName val="0"/>
          <c:showPercent val="0"/>
          <c:showBubbleSize val="0"/>
        </c:dLbls>
        <c:smooth val="0"/>
        <c:axId val="572091471"/>
        <c:axId val="572091951"/>
      </c:lineChart>
      <c:catAx>
        <c:axId val="57209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91951"/>
        <c:crosses val="autoZero"/>
        <c:auto val="1"/>
        <c:lblAlgn val="ctr"/>
        <c:lblOffset val="100"/>
        <c:noMultiLvlLbl val="0"/>
      </c:catAx>
      <c:valAx>
        <c:axId val="57209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9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Number of Clients per Total Revenue Paid (Distribution</cx:v>
        </cx:txData>
      </cx:tx>
      <cx:txPr>
        <a:bodyPr spcFirstLastPara="1" vertOverflow="ellipsis" horzOverflow="overflow" wrap="square" lIns="0" tIns="0" rIns="0" bIns="0" anchor="ctr" anchorCtr="1"/>
        <a:lstStyle/>
        <a:p>
          <a:pPr algn="ctr" rtl="0">
            <a:defRPr b="0"/>
          </a:pPr>
          <a:r>
            <a:rPr lang="en-US" sz="1400" b="1" i="0" u="sng" strike="noStrike" baseline="0">
              <a:solidFill>
                <a:sysClr val="windowText" lastClr="000000">
                  <a:lumMod val="65000"/>
                  <a:lumOff val="35000"/>
                </a:sysClr>
              </a:solidFill>
              <a:latin typeface="Calibri" panose="020F0502020204030204"/>
            </a:rPr>
            <a:t>Number of Clients per Total Revenue Paid (Distribution</a:t>
          </a:r>
        </a:p>
      </cx:txPr>
    </cx:title>
    <cx:plotArea>
      <cx:plotAreaRegion>
        <cx:series layoutId="clusteredColumn" uniqueId="{710DAD99-1F3C-4514-920C-1C17E4351154}">
          <cx:dataLabels>
            <cx:txPr>
              <a:bodyPr spcFirstLastPara="1" vertOverflow="ellipsis" horzOverflow="overflow" wrap="square" lIns="0" tIns="0" rIns="0" bIns="0" anchor="ctr" anchorCtr="1"/>
              <a:lstStyle/>
              <a:p>
                <a:pPr algn="ctr" rtl="0">
                  <a:defRPr b="0"/>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dataLabel idx="33">
              <cx:numFmt formatCode="[&gt;0]0;;;" sourceLinked="0"/>
              <cx:visibility seriesName="0" categoryName="0" value="1"/>
              <cx:separator>, </cx:separator>
            </cx:dataLabel>
            <cx:dataLabel idx="39">
              <cx:numFmt formatCode="[&gt;0]0;;;" sourceLinked="0"/>
              <cx:visibility seriesName="0" categoryName="0" value="1"/>
              <cx:separator>, </cx:separator>
            </cx:dataLabel>
            <cx:dataLabelHidden idx="11"/>
            <cx:dataLabelHidden idx="18"/>
            <cx:dataLabelHidden idx="19"/>
            <cx:dataLabelHidden idx="22"/>
            <cx:dataLabelHidden idx="23"/>
            <cx:dataLabelHidden idx="24"/>
            <cx:dataLabelHidden idx="26"/>
            <cx:dataLabelHidden idx="28"/>
            <cx:dataLabelHidden idx="29"/>
            <cx:dataLabelHidden idx="31"/>
            <cx:dataLabelHidden idx="32"/>
            <cx:dataLabelHidden idx="34"/>
            <cx:dataLabelHidden idx="35"/>
            <cx:dataLabelHidden idx="36"/>
            <cx:dataLabelHidden idx="37"/>
            <cx:dataLabelHidden idx="38"/>
            <cx:dataLabelHidden idx="40"/>
            <cx:dataLabelHidden idx="42"/>
            <cx:dataLabelHidden idx="43"/>
            <cx:dataLabelHidden idx="44"/>
            <cx:dataLabelHidden idx="45"/>
            <cx:dataLabelHidden idx="46"/>
            <cx:dataLabelHidden idx="48"/>
            <cx:dataLabelHidden idx="49"/>
            <cx:dataLabelHidden idx="50"/>
            <cx:dataLabelHidden idx="51"/>
            <cx:dataLabelHidden idx="52"/>
            <cx:dataLabelHidden idx="53"/>
            <cx:dataLabelHidden idx="54"/>
            <cx:dataLabelHidden idx="55"/>
            <cx:dataLabelHidden idx="57"/>
            <cx:dataLabelHidden idx="58"/>
            <cx:dataLabelHidden idx="59"/>
            <cx:dataLabelHidden idx="60"/>
            <cx:dataLabelHidden idx="61"/>
            <cx:dataLabelHidden idx="62"/>
            <cx:dataLabelHidden idx="63"/>
            <cx:dataLabelHidden idx="64"/>
            <cx:dataLabelHidden idx="65"/>
            <cx:dataLabelHidden idx="66"/>
            <cx:dataLabelHidden idx="67"/>
            <cx:dataLabelHidden idx="68"/>
            <cx:dataLabelHidden idx="69"/>
            <cx:dataLabelHidden idx="70"/>
            <cx:dataLabelHidden idx="74"/>
            <cx:dataLabelHidden idx="75"/>
            <cx:dataLabelHidden idx="76"/>
            <cx:dataLabelHidden idx="77"/>
            <cx:dataLabelHidden idx="78"/>
            <cx:dataLabelHidden idx="79"/>
            <cx:dataLabelHidden idx="80"/>
            <cx:dataLabelHidden idx="81"/>
            <cx:dataLabelHidden idx="82"/>
            <cx:dataLabelHidden idx="83"/>
            <cx:dataLabelHidden idx="84"/>
            <cx:dataLabelHidden idx="85"/>
            <cx:dataLabelHidden idx="86"/>
            <cx:dataLabelHidden idx="87"/>
            <cx:dataLabelHidden idx="88"/>
          </cx:dataLabels>
          <cx:dataId val="0"/>
          <cx:layoutPr>
            <cx:binning intervalClosed="r">
              <cx:binSize val="100"/>
            </cx:binning>
          </cx:layoutPr>
        </cx:series>
      </cx:plotAreaRegion>
      <cx:axis id="0">
        <cx:catScaling gapWidth="0"/>
        <cx:tickLabels/>
        <cx:txPr>
          <a:bodyPr vertOverflow="overflow" horzOverflow="overflow" wrap="square" lIns="0" tIns="0" rIns="0" bIns="0"/>
          <a:lstStyle/>
          <a:p>
            <a:pPr algn="ctr" rtl="0">
              <a:defRPr sz="1200" b="1"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n-GB" b="1"/>
          </a:p>
        </cx:txPr>
      </cx:axis>
      <cx:axis id="1">
        <cx:valScaling/>
        <cx:majorGridlines/>
        <cx:tickLabels/>
        <cx:txPr>
          <a:bodyPr vertOverflow="overflow" horzOverflow="overflow" wrap="square" lIns="0" tIns="0" rIns="0" bIns="0"/>
          <a:lstStyle/>
          <a:p>
            <a:pPr algn="ctr" rtl="0">
              <a:defRPr sz="1200" b="1"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lang="en-GB" b="1"/>
          </a:p>
        </cx:txPr>
      </cx:axis>
    </cx:plotArea>
  </cx:chart>
  <cx:spPr>
    <a:solidFill>
      <a:schemeClr val="accent2">
        <a:lumMod val="40000"/>
        <a:lumOff val="6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Bottom 10 Histogram Bins - Deep Dive - Distribution of Clients by Revenue</cx:v>
        </cx:txData>
      </cx:tx>
      <cx:txPr>
        <a:bodyPr spcFirstLastPara="1" vertOverflow="ellipsis" horzOverflow="overflow" wrap="square" lIns="0" tIns="0" rIns="0" bIns="0" anchor="ctr" anchorCtr="1"/>
        <a:lstStyle/>
        <a:p>
          <a:pPr algn="ctr" rtl="0">
            <a:defRPr/>
          </a:pPr>
          <a:r>
            <a:rPr lang="en-US" sz="1400" b="1" i="0" u="sng" strike="noStrike" baseline="0">
              <a:solidFill>
                <a:sysClr val="windowText" lastClr="000000">
                  <a:lumMod val="65000"/>
                  <a:lumOff val="35000"/>
                </a:sysClr>
              </a:solidFill>
              <a:latin typeface="Calibri" panose="020F0502020204030204"/>
            </a:rPr>
            <a:t>Bottom 10 Histogram Bins - Deep Dive - Distribution of Clients by Revenue</a:t>
          </a:r>
        </a:p>
      </cx:txPr>
    </cx:title>
    <cx:plotArea>
      <cx:plotAreaRegion>
        <cx:series layoutId="clusteredColumn" uniqueId="{626AC52E-87C0-4304-8D41-E239F32D441B}">
          <cx:tx>
            <cx:txData>
              <cx:f>_xlchart.v1.1</cx:f>
              <cx:v>Sum of Pay</cx:v>
            </cx:txData>
          </cx:tx>
          <cx:data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binning intervalClosed="r">
              <cx:binSize val="100"/>
            </cx:binning>
          </cx:layoutPr>
        </cx:series>
      </cx:plotAreaRegion>
      <cx:axis id="0">
        <cx:catScaling gapWidth="0"/>
        <cx:tickLabels/>
        <cx:numFmt formatCode="#,##0" sourceLinked="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solidFill>
      <a:schemeClr val="accent2">
        <a:lumMod val="40000"/>
        <a:lumOff val="60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Distribution of students by their total payments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students by their total payments</a:t>
          </a:r>
        </a:p>
      </cx:txPr>
    </cx:title>
    <cx:plotArea>
      <cx:plotAreaRegion>
        <cx:series layoutId="clusteredColumn" uniqueId="{710DAD99-1F3C-4514-920C-1C17E4351154}">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dataLabel idx="33">
              <cx:numFmt formatCode="[&gt;0]0;;;" sourceLinked="0"/>
              <cx:visibility seriesName="0" categoryName="0" value="1"/>
              <cx:separator>, </cx:separator>
            </cx:dataLabel>
            <cx:dataLabel idx="39">
              <cx:numFmt formatCode="[&gt;0]0;;;" sourceLinked="0"/>
              <cx:visibility seriesName="0" categoryName="0" value="1"/>
              <cx:separator>, </cx:separator>
            </cx:dataLabel>
            <cx:dataLabelHidden idx="11"/>
            <cx:dataLabelHidden idx="18"/>
            <cx:dataLabelHidden idx="19"/>
            <cx:dataLabelHidden idx="22"/>
            <cx:dataLabelHidden idx="23"/>
            <cx:dataLabelHidden idx="24"/>
            <cx:dataLabelHidden idx="26"/>
            <cx:dataLabelHidden idx="28"/>
            <cx:dataLabelHidden idx="29"/>
            <cx:dataLabelHidden idx="31"/>
            <cx:dataLabelHidden idx="32"/>
            <cx:dataLabelHidden idx="34"/>
            <cx:dataLabelHidden idx="35"/>
            <cx:dataLabelHidden idx="36"/>
            <cx:dataLabelHidden idx="37"/>
            <cx:dataLabelHidden idx="38"/>
            <cx:dataLabelHidden idx="40"/>
            <cx:dataLabelHidden idx="42"/>
            <cx:dataLabelHidden idx="43"/>
            <cx:dataLabelHidden idx="44"/>
            <cx:dataLabelHidden idx="45"/>
            <cx:dataLabelHidden idx="46"/>
            <cx:dataLabelHidden idx="48"/>
            <cx:dataLabelHidden idx="49"/>
            <cx:dataLabelHidden idx="50"/>
            <cx:dataLabelHidden idx="51"/>
            <cx:dataLabelHidden idx="52"/>
            <cx:dataLabelHidden idx="53"/>
            <cx:dataLabelHidden idx="54"/>
            <cx:dataLabelHidden idx="55"/>
            <cx:dataLabelHidden idx="57"/>
            <cx:dataLabelHidden idx="58"/>
            <cx:dataLabelHidden idx="59"/>
            <cx:dataLabelHidden idx="60"/>
            <cx:dataLabelHidden idx="61"/>
            <cx:dataLabelHidden idx="62"/>
            <cx:dataLabelHidden idx="63"/>
            <cx:dataLabelHidden idx="64"/>
            <cx:dataLabelHidden idx="65"/>
            <cx:dataLabelHidden idx="66"/>
            <cx:dataLabelHidden idx="67"/>
            <cx:dataLabelHidden idx="68"/>
            <cx:dataLabelHidden idx="69"/>
            <cx:dataLabelHidden idx="70"/>
            <cx:dataLabelHidden idx="74"/>
            <cx:dataLabelHidden idx="75"/>
            <cx:dataLabelHidden idx="76"/>
            <cx:dataLabelHidden idx="77"/>
            <cx:dataLabelHidden idx="78"/>
            <cx:dataLabelHidden idx="79"/>
            <cx:dataLabelHidden idx="80"/>
            <cx:dataLabelHidden idx="81"/>
            <cx:dataLabelHidden idx="82"/>
            <cx:dataLabelHidden idx="83"/>
            <cx:dataLabelHidden idx="84"/>
            <cx:dataLabelHidden idx="85"/>
            <cx:dataLabelHidden idx="86"/>
            <cx:dataLabelHidden idx="87"/>
            <cx:dataLabelHidden idx="88"/>
          </cx:dataLabels>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plotArea>
      <cx:plotAreaRegion>
        <cx:series layoutId="clusteredColumn" uniqueId="{626AC52E-87C0-4304-8D41-E239F32D441B}">
          <cx:tx>
            <cx:txData>
              <cx:f>_xlchart.v1.6</cx:f>
              <cx:v>Sum of Pay</cx:v>
            </cx:txData>
          </cx:tx>
          <cx:dataLabels>
            <cx:visibility seriesName="0" categoryName="0" value="1"/>
          </cx:dataLabels>
          <cx:dataId val="0"/>
          <cx:layoutPr>
            <cx:binning intervalClosed="r">
              <cx:binSize val="100"/>
            </cx:binning>
          </cx:layoutPr>
        </cx:series>
      </cx:plotAreaRegion>
      <cx:axis id="0">
        <cx:catScaling gapWidth="0"/>
        <cx:tickLabels/>
        <cx:numFmt formatCode="#,##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18</xdr:col>
      <xdr:colOff>378552</xdr:colOff>
      <xdr:row>11</xdr:row>
      <xdr:rowOff>86736</xdr:rowOff>
    </xdr:from>
    <xdr:to>
      <xdr:col>33</xdr:col>
      <xdr:colOff>498764</xdr:colOff>
      <xdr:row>34</xdr:row>
      <xdr:rowOff>107693</xdr:rowOff>
    </xdr:to>
    <xdr:graphicFrame macro="">
      <xdr:nvGraphicFramePr>
        <xdr:cNvPr id="3" name="Chart 2">
          <a:extLst>
            <a:ext uri="{FF2B5EF4-FFF2-40B4-BE49-F238E27FC236}">
              <a16:creationId xmlns:a16="http://schemas.microsoft.com/office/drawing/2014/main" id="{3B8291EC-D50F-4313-AD2E-00F0D692A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327929</xdr:colOff>
      <xdr:row>84</xdr:row>
      <xdr:rowOff>87086</xdr:rowOff>
    </xdr:from>
    <xdr:to>
      <xdr:col>18</xdr:col>
      <xdr:colOff>206829</xdr:colOff>
      <xdr:row>109</xdr:row>
      <xdr:rowOff>164375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6FEFCB6-CAAB-4F48-A0DA-052EE30A03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05269" y="16934906"/>
              <a:ext cx="8542840" cy="464928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378474</xdr:colOff>
      <xdr:row>84</xdr:row>
      <xdr:rowOff>152400</xdr:rowOff>
    </xdr:from>
    <xdr:to>
      <xdr:col>33</xdr:col>
      <xdr:colOff>484910</xdr:colOff>
      <xdr:row>109</xdr:row>
      <xdr:rowOff>138546</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FE9FA6C-7FE2-482D-8D22-D559CB20C9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619754" y="17000220"/>
              <a:ext cx="9250436" cy="455814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362620</xdr:colOff>
      <xdr:row>35</xdr:row>
      <xdr:rowOff>32658</xdr:rowOff>
    </xdr:from>
    <xdr:to>
      <xdr:col>18</xdr:col>
      <xdr:colOff>206829</xdr:colOff>
      <xdr:row>59</xdr:row>
      <xdr:rowOff>10886</xdr:rowOff>
    </xdr:to>
    <xdr:graphicFrame macro="">
      <xdr:nvGraphicFramePr>
        <xdr:cNvPr id="11" name="Chart 10">
          <a:extLst>
            <a:ext uri="{FF2B5EF4-FFF2-40B4-BE49-F238E27FC236}">
              <a16:creationId xmlns:a16="http://schemas.microsoft.com/office/drawing/2014/main" id="{C5760C68-403E-41ED-BF54-ED3E1208E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381000</xdr:colOff>
      <xdr:row>35</xdr:row>
      <xdr:rowOff>43543</xdr:rowOff>
    </xdr:from>
    <xdr:to>
      <xdr:col>33</xdr:col>
      <xdr:colOff>489857</xdr:colOff>
      <xdr:row>58</xdr:row>
      <xdr:rowOff>174171</xdr:rowOff>
    </xdr:to>
    <xdr:graphicFrame macro="">
      <xdr:nvGraphicFramePr>
        <xdr:cNvPr id="12" name="Chart 11">
          <a:extLst>
            <a:ext uri="{FF2B5EF4-FFF2-40B4-BE49-F238E27FC236}">
              <a16:creationId xmlns:a16="http://schemas.microsoft.com/office/drawing/2014/main" id="{604AE2E8-450B-4483-802C-AF4B8DC4B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343988</xdr:colOff>
      <xdr:row>59</xdr:row>
      <xdr:rowOff>152399</xdr:rowOff>
    </xdr:from>
    <xdr:to>
      <xdr:col>18</xdr:col>
      <xdr:colOff>206829</xdr:colOff>
      <xdr:row>83</xdr:row>
      <xdr:rowOff>182335</xdr:rowOff>
    </xdr:to>
    <xdr:graphicFrame macro="">
      <xdr:nvGraphicFramePr>
        <xdr:cNvPr id="13" name="Chart 12">
          <a:extLst>
            <a:ext uri="{FF2B5EF4-FFF2-40B4-BE49-F238E27FC236}">
              <a16:creationId xmlns:a16="http://schemas.microsoft.com/office/drawing/2014/main" id="{A30C7AD5-2A24-4688-9153-4E5A8860A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355513</xdr:colOff>
      <xdr:row>11</xdr:row>
      <xdr:rowOff>96982</xdr:rowOff>
    </xdr:from>
    <xdr:to>
      <xdr:col>18</xdr:col>
      <xdr:colOff>221671</xdr:colOff>
      <xdr:row>34</xdr:row>
      <xdr:rowOff>90542</xdr:rowOff>
    </xdr:to>
    <xdr:graphicFrame macro="">
      <xdr:nvGraphicFramePr>
        <xdr:cNvPr id="15" name="Chart 14">
          <a:extLst>
            <a:ext uri="{FF2B5EF4-FFF2-40B4-BE49-F238E27FC236}">
              <a16:creationId xmlns:a16="http://schemas.microsoft.com/office/drawing/2014/main" id="{A62EEB55-B830-4AE0-B14A-625D7A177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304800</xdr:colOff>
      <xdr:row>60</xdr:row>
      <xdr:rowOff>8966</xdr:rowOff>
    </xdr:from>
    <xdr:to>
      <xdr:col>33</xdr:col>
      <xdr:colOff>484094</xdr:colOff>
      <xdr:row>84</xdr:row>
      <xdr:rowOff>62753</xdr:rowOff>
    </xdr:to>
    <xdr:graphicFrame macro="">
      <xdr:nvGraphicFramePr>
        <xdr:cNvPr id="2" name="Chart 1">
          <a:extLst>
            <a:ext uri="{FF2B5EF4-FFF2-40B4-BE49-F238E27FC236}">
              <a16:creationId xmlns:a16="http://schemas.microsoft.com/office/drawing/2014/main" id="{85C7694E-5B33-47AC-8BD1-0C5879C3B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8</xdr:row>
      <xdr:rowOff>329451</xdr:rowOff>
    </xdr:from>
    <xdr:to>
      <xdr:col>4</xdr:col>
      <xdr:colOff>197225</xdr:colOff>
      <xdr:row>45</xdr:row>
      <xdr:rowOff>62753</xdr:rowOff>
    </xdr:to>
    <mc:AlternateContent xmlns:mc="http://schemas.openxmlformats.org/markup-compatibility/2006" xmlns:a14="http://schemas.microsoft.com/office/drawing/2010/main">
      <mc:Choice Requires="a14">
        <xdr:graphicFrame macro="">
          <xdr:nvGraphicFramePr>
            <xdr:cNvPr id="4" name="Client">
              <a:extLst>
                <a:ext uri="{FF2B5EF4-FFF2-40B4-BE49-F238E27FC236}">
                  <a16:creationId xmlns:a16="http://schemas.microsoft.com/office/drawing/2014/main" id="{B0DA93F0-1C3D-F50B-2E50-D6557AA8E6AE}"/>
                </a:ext>
              </a:extLst>
            </xdr:cNvPr>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mlns="">
        <xdr:sp macro="" textlink="">
          <xdr:nvSpPr>
            <xdr:cNvPr id="0" name=""/>
            <xdr:cNvSpPr>
              <a:spLocks noTextEdit="1"/>
            </xdr:cNvSpPr>
          </xdr:nvSpPr>
          <xdr:spPr>
            <a:xfrm>
              <a:off x="0" y="3137965"/>
              <a:ext cx="1775653" cy="67219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64770</xdr:colOff>
      <xdr:row>0</xdr:row>
      <xdr:rowOff>72390</xdr:rowOff>
    </xdr:from>
    <xdr:to>
      <xdr:col>20</xdr:col>
      <xdr:colOff>358140</xdr:colOff>
      <xdr:row>20</xdr:row>
      <xdr:rowOff>22860</xdr:rowOff>
    </xdr:to>
    <xdr:graphicFrame macro="">
      <xdr:nvGraphicFramePr>
        <xdr:cNvPr id="2" name="Chart 1">
          <a:extLst>
            <a:ext uri="{FF2B5EF4-FFF2-40B4-BE49-F238E27FC236}">
              <a16:creationId xmlns:a16="http://schemas.microsoft.com/office/drawing/2014/main" id="{D1F3CD2F-11B6-3029-FC92-28CFA71E0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560070</xdr:colOff>
      <xdr:row>1</xdr:row>
      <xdr:rowOff>114300</xdr:rowOff>
    </xdr:from>
    <xdr:to>
      <xdr:col>22</xdr:col>
      <xdr:colOff>502920</xdr:colOff>
      <xdr:row>21</xdr:row>
      <xdr:rowOff>144780</xdr:rowOff>
    </xdr:to>
    <xdr:graphicFrame macro="">
      <xdr:nvGraphicFramePr>
        <xdr:cNvPr id="2" name="Chart 1">
          <a:extLst>
            <a:ext uri="{FF2B5EF4-FFF2-40B4-BE49-F238E27FC236}">
              <a16:creationId xmlns:a16="http://schemas.microsoft.com/office/drawing/2014/main" id="{8DB92C03-BF7E-791C-5D19-B32027766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218661</xdr:colOff>
      <xdr:row>0</xdr:row>
      <xdr:rowOff>125896</xdr:rowOff>
    </xdr:from>
    <xdr:to>
      <xdr:col>16</xdr:col>
      <xdr:colOff>308776</xdr:colOff>
      <xdr:row>20</xdr:row>
      <xdr:rowOff>181887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92B0D40-1ACD-4B73-979A-360D5B3D6C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20001" y="125896"/>
              <a:ext cx="8624515" cy="371359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365760</xdr:colOff>
      <xdr:row>93</xdr:row>
      <xdr:rowOff>95250</xdr:rowOff>
    </xdr:from>
    <xdr:to>
      <xdr:col>19</xdr:col>
      <xdr:colOff>167640</xdr:colOff>
      <xdr:row>108</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A3F8506-9F40-D1F2-C67D-99586F82F7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13760" y="17103090"/>
              <a:ext cx="833628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325315</xdr:colOff>
      <xdr:row>0</xdr:row>
      <xdr:rowOff>99646</xdr:rowOff>
    </xdr:from>
    <xdr:to>
      <xdr:col>12</xdr:col>
      <xdr:colOff>439615</xdr:colOff>
      <xdr:row>16</xdr:row>
      <xdr:rowOff>117231</xdr:rowOff>
    </xdr:to>
    <xdr:graphicFrame macro="">
      <xdr:nvGraphicFramePr>
        <xdr:cNvPr id="4" name="Chart 3">
          <a:extLst>
            <a:ext uri="{FF2B5EF4-FFF2-40B4-BE49-F238E27FC236}">
              <a16:creationId xmlns:a16="http://schemas.microsoft.com/office/drawing/2014/main" id="{A538D619-0148-3CF4-E472-8BD960D42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82824</xdr:colOff>
      <xdr:row>3</xdr:row>
      <xdr:rowOff>175591</xdr:rowOff>
    </xdr:from>
    <xdr:to>
      <xdr:col>14</xdr:col>
      <xdr:colOff>46381</xdr:colOff>
      <xdr:row>18</xdr:row>
      <xdr:rowOff>135834</xdr:rowOff>
    </xdr:to>
    <xdr:graphicFrame macro="">
      <xdr:nvGraphicFramePr>
        <xdr:cNvPr id="2" name="Chart 1">
          <a:extLst>
            <a:ext uri="{FF2B5EF4-FFF2-40B4-BE49-F238E27FC236}">
              <a16:creationId xmlns:a16="http://schemas.microsoft.com/office/drawing/2014/main" id="{8240DC8E-5D46-66E8-2F62-3988A1353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240030</xdr:colOff>
      <xdr:row>2</xdr:row>
      <xdr:rowOff>41910</xdr:rowOff>
    </xdr:from>
    <xdr:to>
      <xdr:col>17</xdr:col>
      <xdr:colOff>365760</xdr:colOff>
      <xdr:row>22</xdr:row>
      <xdr:rowOff>30480</xdr:rowOff>
    </xdr:to>
    <xdr:graphicFrame macro="">
      <xdr:nvGraphicFramePr>
        <xdr:cNvPr id="2" name="Chart 1">
          <a:extLst>
            <a:ext uri="{FF2B5EF4-FFF2-40B4-BE49-F238E27FC236}">
              <a16:creationId xmlns:a16="http://schemas.microsoft.com/office/drawing/2014/main" id="{FA9318BA-00A2-4BF1-69D2-0C91138C4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195800</xdr:colOff>
      <xdr:row>22</xdr:row>
      <xdr:rowOff>129871</xdr:rowOff>
    </xdr:from>
    <xdr:to>
      <xdr:col>15</xdr:col>
      <xdr:colOff>579119</xdr:colOff>
      <xdr:row>41</xdr:row>
      <xdr:rowOff>83820</xdr:rowOff>
    </xdr:to>
    <xdr:graphicFrame macro="">
      <xdr:nvGraphicFramePr>
        <xdr:cNvPr id="3" name="Chart 2">
          <a:extLst>
            <a:ext uri="{FF2B5EF4-FFF2-40B4-BE49-F238E27FC236}">
              <a16:creationId xmlns:a16="http://schemas.microsoft.com/office/drawing/2014/main" id="{354301AC-2638-B8DA-FEEB-9CB99B400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453390</xdr:colOff>
      <xdr:row>2</xdr:row>
      <xdr:rowOff>34290</xdr:rowOff>
    </xdr:from>
    <xdr:to>
      <xdr:col>14</xdr:col>
      <xdr:colOff>83820</xdr:colOff>
      <xdr:row>21</xdr:row>
      <xdr:rowOff>7620</xdr:rowOff>
    </xdr:to>
    <xdr:graphicFrame macro="">
      <xdr:nvGraphicFramePr>
        <xdr:cNvPr id="2" name="Chart 1">
          <a:extLst>
            <a:ext uri="{FF2B5EF4-FFF2-40B4-BE49-F238E27FC236}">
              <a16:creationId xmlns:a16="http://schemas.microsoft.com/office/drawing/2014/main" id="{C37556BF-5E7D-DACA-139B-EDE0A7E7C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552450</xdr:colOff>
      <xdr:row>2</xdr:row>
      <xdr:rowOff>175260</xdr:rowOff>
    </xdr:from>
    <xdr:to>
      <xdr:col>17</xdr:col>
      <xdr:colOff>365760</xdr:colOff>
      <xdr:row>19</xdr:row>
      <xdr:rowOff>30480</xdr:rowOff>
    </xdr:to>
    <xdr:graphicFrame macro="">
      <xdr:nvGraphicFramePr>
        <xdr:cNvPr id="2" name="Chart 1">
          <a:extLst>
            <a:ext uri="{FF2B5EF4-FFF2-40B4-BE49-F238E27FC236}">
              <a16:creationId xmlns:a16="http://schemas.microsoft.com/office/drawing/2014/main" id="{A9E1037B-3410-9ABB-566F-5074F0E51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vgen\Sync\Buyakashashkish.xlsx" TargetMode="External"/><Relationship Id="rId1" Type="http://schemas.openxmlformats.org/officeDocument/2006/relationships/externalLinkPath" Target="/Users/evgen/Sync/Buyakashashki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edule"/>
      <sheetName val="Students_New"/>
      <sheetName val="Week schedule"/>
      <sheetName val="Travel to Edinburgh"/>
      <sheetName val="Chen's Calculations"/>
      <sheetName val="Time Spent"/>
      <sheetName val="Projects"/>
      <sheetName val="Job Applications 2025"/>
      <sheetName val="Yuval's package"/>
      <sheetName val="Package_Offers"/>
      <sheetName val="PivotChart"/>
      <sheetName val="Kigali_Expenses"/>
      <sheetName val="Kigali Agents"/>
      <sheetName val="Packing_list_Rwanda"/>
      <sheetName val="Emails"/>
      <sheetName val="Students"/>
      <sheetName val="Past_Students"/>
      <sheetName val="Days_in_the_UK"/>
      <sheetName val="Value_Calculations"/>
      <sheetName val="April_2022"/>
      <sheetName val="Superprof_contacts"/>
      <sheetName val="Finances"/>
      <sheetName val="Investment_Snapshot"/>
      <sheetName val="Investment_History"/>
      <sheetName val="Investment-Transposed"/>
      <sheetName val="Transaction_History"/>
      <sheetName val="I_Strategy"/>
      <sheetName val="Exercise"/>
      <sheetName val="Diversification"/>
      <sheetName val="Tasks-to_review"/>
      <sheetName val="Finance_PT"/>
      <sheetName val="Teacher_websites"/>
      <sheetName val="Superprof_Reviews"/>
      <sheetName val="Xela_analysi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e Fogel" refreshedDate="45876.565996412035" createdVersion="8" refreshedVersion="8" minRefreshableVersion="3" recordCount="356" xr:uid="{A19C844A-6B5F-4285-95F6-2A9087E157C0}">
  <cacheSource type="worksheet">
    <worksheetSource name="Income_Data"/>
  </cacheSource>
  <cacheFields count="15">
    <cacheField name="Date" numFmtId="14">
      <sharedItems containsDate="1" containsMixedTypes="1" minDate="2018-01-01T00:00:00" maxDate="2025-06-24T00:00:00" count="356">
        <d v="2018-01-01T00:00:00"/>
        <d v="2018-01-08T00:00:00"/>
        <d v="2018-01-15T00:00:00"/>
        <d v="2018-01-22T00:00:00"/>
        <d v="2018-01-29T00:00:00"/>
        <d v="2018-02-05T00:00:00"/>
        <d v="2018-02-12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8-06T00:00:00"/>
        <d v="2018-08-13T00:00:00"/>
        <d v="2018-08-20T00:00:00"/>
        <d v="2018-08-27T00:00:00"/>
        <d v="2018-09-03T00:00:00"/>
        <d v="2018-09-10T00:00:00"/>
        <d v="2018-09-17T00:00:00"/>
        <d v="2018-09-24T00:00:00"/>
        <d v="2018-10-08T00:00:00"/>
        <d v="2018-10-15T00:00:00"/>
        <d v="2018-10-22T00:00:00"/>
        <d v="2018-10-29T00:00:00"/>
        <d v="2018-11-05T00:00:00"/>
        <d v="2018-11-12T00:00:00"/>
        <d v="2018-11-26T00:00:00"/>
        <d v="2018-12-10T00:00:00"/>
        <d v="2018-12-17T00:00:00"/>
        <d v="2018-12-24T00:00:00"/>
        <d v="2019-01-07T00:00:00"/>
        <d v="2019-01-28T00:00:00"/>
        <d v="2019-02-04T00:00:00"/>
        <d v="2019-02-11T00:00:00"/>
        <d v="2019-02-18T00:00:00"/>
        <d v="2019-02-25T00:00:00"/>
        <d v="2019-03-04T00:00:00"/>
        <d v="2019-03-11T00:00:00"/>
        <d v="2019-03-18T00:00:00"/>
        <d v="2019-03-25T00:00:00"/>
        <d v="2019-04-08T00:00:00"/>
        <d v="2019-04-15T00:00:00"/>
        <d v="2019-04-22T00:00:00"/>
        <d v="2019-05-13T00:00:00"/>
        <d v="2019-05-20T00:00:00"/>
        <d v="2019-05-27T00:00:00"/>
        <d v="2019-06-03T00:00:00"/>
        <d v="2019-06-10T00:00:00"/>
        <d v="2019-06-17T00:00:00"/>
        <d v="2019-06-24T00:00:00"/>
        <d v="2019-07-01T00:00:00"/>
        <d v="2019-07-08T00:00:00"/>
        <d v="2019-07-15T00:00:00"/>
        <d v="2019-07-22T00:00:00"/>
        <d v="2019-07-29T00:00:00"/>
        <d v="2019-08-05T00:00:00"/>
        <d v="2019-08-12T00:00:00"/>
        <d v="2019-08-26T00:00:00"/>
        <d v="2019-09-02T00:00:00"/>
        <d v="2019-09-09T00:00:00"/>
        <d v="2019-09-16T00:00:00"/>
        <d v="2019-09-30T00:00:00"/>
        <d v="2019-10-07T00:00:00"/>
        <d v="2019-10-14T00:00:00"/>
        <d v="2019-10-21T00:00:00"/>
        <d v="2019-10-28T00:00:00"/>
        <d v="2019-11-04T00:00:00"/>
        <d v="2019-11-11T00:00:00"/>
        <d v="2019-11-18T00:00:00"/>
        <d v="2019-11-25T00:00:00"/>
        <d v="2019-12-16T00:00:00"/>
        <d v="2019-12-23T00:00:00"/>
        <d v="2019-12-30T00:00:00"/>
        <d v="2020-01-06T00:00:00"/>
        <d v="2020-01-20T00:00:00"/>
        <d v="2020-01-27T00:00:00"/>
        <d v="2020-02-03T00:00:00"/>
        <d v="2020-02-10T00:00:00"/>
        <d v="2020-02-17T00:00:00"/>
        <d v="2020-02-24T00:00:00"/>
        <d v="2020-03-02T00:00:00"/>
        <d v="2020-03-09T00:00:00"/>
        <d v="2020-03-16T00:00:00"/>
        <d v="2020-03-23T00:00:00"/>
        <d v="2020-03-30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15T00:00:00"/>
        <d v="2021-02-22T00:00:00"/>
        <d v="2021-03-01T00:00:00"/>
        <d v="2021-03-08T00:00:00"/>
        <d v="2021-03-15T00:00:00"/>
        <d v="2021-03-22T00:00:00"/>
        <d v="2021-04-19T00:00:00"/>
        <d v="2021-04-26T00:00:00"/>
        <d v="2021-05-03T00:00:00"/>
        <d v="2021-05-10T00:00:00"/>
        <d v="2021-05-17T00:00:00"/>
        <d v="2021-05-24T00:00:00"/>
        <d v="2021-05-31T00:00:00"/>
        <d v="2021-06-07T00:00:00"/>
        <d v="2021-06-14T00:00:00"/>
        <d v="2021-06-21T00:00:00"/>
        <d v="2021-06-28T00:00:00"/>
        <d v="2021-07-05T00:00:00"/>
        <d v="2021-07-12T00:00:00"/>
        <d v="2021-07-19T00:00:00"/>
        <d v="2021-07-26T00:00:00"/>
        <d v="2021-08-02T00:00:00"/>
        <d v="2021-08-09T00:00:00"/>
        <d v="2021-08-16T00:00:00"/>
        <d v="2021-08-30T00:00:00"/>
        <d v="2021-09-06T00:00:00"/>
        <d v="2021-09-13T00:00:00"/>
        <d v="2021-09-20T00:00:00"/>
        <d v="2021-10-04T00:00:00"/>
        <d v="2021-10-11T00:00:00"/>
        <d v="2021-11-08T00:00:00"/>
        <d v="2021-11-15T00:00:00"/>
        <d v="2021-11-22T00:00:00"/>
        <d v="2021-11-29T00:00:00"/>
        <d v="2021-12-06T00:00:00"/>
        <d v="2021-12-13T00:00:00"/>
        <d v="2021-12-20T00:00:00"/>
        <d v="2021-12-27T00:00:00"/>
        <d v="2022-01-03T00:00:00"/>
        <d v="2022-01-10T00:00:00"/>
        <d v="2022-01-17T00:00:00"/>
        <d v="2022-01-24T00:00:00"/>
        <d v="2022-01-31T00:00:00"/>
        <d v="2022-02-21T00:00:00"/>
        <d v="2022-02-28T00:00:00"/>
        <d v="2022-03-07T00:00:00"/>
        <d v="2022-03-14T00:00:00"/>
        <d v="2022-03-21T00:00:00"/>
        <d v="2022-03-28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10-03T00:00:00"/>
        <d v="2022-10-10T00:00:00"/>
        <d v="2022-10-17T00:00:00"/>
        <d v="2022-10-24T00:00:00"/>
        <d v="2022-10-31T00:00:00"/>
        <d v="2022-11-07T00:00:00"/>
        <d v="2022-11-14T00:00:00"/>
        <d v="2022-11-21T00:00:00"/>
        <d v="2022-11-28T00:00:00"/>
        <d v="2022-12-05T00:00:00"/>
        <d v="2022-12-12T00:00:00"/>
        <d v="2022-12-19T00:00:00"/>
        <d v="2022-12-26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d v="2024-12-30T00:00:00"/>
        <d v="2025-01-06T00:00:00"/>
        <d v="2025-01-13T00:00:00"/>
        <d v="2025-01-20T00:00:00"/>
        <d v="2025-01-27T00:00:00"/>
        <s v="03/02/2025"/>
        <d v="2025-02-10T00:00:00"/>
        <d v="2025-02-17T00:00:00"/>
        <d v="2025-02-24T00:00:00"/>
        <d v="2025-03-03T00:00:00"/>
        <d v="2025-03-10T00:00:00"/>
        <d v="2025-03-17T00:00:00"/>
        <d v="2025-03-24T00:00:00"/>
        <d v="2025-03-31T00:00:00"/>
        <d v="2025-04-07T00:00:00"/>
        <d v="2025-04-14T00:00:00"/>
        <d v="2025-04-21T00:00:00"/>
        <d v="2025-04-28T00:00:00"/>
        <d v="2025-05-05T00:00:00"/>
        <d v="2025-05-12T00:00:00"/>
        <d v="2025-05-19T00:00:00"/>
        <d v="2025-05-26T00:00:00"/>
        <d v="2025-06-02T00:00:00"/>
        <d v="2025-06-09T00:00:00"/>
        <d v="2025-06-16T00:00:00"/>
        <d v="2025-06-23T00:00:00"/>
      </sharedItems>
    </cacheField>
    <cacheField name="Month" numFmtId="1">
      <sharedItems containsSemiMixedTypes="0" containsString="0" containsNumber="1" containsInteger="1" minValue="1" maxValue="12" count="12">
        <n v="1"/>
        <n v="2"/>
        <n v="3"/>
        <n v="4"/>
        <n v="5"/>
        <n v="6"/>
        <n v="7"/>
        <n v="8"/>
        <n v="9"/>
        <n v="10"/>
        <n v="11"/>
        <n v="12"/>
      </sharedItems>
    </cacheField>
    <cacheField name="MonthName" numFmtId="1">
      <sharedItems count="12">
        <s v="Jan"/>
        <s v="Feb"/>
        <s v="Mar"/>
        <s v="Apr"/>
        <s v="May"/>
        <s v="Jun"/>
        <s v="Jul"/>
        <s v="Aug"/>
        <s v="Sep"/>
        <s v="Oct"/>
        <s v="Nov"/>
        <s v="Dec"/>
      </sharedItems>
    </cacheField>
    <cacheField name="Year" numFmtId="1">
      <sharedItems containsSemiMixedTypes="0" containsString="0" containsNumber="1" containsInteger="1" minValue="2018" maxValue="2025" count="8">
        <n v="2018"/>
        <n v="2019"/>
        <n v="2020"/>
        <n v="2021"/>
        <n v="2022"/>
        <n v="2023"/>
        <n v="2024"/>
        <n v="2025"/>
      </sharedItems>
    </cacheField>
    <cacheField name="Week" numFmtId="0">
      <sharedItems containsMixedTypes="1" containsNumber="1" containsInteger="1" minValue="31" maxValue="431"/>
    </cacheField>
    <cacheField name="WeekNum" numFmtId="0">
      <sharedItems containsSemiMixedTypes="0" containsString="0" containsNumber="1" containsInteger="1" minValue="1" maxValue="53"/>
    </cacheField>
    <cacheField name="Quarter" numFmtId="0">
      <sharedItems/>
    </cacheField>
    <cacheField name="USD" numFmtId="166">
      <sharedItems containsString="0" containsBlank="1" containsNumber="1" minValue="97.5" maxValue="699"/>
    </cacheField>
    <cacheField name="GBP" numFmtId="167">
      <sharedItems containsBlank="1" containsMixedTypes="1" containsNumber="1" minValue="75" maxValue="525.56390977443607"/>
    </cacheField>
    <cacheField name="Hours" numFmtId="0">
      <sharedItems containsBlank="1" containsMixedTypes="1" containsNumber="1" minValue="3.25" maxValue="31.25"/>
    </cacheField>
    <cacheField name="$/Hour" numFmtId="168">
      <sharedItems containsString="0" containsBlank="1" containsNumber="1" minValue="12" maxValue="36.400000000000006"/>
    </cacheField>
    <cacheField name="£/hour" numFmtId="167">
      <sharedItems containsString="0" containsBlank="1" containsNumber="1" minValue="9.0225563909774422" maxValue="28"/>
    </cacheField>
    <cacheField name="Projected monthly USD" numFmtId="169">
      <sharedItems containsString="0" containsBlank="1" containsNumber="1" minValue="422.46750000000003" maxValue="3028.7670000000003"/>
    </cacheField>
    <cacheField name="Projected monthly GBP" numFmtId="169">
      <sharedItems containsString="0" containsBlank="1" containsNumber="1" minValue="0" maxValue="2277.2684210526318"/>
    </cacheField>
    <cacheField name="Projected yearly (10.5 months) GBP" numFmtId="169">
      <sharedItems containsString="0" containsBlank="1" containsNumber="1" minValue="0" maxValue="23911.3184210526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e Fogel" refreshedDate="45876.565996874997" createdVersion="8" refreshedVersion="8" minRefreshableVersion="3" recordCount="1335" xr:uid="{EB8F42C9-9176-49AC-A8D3-1A9F2646BD11}">
  <cacheSource type="worksheet">
    <worksheetSource ref="A1:I1336" sheet="Data-Students"/>
  </cacheSource>
  <cacheFields count="13">
    <cacheField name="Date" numFmtId="14">
      <sharedItems containsSemiMixedTypes="0" containsNonDate="0" containsDate="1" containsString="0" minDate="2018-01-03T00:00:00" maxDate="2025-06-28T00:00:00" count="868">
        <d v="2018-01-03T00:00:00"/>
        <d v="2018-01-05T00:00:00"/>
        <d v="2018-01-06T00:00:00"/>
        <d v="2018-01-08T00:00:00"/>
        <d v="2018-01-09T00:00:00"/>
        <d v="2018-01-11T00:00:00"/>
        <d v="2018-01-14T00:00:00"/>
        <d v="2018-01-15T00:00:00"/>
        <d v="2018-01-16T00:00:00"/>
        <d v="2018-01-17T00:00:00"/>
        <d v="2018-01-19T00:00:00"/>
        <d v="2018-01-20T00:00:00"/>
        <d v="2018-01-22T00:00:00"/>
        <d v="2018-01-23T00:00:00"/>
        <d v="2018-01-24T00:00:00"/>
        <d v="2018-01-25T00:00:00"/>
        <d v="2018-01-26T00:00:00"/>
        <d v="2018-01-27T00:00:00"/>
        <d v="2018-01-28T00:00:00"/>
        <d v="2018-01-29T00:00:00"/>
        <d v="2018-01-30T00:00:00"/>
        <d v="2018-01-31T00:00:00"/>
        <d v="2018-02-02T00:00:00"/>
        <d v="2018-02-05T00:00:00"/>
        <d v="2018-02-06T00:00:00"/>
        <d v="2018-02-07T00:00:00"/>
        <d v="2018-02-08T00:00:00"/>
        <d v="2018-02-09T00:00:00"/>
        <d v="2018-02-12T00:00:00"/>
        <d v="2018-02-13T00:00:00"/>
        <d v="2018-02-14T00:00:00"/>
        <d v="2018-02-15T00:00:00"/>
        <d v="2018-02-16T00:00:00"/>
        <d v="2018-02-18T00:00:00"/>
        <d v="2018-02-19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1T00:00:00"/>
        <d v="2018-03-12T00:00:00"/>
        <d v="2018-03-13T00:00:00"/>
        <d v="2018-03-14T00:00:00"/>
        <d v="2018-03-15T00:00:00"/>
        <d v="2018-03-16T00:00:00"/>
        <d v="2018-03-17T00:00:00"/>
        <d v="2018-03-18T00:00:00"/>
        <d v="2018-03-19T00:00:00"/>
        <d v="2018-03-20T00:00:00"/>
        <d v="2018-03-21T00:00:00"/>
        <d v="2018-03-22T00:00:00"/>
        <d v="2018-03-23T00:00:00"/>
        <d v="2018-03-25T00:00:00"/>
        <d v="2018-03-26T00:00:00"/>
        <d v="2018-03-27T00:00:00"/>
        <d v="2018-03-28T00:00:00"/>
        <d v="2018-03-29T00:00:00"/>
        <d v="2018-03-30T00:00:00"/>
        <d v="2018-04-02T00:00:00"/>
        <d v="2018-04-03T00:00:00"/>
        <d v="2018-04-04T00:00:00"/>
        <d v="2018-04-05T00:00:00"/>
        <d v="2018-04-06T00:00:00"/>
        <d v="2018-04-09T00:00:00"/>
        <d v="2018-04-16T00:00:00"/>
        <d v="2018-04-17T00:00:00"/>
        <d v="2018-04-18T00:00:00"/>
        <d v="2018-04-19T00:00:00"/>
        <d v="2018-04-20T00:00:00"/>
        <d v="2018-04-21T00:00:00"/>
        <d v="2018-04-23T00:00:00"/>
        <d v="2018-04-24T00:00:00"/>
        <d v="2018-04-25T00:00:00"/>
        <d v="2018-04-26T00:00:00"/>
        <d v="2018-04-27T00:00:00"/>
        <d v="2018-04-30T00:00:00"/>
        <d v="2018-05-02T00:00:00"/>
        <d v="2018-05-04T00:00:00"/>
        <d v="2018-05-05T00:00:00"/>
        <d v="2018-05-07T00:00:00"/>
        <d v="2018-05-08T00:00:00"/>
        <d v="2018-05-09T00:00:00"/>
        <d v="2018-05-11T00:00:00"/>
        <d v="2018-05-12T00:00:00"/>
        <d v="2018-05-14T00:00:00"/>
        <d v="2018-05-16T00:00:00"/>
        <d v="2018-05-18T00:00:00"/>
        <d v="2018-05-21T00:00:00"/>
        <d v="2018-05-22T00:00:00"/>
        <d v="2018-05-23T00:00:00"/>
        <d v="2018-05-24T00:00:00"/>
        <d v="2018-05-25T00:00:00"/>
        <d v="2018-05-28T00:00:00"/>
        <d v="2018-05-29T00:00:00"/>
        <d v="2018-05-30T00:00:00"/>
        <d v="2018-05-31T00:00:00"/>
        <d v="2018-06-04T00:00:00"/>
        <d v="2018-06-05T00:00:00"/>
        <d v="2018-06-06T00:00:00"/>
        <d v="2018-06-07T00:00:00"/>
        <d v="2018-06-08T00:00:00"/>
        <d v="2018-06-10T00:00:00"/>
        <d v="2018-06-11T00:00:00"/>
        <d v="2018-06-12T00:00:00"/>
        <d v="2018-06-13T00:00:00"/>
        <d v="2018-06-14T00:00:00"/>
        <d v="2018-06-15T00:00:00"/>
        <d v="2018-06-16T00:00:00"/>
        <d v="2018-06-17T00:00:00"/>
        <d v="2018-06-18T00:00:00"/>
        <d v="2018-06-19T00:00:00"/>
        <d v="2018-06-20T00:00:00"/>
        <d v="2018-06-21T00:00:00"/>
        <d v="2018-06-22T00:00:00"/>
        <d v="2018-06-25T00:00:00"/>
        <d v="2018-06-26T00:00:00"/>
        <d v="2018-06-27T00:00:00"/>
        <d v="2018-06-28T00:00:00"/>
        <d v="2018-06-29T00:00:00"/>
        <d v="2018-07-02T00:00:00"/>
        <d v="2018-07-03T00:00:00"/>
        <d v="2018-07-08T00:00:00"/>
        <d v="2018-07-09T00:00:00"/>
        <d v="2018-07-12T00:00:00"/>
        <d v="2018-07-24T00:00:00"/>
        <d v="2018-07-25T00:00:00"/>
        <d v="2018-07-26T00:00:00"/>
        <d v="2018-07-27T00:00:00"/>
        <d v="2018-07-30T00:00:00"/>
        <d v="2018-07-31T00:00:00"/>
        <d v="2018-08-02T00:00:00"/>
        <d v="2018-08-05T00:00:00"/>
        <d v="2018-08-06T00:00:00"/>
        <d v="2018-08-07T00:00:00"/>
        <d v="2018-08-09T00:00:00"/>
        <d v="2018-08-10T00:00:00"/>
        <d v="2018-08-13T00:00:00"/>
        <d v="2018-08-14T00:00:00"/>
        <d v="2018-08-17T00:00:00"/>
        <d v="2018-08-19T00:00:00"/>
        <d v="2018-08-20T00:00:00"/>
        <d v="2018-08-21T00:00:00"/>
        <d v="2018-08-23T00:00:00"/>
        <d v="2018-08-25T00:00:00"/>
        <d v="2018-08-27T00:00:00"/>
        <d v="2018-08-28T00:00:00"/>
        <d v="2018-08-29T00:00:00"/>
        <d v="2018-08-30T00:00:00"/>
        <d v="2018-09-01T00:00:00"/>
        <d v="2018-09-02T00:00:00"/>
        <d v="2018-09-03T00:00:00"/>
        <d v="2018-09-04T00:00:00"/>
        <d v="2018-09-11T00:00:00"/>
        <d v="2018-09-17T00:00:00"/>
        <d v="2018-09-24T00:00:00"/>
        <d v="2018-09-25T00:00:00"/>
        <d v="2018-09-26T00:00:00"/>
        <d v="2018-09-27T00:00:00"/>
        <d v="2018-09-29T00:00:00"/>
        <d v="2018-10-01T00:00:00"/>
        <d v="2018-10-02T00:00:00"/>
        <d v="2018-10-05T00:00:00"/>
        <d v="2018-10-06T00:00:00"/>
        <d v="2018-10-07T00:00:00"/>
        <d v="2018-10-08T00:00:00"/>
        <d v="2018-10-09T00:00:00"/>
        <d v="2018-10-10T00:00:00"/>
        <d v="2018-10-12T00:00:00"/>
        <d v="2018-10-15T00:00:00"/>
        <d v="2018-10-16T00:00:00"/>
        <d v="2018-10-17T00:00:00"/>
        <d v="2018-10-18T00:00:00"/>
        <d v="2018-10-22T00:00:00"/>
        <d v="2018-10-23T00:00:00"/>
        <d v="2018-10-24T00:00:00"/>
        <d v="2018-10-25T00:00:00"/>
        <d v="2018-10-29T00:00:00"/>
        <d v="2018-10-30T00:00:00"/>
        <d v="2018-10-31T00:00:00"/>
        <d v="2018-11-01T00:00:00"/>
        <d v="2018-11-02T00:00:00"/>
        <d v="2018-11-04T00:00:00"/>
        <d v="2018-11-05T00:00:00"/>
        <d v="2018-11-08T00:00:00"/>
        <d v="2018-11-12T00:00:00"/>
        <d v="2018-11-13T00:00:00"/>
        <d v="2018-11-16T00:00:00"/>
        <d v="2018-11-17T00:00:00"/>
        <d v="2018-11-19T00:00:00"/>
        <d v="2018-11-20T00:00:00"/>
        <d v="2018-11-21T00:00:00"/>
        <d v="2018-11-24T00:00:00"/>
        <d v="2018-11-26T00:00:00"/>
        <d v="2018-11-27T00:00:00"/>
        <d v="2018-11-28T00:00:00"/>
        <d v="2018-11-29T00:00:00"/>
        <d v="2018-12-03T00:00:00"/>
        <d v="2018-12-05T00:00:00"/>
        <d v="2018-12-10T00:00:00"/>
        <d v="2018-12-11T00:00:00"/>
        <d v="2018-12-12T00:00:00"/>
        <d v="2018-12-14T00:00:00"/>
        <d v="2018-12-17T00:00:00"/>
        <d v="2018-12-18T00:00:00"/>
        <d v="2018-12-19T00:00:00"/>
        <d v="2018-12-30T00:00:00"/>
        <d v="2019-01-02T00:00:00"/>
        <d v="2019-01-03T00:00:00"/>
        <d v="2019-01-09T00:00:00"/>
        <d v="2019-01-15T00:00:00"/>
        <d v="2019-01-16T00:00:00"/>
        <d v="2019-01-22T00:00:00"/>
        <d v="2019-01-23T00:00:00"/>
        <d v="2019-01-27T00:00:00"/>
        <d v="2019-01-28T00:00:00"/>
        <d v="2019-01-29T00:00:00"/>
        <d v="2019-01-30T00:00:00"/>
        <d v="2019-01-31T00:00:00"/>
        <d v="2019-02-06T00:00:00"/>
        <d v="2019-02-13T00:00:00"/>
        <d v="2019-02-14T00:00:00"/>
        <d v="2019-02-20T00:00:00"/>
        <d v="2019-02-26T00:00:00"/>
        <d v="2019-02-27T00:00:00"/>
        <d v="2019-02-28T00:00:00"/>
        <d v="2019-03-01T00:00:00"/>
        <d v="2019-03-06T00:00:00"/>
        <d v="2019-03-07T00:00:00"/>
        <d v="2019-03-11T00:00:00"/>
        <d v="2019-03-12T00:00:00"/>
        <d v="2019-03-13T00:00:00"/>
        <d v="2019-03-17T00:00:00"/>
        <d v="2019-03-18T00:00:00"/>
        <d v="2019-03-20T00:00:00"/>
        <d v="2019-03-25T00:00:00"/>
        <d v="2019-03-28T00:00:00"/>
        <d v="2019-03-29T00:00:00"/>
        <d v="2019-04-08T00:00:00"/>
        <d v="2019-04-12T00:00:00"/>
        <d v="2019-04-15T00:00:00"/>
        <d v="2019-04-22T00:00:00"/>
        <d v="2019-04-24T00:00:00"/>
        <d v="2019-04-25T00:00:00"/>
        <d v="2019-04-26T00:00:00"/>
        <d v="2019-05-02T00:00:00"/>
        <d v="2019-05-05T00:00:00"/>
        <d v="2019-05-07T00:00:00"/>
        <d v="2019-05-08T00:00:00"/>
        <d v="2019-05-09T00:00:00"/>
        <d v="2019-05-11T00:00:00"/>
        <d v="2019-05-13T00:00:00"/>
        <d v="2019-05-14T00:00:00"/>
        <d v="2019-05-15T00:00:00"/>
        <d v="2019-05-16T00:00:00"/>
        <d v="2019-05-18T00:00:00"/>
        <d v="2019-05-24T00:00:00"/>
        <d v="2019-05-27T00:00:00"/>
        <d v="2019-05-28T00:00:00"/>
        <d v="2019-05-30T00:00:00"/>
        <d v="2019-05-31T00:00:00"/>
        <d v="2019-06-02T00:00:00"/>
        <d v="2019-06-03T00:00:00"/>
        <d v="2019-06-04T00:00:00"/>
        <d v="2019-06-05T00:00:00"/>
        <d v="2019-06-06T00:00:00"/>
        <d v="2019-06-09T00:00:00"/>
        <d v="2019-06-11T00:00:00"/>
        <d v="2019-06-12T00:00:00"/>
        <d v="2019-06-14T00:00:00"/>
        <d v="2019-06-17T00:00:00"/>
        <d v="2019-06-18T00:00:00"/>
        <d v="2019-06-20T00:00:00"/>
        <d v="2019-06-23T00:00:00"/>
        <d v="2019-06-26T00:00:00"/>
        <d v="2019-06-27T00:00:00"/>
        <d v="2019-07-03T00:00:00"/>
        <d v="2019-07-05T00:00:00"/>
        <d v="2019-07-09T00:00:00"/>
        <d v="2019-07-11T00:00:00"/>
        <d v="2019-07-12T00:00:00"/>
        <d v="2019-07-15T00:00:00"/>
        <d v="2019-07-19T00:00:00"/>
        <d v="2019-07-20T00:00:00"/>
        <d v="2019-07-25T00:00:00"/>
        <d v="2019-07-30T00:00:00"/>
        <d v="2019-08-20T00:00:00"/>
        <d v="2019-08-21T00:00:00"/>
        <d v="2019-08-29T00:00:00"/>
        <d v="2019-09-02T00:00:00"/>
        <d v="2019-09-06T00:00:00"/>
        <d v="2019-09-09T00:00:00"/>
        <d v="2019-09-13T00:00:00"/>
        <d v="2019-09-19T00:00:00"/>
        <d v="2019-09-24T00:00:00"/>
        <d v="2019-09-25T00:00:00"/>
        <d v="2019-09-27T00:00:00"/>
        <d v="2019-09-29T00:00:00"/>
        <d v="2019-10-02T00:00:00"/>
        <d v="2019-10-07T00:00:00"/>
        <d v="2019-10-09T00:00:00"/>
        <d v="2019-10-14T00:00:00"/>
        <d v="2019-10-16T00:00:00"/>
        <d v="2019-10-17T00:00:00"/>
        <d v="2019-10-22T00:00:00"/>
        <d v="2019-10-23T00:00:00"/>
        <d v="2019-10-24T00:00:00"/>
        <d v="2019-10-30T00:00:00"/>
        <d v="2019-11-05T00:00:00"/>
        <d v="2019-11-07T00:00:00"/>
        <d v="2019-11-22T00:00:00"/>
        <d v="2019-11-23T00:00:00"/>
        <d v="2019-11-26T00:00:00"/>
        <d v="2019-11-28T00:00:00"/>
        <d v="2019-12-11T00:00:00"/>
        <d v="2019-12-16T00:00:00"/>
        <d v="2019-12-18T00:00:00"/>
        <d v="2020-01-06T00:00:00"/>
        <d v="2020-01-08T00:00:00"/>
        <d v="2020-01-14T00:00:00"/>
        <d v="2020-01-16T00:00:00"/>
        <d v="2020-01-20T00:00:00"/>
        <d v="2020-01-22T00:00:00"/>
        <d v="2020-01-29T00:00:00"/>
        <d v="2020-02-02T00:00:00"/>
        <d v="2020-02-03T00:00:00"/>
        <d v="2020-02-08T00:00:00"/>
        <d v="2020-02-11T00:00:00"/>
        <d v="2020-02-12T00:00:00"/>
        <d v="2020-02-13T00:00:00"/>
        <d v="2020-02-17T00:00:00"/>
        <d v="2020-02-20T00:00:00"/>
        <d v="2020-02-24T00:00:00"/>
        <d v="2020-02-28T00:00:00"/>
        <d v="2020-03-02T00:00:00"/>
        <d v="2020-03-03T00:00:00"/>
        <d v="2020-03-04T00:00:00"/>
        <d v="2020-03-06T00:00:00"/>
        <d v="2020-03-09T00:00:00"/>
        <d v="2020-03-10T00:00:00"/>
        <d v="2020-03-12T00:00:00"/>
        <d v="2020-03-14T00:00:00"/>
        <d v="2020-03-18T00:00:00"/>
        <d v="2020-03-19T00:00:00"/>
        <d v="2020-03-20T00:00:00"/>
        <d v="2020-03-21T00:00:00"/>
        <d v="2020-03-22T00:00:00"/>
        <d v="2020-03-23T00:00:00"/>
        <d v="2020-03-24T00:00:00"/>
        <d v="2020-03-26T00:00:00"/>
        <d v="2020-03-31T00:00:00"/>
        <d v="2020-04-01T00:00:00"/>
        <d v="2020-04-03T00:00:00"/>
        <d v="2020-04-05T00:00:00"/>
        <d v="2020-04-06T00:00:00"/>
        <d v="2020-04-07T00:00:00"/>
        <d v="2020-04-08T00:00:00"/>
        <d v="2020-04-13T00:00:00"/>
        <d v="2020-04-14T00:00:00"/>
        <d v="2020-04-16T00:00:00"/>
        <d v="2020-04-20T00:00:00"/>
        <d v="2020-04-21T00:00:00"/>
        <d v="2020-04-22T00:00:00"/>
        <d v="2020-04-23T00:00:00"/>
        <d v="2020-04-24T00:00:00"/>
        <d v="2020-04-28T00:00:00"/>
        <d v="2020-05-05T00:00:00"/>
        <d v="2020-05-07T00:00:00"/>
        <d v="2020-05-08T00:00:00"/>
        <d v="2020-05-12T00:00:00"/>
        <d v="2020-05-13T00:00:00"/>
        <d v="2020-05-14T00:00:00"/>
        <d v="2020-05-18T00:00:00"/>
        <d v="2020-05-19T00:00:00"/>
        <d v="2020-05-20T00:00:00"/>
        <d v="2020-05-27T00:00:00"/>
        <d v="2020-06-03T00:00:00"/>
        <d v="2020-06-04T00:00:00"/>
        <d v="2020-06-09T00:00:00"/>
        <d v="2020-06-10T00:00:00"/>
        <d v="2020-06-16T00:00:00"/>
        <d v="2020-06-19T00:00:00"/>
        <d v="2020-06-24T00:00:00"/>
        <d v="2020-06-25T00:00:00"/>
        <d v="2020-06-26T00:00:00"/>
        <d v="2020-06-30T00:00:00"/>
        <d v="2020-07-02T00:00:00"/>
        <d v="2020-07-07T00:00:00"/>
        <d v="2020-07-10T00:00:00"/>
        <d v="2020-07-14T00:00:00"/>
        <d v="2020-07-16T00:00:00"/>
        <d v="2020-07-20T00:00:00"/>
        <d v="2020-07-23T00:00:00"/>
        <d v="2020-07-27T00:00:00"/>
        <d v="2020-08-10T00:00:00"/>
        <d v="2020-08-11T00:00:00"/>
        <d v="2020-08-13T00:00:00"/>
        <d v="2020-08-20T00:00:00"/>
        <d v="2020-08-22T00:00:00"/>
        <d v="2020-08-25T00:00:00"/>
        <d v="2020-08-27T00:00:00"/>
        <d v="2020-08-30T00:00:00"/>
        <d v="2020-09-04T00:00:00"/>
        <d v="2020-09-07T00:00:00"/>
        <d v="2020-09-09T00:00:00"/>
        <d v="2020-09-10T00:00:00"/>
        <d v="2020-09-14T00:00:00"/>
        <d v="2020-09-17T00:00:00"/>
        <d v="2020-09-21T00:00:00"/>
        <d v="2020-09-24T00:00:00"/>
        <d v="2020-09-25T00:00:00"/>
        <d v="2020-09-27T00:00:00"/>
        <d v="2020-09-28T00:00:00"/>
        <d v="2020-09-30T00:00:00"/>
        <d v="2020-10-04T00:00:00"/>
        <d v="2020-10-05T00:00:00"/>
        <d v="2020-10-10T00:00:00"/>
        <d v="2020-10-12T00:00:00"/>
        <d v="2020-10-14T00:00:00"/>
        <d v="2020-10-15T00:00:00"/>
        <d v="2020-10-19T00:00:00"/>
        <d v="2020-10-20T00:00:00"/>
        <d v="2020-10-22T00:00:00"/>
        <d v="2020-10-27T00:00:00"/>
        <d v="2020-10-28T00:00:00"/>
        <d v="2020-11-06T00:00:00"/>
        <d v="2020-11-09T00:00:00"/>
        <d v="2020-11-10T00:00:00"/>
        <d v="2020-11-11T00:00:00"/>
        <d v="2020-11-17T00:00:00"/>
        <d v="2020-11-18T00:00:00"/>
        <d v="2020-11-23T00:00:00"/>
        <d v="2020-11-24T00:00:00"/>
        <d v="2020-11-25T00:00:00"/>
        <d v="2020-11-30T00:00:00"/>
        <d v="2020-12-01T00:00:00"/>
        <d v="2020-12-02T00:00:00"/>
        <d v="2020-12-07T00:00:00"/>
        <d v="2020-12-09T00:00:00"/>
        <d v="2020-12-14T00:00:00"/>
        <d v="2020-12-21T00:00:00"/>
        <d v="2020-12-30T00:00:00"/>
        <d v="2021-01-04T00:00:00"/>
        <d v="2021-01-09T00:00:00"/>
        <d v="2021-01-18T00:00:00"/>
        <d v="2021-01-25T00:00:00"/>
        <d v="2021-01-26T00:00:00"/>
        <d v="2021-01-27T00:00:00"/>
        <d v="2021-01-30T00:00:00"/>
        <d v="2021-02-04T00:00:00"/>
        <d v="2021-02-08T00:00:00"/>
        <d v="2021-02-17T00:00:00"/>
        <d v="2021-02-23T00:00:00"/>
        <d v="2021-02-25T00:00:00"/>
        <d v="2021-02-26T00:00:00"/>
        <d v="2021-03-04T00:00:00"/>
        <d v="2021-03-13T00:00:00"/>
        <d v="2021-03-16T00:00:00"/>
        <d v="2021-03-23T00:00:00"/>
        <d v="2021-04-03T00:00:00"/>
        <d v="2021-04-13T00:00:00"/>
        <d v="2021-04-14T00:00:00"/>
        <d v="2021-04-17T00:00:00"/>
        <d v="2021-04-20T00:00:00"/>
        <d v="2021-04-28T00:00:00"/>
        <d v="2021-05-04T00:00:00"/>
        <d v="2021-05-14T00:00:00"/>
        <d v="2021-05-18T00:00:00"/>
        <d v="2021-05-24T00:00:00"/>
        <d v="2021-05-27T00:00:00"/>
        <d v="2021-06-02T00:00:00"/>
        <d v="2021-06-07T00:00:00"/>
        <d v="2021-06-17T00:00:00"/>
        <d v="2021-06-24T00:00:00"/>
        <d v="2021-06-29T00:00:00"/>
        <d v="2021-06-30T00:00:00"/>
        <d v="2021-07-01T00:00:00"/>
        <d v="2021-07-05T00:00:00"/>
        <d v="2021-07-14T00:00:00"/>
        <d v="2021-07-20T00:00:00"/>
        <d v="2021-07-21T00:00:00"/>
        <d v="2021-07-22T00:00:00"/>
        <d v="2021-07-26T00:00:00"/>
        <d v="2021-07-28T00:00:00"/>
        <d v="2021-07-29T00:00:00"/>
        <d v="2021-08-10T00:00:00"/>
        <d v="2021-08-11T00:00:00"/>
        <d v="2021-08-20T00:00:00"/>
        <d v="2021-09-01T00:00:00"/>
        <d v="2021-09-07T00:00:00"/>
        <d v="2021-09-10T00:00:00"/>
        <d v="2021-09-13T00:00:00"/>
        <d v="2021-09-15T00:00:00"/>
        <d v="2021-09-16T00:00:00"/>
        <d v="2021-09-18T00:00:00"/>
        <d v="2021-09-22T00:00:00"/>
        <d v="2021-09-24T00:00:00"/>
        <d v="2021-09-30T00:00:00"/>
        <d v="2021-10-04T00:00:00"/>
        <d v="2021-10-08T00:00:00"/>
        <d v="2021-10-11T00:00:00"/>
        <d v="2021-10-13T00:00:00"/>
        <d v="2021-10-20T00:00:00"/>
        <d v="2021-10-27T00:00:00"/>
        <d v="2021-10-28T00:00:00"/>
        <d v="2021-11-02T00:00:00"/>
        <d v="2021-11-03T00:00:00"/>
        <d v="2021-11-05T00:00:00"/>
        <d v="2021-11-08T00:00:00"/>
        <d v="2021-11-10T00:00:00"/>
        <d v="2021-11-16T00:00:00"/>
        <d v="2021-11-17T00:00:00"/>
        <d v="2021-11-23T00:00:00"/>
        <d v="2021-11-25T00:00:00"/>
        <d v="2021-11-30T00:00:00"/>
        <d v="2021-12-01T00:00:00"/>
        <d v="2021-12-06T00:00:00"/>
        <d v="2021-12-07T00:00:00"/>
        <d v="2021-12-08T00:00:00"/>
        <d v="2021-12-11T00:00:00"/>
        <d v="2021-12-14T00:00:00"/>
        <d v="2021-12-22T00:00:00"/>
        <d v="2022-01-04T00:00:00"/>
        <d v="2022-01-05T00:00:00"/>
        <d v="2022-01-11T00:00:00"/>
        <d v="2022-01-14T00:00:00"/>
        <d v="2022-01-18T00:00:00"/>
        <d v="2022-01-25T00:00:00"/>
        <d v="2022-01-28T00:00:00"/>
        <d v="2022-02-01T00:00:00"/>
        <d v="2022-02-02T00:00:00"/>
        <d v="2022-02-08T00:00:00"/>
        <d v="2022-02-10T00:00:00"/>
        <d v="2022-02-11T00:00:00"/>
        <d v="2022-02-16T00:00:00"/>
        <d v="2022-02-20T00:00:00"/>
        <d v="2022-02-21T00:00:00"/>
        <d v="2022-02-22T00:00:00"/>
        <d v="2022-02-25T00:00:00"/>
        <d v="2022-03-07T00:00:00"/>
        <d v="2022-03-20T00:00:00"/>
        <d v="2022-03-26T00:00:00"/>
        <d v="2022-04-01T00:00:00"/>
        <d v="2022-04-05T00:00:00"/>
        <d v="2022-04-11T00:00:00"/>
        <d v="2022-04-13T00:00:00"/>
        <d v="2022-04-15T00:00:00"/>
        <d v="2022-04-22T00:00:00"/>
        <d v="2022-04-26T00:00:00"/>
        <d v="2022-04-27T00:00:00"/>
        <d v="2022-04-29T00:00:00"/>
        <d v="2022-05-04T00:00:00"/>
        <d v="2022-05-12T00:00:00"/>
        <d v="2022-05-15T00:00:00"/>
        <d v="2022-05-17T00:00:00"/>
        <d v="2022-05-20T00:00:00"/>
        <d v="2022-05-24T00:00:00"/>
        <d v="2022-06-03T00:00:00"/>
        <d v="2022-06-06T00:00:00"/>
        <d v="2022-06-10T00:00:00"/>
        <d v="2022-06-15T00:00:00"/>
        <d v="2022-06-16T00:00:00"/>
        <d v="2022-06-29T00:00:00"/>
        <d v="2022-06-30T00:00:00"/>
        <d v="2022-07-01T00:00:00"/>
        <d v="2022-07-12T00:00:00"/>
        <d v="2022-07-13T00:00:00"/>
        <d v="2022-07-14T00:00:00"/>
        <d v="2022-07-15T00:00:00"/>
        <d v="2022-07-16T00:00:00"/>
        <d v="2022-07-27T00:00:00"/>
        <d v="2022-08-01T00:00:00"/>
        <d v="2022-08-03T00:00:00"/>
        <d v="2022-08-08T00:00:00"/>
        <d v="2022-08-09T00:00:00"/>
        <d v="2022-08-10T00:00:00"/>
        <d v="2022-09-09T00:00:00"/>
        <d v="2022-09-13T00:00:00"/>
        <d v="2022-09-14T00:00:00"/>
        <d v="2022-09-27T00:00:00"/>
        <d v="2022-10-02T00:00:00"/>
        <d v="2022-10-10T00:00:00"/>
        <d v="2022-10-11T00:00:00"/>
        <d v="2022-10-13T00:00:00"/>
        <d v="2022-10-18T00:00:00"/>
        <d v="2022-10-26T00:00:00"/>
        <d v="2022-10-27T00:00:00"/>
        <d v="2022-11-01T00:00:00"/>
        <d v="2022-11-08T00:00:00"/>
        <d v="2022-11-09T00:00:00"/>
        <d v="2022-11-11T00:00:00"/>
        <d v="2022-11-16T00:00:00"/>
        <d v="2022-11-21T00:00:00"/>
        <d v="2022-11-23T00:00:00"/>
        <d v="2022-11-25T00:00:00"/>
        <d v="2022-11-29T00:00:00"/>
        <d v="2022-12-11T00:00:00"/>
        <d v="2022-12-13T00:00:00"/>
        <d v="2022-12-14T00:00:00"/>
        <d v="2022-12-15T00:00:00"/>
        <d v="2022-12-18T00:00:00"/>
        <d v="2022-12-28T00:00:00"/>
        <d v="2022-12-30T00:00:00"/>
        <d v="2023-01-03T00:00:00"/>
        <d v="2023-01-04T00:00:00"/>
        <d v="2023-01-05T00:00:00"/>
        <d v="2023-01-06T00:00:00"/>
        <d v="2023-01-07T00:00:00"/>
        <d v="2023-01-10T00:00:00"/>
        <d v="2023-01-11T00:00:00"/>
        <d v="2023-01-17T00:00:00"/>
        <d v="2023-01-18T00:00:00"/>
        <d v="2023-01-19T00:00:00"/>
        <d v="2023-01-20T00:00:00"/>
        <d v="2023-01-23T00:00:00"/>
        <d v="2023-01-25T00:00:00"/>
        <d v="2023-01-26T00:00:00"/>
        <d v="2023-01-30T00:00:00"/>
        <d v="2023-02-01T00:00:00"/>
        <d v="2023-02-03T00:00:00"/>
        <d v="2023-02-06T00:00:00"/>
        <d v="2023-02-08T00:00:00"/>
        <d v="2023-02-10T00:00:00"/>
        <d v="2023-02-13T00:00:00"/>
        <d v="2023-02-17T00:00:00"/>
        <d v="2023-02-20T00:00:00"/>
        <d v="2023-02-21T00:00:00"/>
        <d v="2023-02-27T00:00:00"/>
        <d v="2023-03-01T00:00:00"/>
        <d v="2023-03-03T00:00:00"/>
        <d v="2023-03-06T00:00:00"/>
        <d v="2023-03-08T00:00:00"/>
        <d v="2023-03-13T00:00:00"/>
        <d v="2023-03-15T00:00:00"/>
        <d v="2023-03-17T00:00:00"/>
        <d v="2023-03-22T00:00:00"/>
        <d v="2023-03-23T00:00:00"/>
        <d v="2023-03-28T00:00:00"/>
        <d v="2023-03-30T00:00:00"/>
        <d v="2023-04-01T00:00:00"/>
        <d v="2023-04-03T00:00:00"/>
        <d v="2023-04-04T00:00:00"/>
        <d v="2023-04-05T00:00:00"/>
        <d v="2023-04-06T00:00:00"/>
        <d v="2023-04-07T00:00:00"/>
        <d v="2023-04-13T00:00:00"/>
        <d v="2023-04-18T00:00:00"/>
        <d v="2023-04-19T00:00:00"/>
        <d v="2023-04-20T00:00:00"/>
        <d v="2023-04-24T00:00:00"/>
        <d v="2023-04-26T00:00:00"/>
        <d v="2023-04-27T00:00:00"/>
        <d v="2023-04-28T00:00:00"/>
        <d v="2023-05-08T00:00:00"/>
        <d v="2023-05-09T00:00:00"/>
        <d v="2023-05-10T00:00:00"/>
        <d v="2023-05-15T00:00:00"/>
        <d v="2023-05-17T00:00:00"/>
        <d v="2023-05-19T00:00:00"/>
        <d v="2023-05-23T00:00:00"/>
        <d v="2023-05-24T00:00:00"/>
        <d v="2023-05-26T00:00:00"/>
        <d v="2023-05-27T00:00:00"/>
        <d v="2023-05-31T00:00:00"/>
        <d v="2023-06-01T00:00:00"/>
        <d v="2023-06-05T00:00:00"/>
        <d v="2023-06-07T00:00:00"/>
        <d v="2023-06-15T00:00:00"/>
        <d v="2023-06-16T00:00:00"/>
        <d v="2023-06-17T00:00:00"/>
        <d v="2023-06-21T00:00:00"/>
        <d v="2023-06-26T00:00:00"/>
        <d v="2023-06-28T00:00:00"/>
        <d v="2023-06-30T00:00:00"/>
        <d v="2023-07-05T00:00:00"/>
        <d v="2023-07-06T00:00:00"/>
        <d v="2023-07-10T00:00:00"/>
        <d v="2023-07-12T00:00:00"/>
        <d v="2023-07-13T00:00:00"/>
        <d v="2023-07-19T00:00:00"/>
        <d v="2023-07-20T00:00:00"/>
        <d v="2023-07-28T00:00:00"/>
        <d v="2023-08-02T00:00:00"/>
        <d v="2023-08-04T00:00:00"/>
        <d v="2023-08-07T00:00:00"/>
        <d v="2023-08-09T00:00:00"/>
        <d v="2023-08-14T00:00:00"/>
        <d v="2023-08-23T00:00:00"/>
        <d v="2023-08-24T00:00:00"/>
        <d v="2023-08-25T00:00:00"/>
        <d v="2023-08-29T00:00:00"/>
        <d v="2023-08-30T00:00:00"/>
        <d v="2023-09-07T00:00:00"/>
        <d v="2023-09-11T00:00:00"/>
        <d v="2023-09-13T00:00:00"/>
        <d v="2023-09-15T00:00:00"/>
        <d v="2023-09-20T00:00:00"/>
        <d v="2023-09-26T00:00:00"/>
        <d v="2023-10-06T00:00:00"/>
        <d v="2023-10-11T00:00:00"/>
        <d v="2023-10-18T00:00:00"/>
        <d v="2023-10-20T00:00:00"/>
        <d v="2023-10-25T00:00:00"/>
        <d v="2023-10-27T00:00:00"/>
        <d v="2023-10-31T00:00:00"/>
        <d v="2023-11-01T00:00:00"/>
        <d v="2023-11-03T00:00:00"/>
        <d v="2023-11-08T00:00:00"/>
        <d v="2023-11-10T00:00:00"/>
        <d v="2023-11-15T00:00:00"/>
        <d v="2023-11-22T00:00:00"/>
        <d v="2023-11-29T00:00:00"/>
        <d v="2023-12-02T00:00:00"/>
        <d v="2023-12-04T00:00:00"/>
        <d v="2023-12-06T00:00:00"/>
        <d v="2023-12-19T00:00:00"/>
        <d v="2023-12-20T00:00:00"/>
        <d v="2023-12-23T00:00:00"/>
        <d v="2023-12-27T00:00:00"/>
        <d v="2023-12-29T00:00:00"/>
        <d v="2024-01-12T00:00:00"/>
        <d v="2024-01-13T00:00:00"/>
        <d v="2024-01-17T00:00:00"/>
        <d v="2024-01-25T00:00:00"/>
        <d v="2024-01-30T00:00:00"/>
        <d v="2024-01-31T00:00:00"/>
        <d v="2024-02-03T00:00:00"/>
        <d v="2024-02-05T00:00:00"/>
        <d v="2024-02-07T00:00:00"/>
        <d v="2024-02-12T00:00:00"/>
        <d v="2024-02-15T00:00:00"/>
        <d v="2024-02-19T00:00:00"/>
        <d v="2024-02-20T00:00:00"/>
        <d v="2024-02-21T00:00:00"/>
        <d v="2024-02-26T00:00:00"/>
        <d v="2024-02-28T00:00:00"/>
        <d v="2024-03-01T00:00:00"/>
        <d v="2024-03-08T00:00:00"/>
        <d v="2024-03-11T00:00:00"/>
        <d v="2024-03-12T00:00:00"/>
        <d v="2024-03-13T00:00:00"/>
        <d v="2024-03-16T00:00:00"/>
        <d v="2024-03-20T00:00:00"/>
        <d v="2024-03-21T00:00:00"/>
        <d v="2024-03-26T00:00:00"/>
        <d v="2024-03-27T00:00:00"/>
        <d v="2024-03-28T00:00:00"/>
        <d v="2024-04-03T00:00:00"/>
        <d v="2024-04-10T00:00:00"/>
        <d v="2024-04-11T00:00:00"/>
        <d v="2024-04-17T00:00:00"/>
        <d v="2024-04-18T00:00:00"/>
        <d v="2024-04-24T00:00:00"/>
        <d v="2024-04-29T00:00:00"/>
        <d v="2024-04-30T00:00:00"/>
        <d v="2024-05-08T00:00:00"/>
        <d v="2024-05-14T00:00:00"/>
        <d v="2024-05-15T00:00:00"/>
        <d v="2024-05-22T00:00:00"/>
        <d v="2024-05-23T00:00:00"/>
        <d v="2024-05-24T00:00:00"/>
        <d v="2024-05-31T00:00:00"/>
        <d v="2024-06-04T00:00:00"/>
        <d v="2024-06-07T00:00:00"/>
        <d v="2024-06-11T00:00:00"/>
        <d v="2024-06-14T00:00:00"/>
        <d v="2024-06-23T00:00:00"/>
        <d v="2024-06-28T00:00:00"/>
        <d v="2024-07-01T00:00:00"/>
        <d v="2024-07-05T00:00:00"/>
        <d v="2024-07-12T00:00:00"/>
        <d v="2024-07-16T00:00:00"/>
        <d v="2024-07-19T00:00:00"/>
        <d v="2024-07-23T00:00:00"/>
        <d v="2024-07-26T00:00:00"/>
        <d v="2024-07-31T00:00:00"/>
        <d v="2024-08-19T00:00:00"/>
        <d v="2024-08-24T00:00:00"/>
        <d v="2024-08-30T00:00:00"/>
        <d v="2024-09-03T00:00:00"/>
        <d v="2024-09-06T00:00:00"/>
        <d v="2024-09-11T00:00:00"/>
        <d v="2024-09-13T00:00:00"/>
        <d v="2024-09-16T00:00:00"/>
        <d v="2024-09-23T00:00:00"/>
        <d v="2024-09-26T00:00:00"/>
        <d v="2024-09-27T00:00:00"/>
        <d v="2024-10-01T00:00:00"/>
        <d v="2024-10-04T00:00:00"/>
        <d v="2024-10-15T00:00:00"/>
        <d v="2024-10-17T00:00:00"/>
        <d v="2024-10-19T00:00:00"/>
        <d v="2024-10-22T00:00:00"/>
        <d v="2024-10-25T00:00:00"/>
        <d v="2024-10-27T00:00:00"/>
        <d v="2024-10-30T00:00:00"/>
        <d v="2024-11-01T00:00:00"/>
        <d v="2024-11-07T00:00:00"/>
        <d v="2024-11-11T00:00:00"/>
        <d v="2024-11-13T00:00:00"/>
        <d v="2024-11-15T00:00:00"/>
        <d v="2024-11-20T00:00:00"/>
        <d v="2024-11-25T00:00:00"/>
        <d v="2024-11-27T00:00:00"/>
        <d v="2024-11-29T00:00:00"/>
        <d v="2024-12-11T00:00:00"/>
        <d v="2024-12-13T00:00:00"/>
        <d v="2024-12-16T00:00:00"/>
        <d v="2024-12-18T00:00:00"/>
        <d v="2024-12-20T00:00:00"/>
        <d v="2024-12-30T00:00:00"/>
        <d v="2024-12-31T00:00:00"/>
        <d v="2025-01-03T00:00:00"/>
        <d v="2025-01-07T00:00:00"/>
        <d v="2025-01-13T00:00:00"/>
        <d v="2025-01-17T00:00:00"/>
        <d v="2025-01-22T00:00:00"/>
        <d v="2025-01-24T00:00:00"/>
        <d v="2025-01-29T00:00:00"/>
        <d v="2025-01-31T00:00:00"/>
        <d v="2025-02-03T00:00:00"/>
        <d v="2025-02-05T00:00:00"/>
        <d v="2025-02-12T00:00:00"/>
        <d v="2025-02-14T00:00:00"/>
        <d v="2025-02-17T00:00:00"/>
        <d v="2025-02-19T00:00:00"/>
        <d v="2025-02-26T00:00:00"/>
        <d v="2025-02-28T00:00:00"/>
        <d v="2025-03-03T00:00:00"/>
        <d v="2025-03-04T00:00:00"/>
        <d v="2025-03-07T00:00:00"/>
        <d v="2025-03-12T00:00:00"/>
        <d v="2025-03-18T00:00:00"/>
        <d v="2025-03-19T00:00:00"/>
        <d v="2025-03-20T00:00:00"/>
        <d v="2025-03-26T00:00:00"/>
        <d v="2025-04-02T00:00:00"/>
        <d v="2025-04-04T00:00:00"/>
        <d v="2025-04-07T00:00:00"/>
        <d v="2025-04-09T00:00:00"/>
        <d v="2025-04-11T00:00:00"/>
        <d v="2025-04-16T00:00:00"/>
        <d v="2025-04-17T00:00:00"/>
        <d v="2025-04-22T00:00:00"/>
        <d v="2025-04-23T00:00:00"/>
        <d v="2025-04-25T00:00:00"/>
        <d v="2025-05-02T00:00:00"/>
        <d v="2025-05-13T00:00:00"/>
        <d v="2025-05-14T00:00:00"/>
        <d v="2025-05-21T00:00:00"/>
        <d v="2025-05-22T00:00:00"/>
        <d v="2025-05-27T00:00:00"/>
        <d v="2025-05-28T00:00:00"/>
        <d v="2025-06-04T00:00:00"/>
        <d v="2025-06-11T00:00:00"/>
        <d v="2025-06-16T00:00:00"/>
        <d v="2025-06-18T00:00:00"/>
        <d v="2025-06-25T00:00:00"/>
        <d v="2025-06-27T00:00:00"/>
      </sharedItems>
      <fieldGroup par="12"/>
    </cacheField>
    <cacheField name="Year" numFmtId="1">
      <sharedItems containsSemiMixedTypes="0" containsString="0" containsNumber="1" containsInteger="1" minValue="2018" maxValue="2025" count="8">
        <n v="2018"/>
        <n v="2019"/>
        <n v="2020"/>
        <n v="2021"/>
        <n v="2022"/>
        <n v="2023"/>
        <n v="2024"/>
        <n v="2025"/>
      </sharedItems>
    </cacheField>
    <cacheField name="Month" numFmtId="0">
      <sharedItems/>
    </cacheField>
    <cacheField name="Quarter" numFmtId="0">
      <sharedItems count="4">
        <s v="Q1"/>
        <s v="Q2"/>
        <s v="Q3"/>
        <s v="Q4"/>
      </sharedItems>
    </cacheField>
    <cacheField name="WeekNum" numFmtId="0">
      <sharedItems containsSemiMixedTypes="0" containsString="0" containsNumber="1" containsInteger="1" minValue="1" maxValue="53"/>
    </cacheField>
    <cacheField name="Client" numFmtId="0">
      <sharedItems count="135">
        <s v="Oksana M"/>
        <s v="Vincent D"/>
        <s v="Charlotte L"/>
        <s v="Jandher C"/>
        <s v="Monique B"/>
        <s v="Viviani O"/>
        <s v="Bárbara V"/>
        <s v="Danila D"/>
        <s v="Luciana S"/>
        <s v="Eva C"/>
        <s v="Andrezza O"/>
        <s v="Fabio O"/>
        <s v="Fabio C"/>
        <s v="Filipp S"/>
        <s v="Cristiane E"/>
        <s v="Amy W"/>
        <s v="Gustavo S"/>
        <s v="Aleksei G"/>
        <s v="Jose A"/>
        <s v="Albert B"/>
        <s v="Vinicius L"/>
        <s v="Aurélie M"/>
        <s v="Transferwise L"/>
        <s v="Irene S"/>
        <s v="Peggy P"/>
        <s v="Ana S"/>
        <s v="Elena T"/>
        <s v="Aurelie M"/>
        <s v="Maira M"/>
        <s v="Christian F"/>
        <s v="Lucie K"/>
        <s v="Maria A"/>
        <s v="Pierre P"/>
        <s v="Maria G"/>
        <s v="Olivier R"/>
        <s v="Claire é"/>
        <s v="Anisio J"/>
        <s v="David C"/>
        <s v="Nathalie C"/>
        <s v="Romain C"/>
        <s v="Alexandre C"/>
        <s v="Nesrine G"/>
        <s v="David F"/>
        <s v="Human C"/>
        <s v="Caroline S"/>
        <s v="Guillaume D"/>
        <s v="Francois C"/>
        <s v="Fabio T"/>
        <s v="Elena J"/>
        <s v="Olivier J"/>
        <s v="Catherine"/>
        <s v="Dominique D"/>
        <s v="Carole C"/>
        <s v="Aurelie A"/>
        <s v="Laurence C"/>
        <s v="Bingquan W"/>
        <s v="Ke W"/>
        <s v="María B"/>
        <s v="Gilles B"/>
        <s v="Barbara A"/>
        <s v="Christian C"/>
        <s v="Juliana H"/>
        <s v="Emilie D"/>
        <s v="Virginie H"/>
        <s v="Clotilde J"/>
        <s v="Clotilde N"/>
        <s v="Lorena F"/>
        <s v="Stefano F"/>
        <s v="Laurence V"/>
        <s v="Pierre M"/>
        <s v="Basile B"/>
        <s v="Pierre D"/>
        <s v="Luisa P"/>
        <s v="Rebecca G"/>
        <s v="Veronique R"/>
        <s v="Jordi F"/>
        <s v="Bouthaina M"/>
        <s v="Housnate M"/>
        <s v="Corine N"/>
        <s v="Donatien D"/>
        <s v="Christine C"/>
        <s v="Marie C"/>
        <s v="Pierluigi P"/>
        <s v="Ind D"/>
        <s v="Clemilson C"/>
        <s v="Thiago R"/>
        <s v="Dulce C"/>
        <s v="Serena B"/>
        <s v="Mme C"/>
        <s v="Gracia L"/>
        <s v="Sophie M"/>
        <s v="Caterina R"/>
        <s v="Van V"/>
        <s v="Véronique M"/>
        <s v="Louis G"/>
        <s v="Laurence H"/>
        <s v="Maria F"/>
        <s v="Domenico Z"/>
        <s v="Sagi V"/>
        <s v="Diego J"/>
        <s v="M Farines V"/>
        <s v="Simon T"/>
        <s v="Maria W"/>
        <s v="Saloua T"/>
        <s v="Eric P"/>
        <s v="Bright English School"/>
        <s v="Terra S"/>
        <s v="Elisa S"/>
        <s v="Eduard R"/>
        <s v="Benoît R"/>
        <s v="Dayami C"/>
        <s v="Eleonora F"/>
        <s v="Alfredo A"/>
        <s v="Bensouda B"/>
        <s v="Jose M"/>
        <s v="Albert A"/>
        <s v="Donato A"/>
        <s v="The Asian  Institute"/>
        <s v="Gabriela V"/>
        <s v="Federica D"/>
        <s v="L C"/>
        <s v="P.R High Education Ltd"/>
        <s v="Silvia B"/>
        <s v="Matthieu M"/>
        <s v="Evelyn D"/>
        <s v="Robert R"/>
        <s v="Annalisa P"/>
        <s v="Anna Z"/>
        <s v="Elizabeth R"/>
        <s v="Matthias K"/>
        <s v="Pilot P"/>
        <s v="Chloe/Elea"/>
        <s v="Anton R"/>
        <s v="Lais L"/>
        <s v="Yuval M"/>
      </sharedItems>
    </cacheField>
    <cacheField name="First Name" numFmtId="0">
      <sharedItems/>
    </cacheField>
    <cacheField name="Second Name" numFmtId="0">
      <sharedItems/>
    </cacheField>
    <cacheField name="Pay" numFmtId="164">
      <sharedItems containsSemiMixedTypes="0" containsString="0" containsNumber="1" minValue="0.01" maxValue="892.5"/>
    </cacheField>
    <cacheField name="% of Total" numFmtId="0" formula="Pay/97510" databaseField="0"/>
    <cacheField name="Months (Date)" numFmtId="0" databaseField="0">
      <fieldGroup base="0">
        <rangePr groupBy="months" startDate="2018-01-03T00:00:00" endDate="2025-06-28T00:00:00"/>
        <groupItems count="14">
          <s v="&lt;03/01/2018"/>
          <s v="Jan"/>
          <s v="Feb"/>
          <s v="Mar"/>
          <s v="Apr"/>
          <s v="May"/>
          <s v="Jun"/>
          <s v="Jul"/>
          <s v="Aug"/>
          <s v="Sep"/>
          <s v="Oct"/>
          <s v="Nov"/>
          <s v="Dec"/>
          <s v="&gt;28/06/2025"/>
        </groupItems>
      </fieldGroup>
    </cacheField>
    <cacheField name="Quarters (Date)" numFmtId="0" databaseField="0">
      <fieldGroup base="0">
        <rangePr groupBy="quarters" startDate="2018-01-03T00:00:00" endDate="2025-06-28T00:00:00"/>
        <groupItems count="6">
          <s v="&lt;03/01/2018"/>
          <s v="Qtr1"/>
          <s v="Qtr2"/>
          <s v="Qtr3"/>
          <s v="Qtr4"/>
          <s v="&gt;28/06/2025"/>
        </groupItems>
      </fieldGroup>
    </cacheField>
    <cacheField name="Years (Date)" numFmtId="0" databaseField="0">
      <fieldGroup base="0">
        <rangePr groupBy="years" startDate="2018-01-03T00:00:00" endDate="2025-06-28T00:00:00"/>
        <groupItems count="10">
          <s v="&lt;03/01/2018"/>
          <s v="2018"/>
          <s v="2019"/>
          <s v="2020"/>
          <s v="2021"/>
          <s v="2022"/>
          <s v="2023"/>
          <s v="2024"/>
          <s v="2025"/>
          <s v="&gt;28/06/2025"/>
        </groupItems>
      </fieldGroup>
    </cacheField>
  </cacheFields>
  <extLst>
    <ext xmlns:x14="http://schemas.microsoft.com/office/spreadsheetml/2009/9/main" uri="{725AE2AE-9491-48be-B2B4-4EB974FC3084}">
      <x14:pivotCacheDefinition pivotCacheId="5940451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e Fogel" refreshedDate="45876.565997337966" createdVersion="8" refreshedVersion="8" minRefreshableVersion="3" recordCount="1335" xr:uid="{1C085B27-8374-4D35-88A1-766959AFEA7E}">
  <cacheSource type="worksheet">
    <worksheetSource name="Data_Table"/>
  </cacheSource>
  <cacheFields count="9">
    <cacheField name="Date" numFmtId="14">
      <sharedItems containsSemiMixedTypes="0" containsNonDate="0" containsDate="1" containsString="0" minDate="2018-01-03T00:00:00" maxDate="2025-06-28T00:00:00"/>
    </cacheField>
    <cacheField name="Year" numFmtId="1">
      <sharedItems containsSemiMixedTypes="0" containsString="0" containsNumber="1" containsInteger="1" minValue="2018" maxValue="2025"/>
    </cacheField>
    <cacheField name="Month" numFmtId="0">
      <sharedItems/>
    </cacheField>
    <cacheField name="Quarter" numFmtId="0">
      <sharedItems/>
    </cacheField>
    <cacheField name="WeekNum" numFmtId="0">
      <sharedItems containsSemiMixedTypes="0" containsString="0" containsNumber="1" containsInteger="1" minValue="1" maxValue="53"/>
    </cacheField>
    <cacheField name="Client" numFmtId="0">
      <sharedItems count="135">
        <s v="Oksana M"/>
        <s v="Vincent D"/>
        <s v="Charlotte L"/>
        <s v="Jandher C"/>
        <s v="Monique B"/>
        <s v="Viviani O"/>
        <s v="Bárbara V"/>
        <s v="Danila D"/>
        <s v="Luciana S"/>
        <s v="Eva C"/>
        <s v="Andrezza O"/>
        <s v="Fabio O"/>
        <s v="Fabio C"/>
        <s v="Filipp S"/>
        <s v="Cristiane E"/>
        <s v="Amy W"/>
        <s v="Gustavo S"/>
        <s v="Aleksei G"/>
        <s v="Jose A"/>
        <s v="Albert B"/>
        <s v="Vinicius L"/>
        <s v="Aurélie M"/>
        <s v="Transferwise L"/>
        <s v="Irene S"/>
        <s v="Peggy P"/>
        <s v="Ana S"/>
        <s v="Elena T"/>
        <s v="Aurelie M"/>
        <s v="Maira M"/>
        <s v="Christian F"/>
        <s v="Lucie K"/>
        <s v="Maria A"/>
        <s v="Pierre P"/>
        <s v="Maria G"/>
        <s v="Olivier R"/>
        <s v="Claire é"/>
        <s v="Anisio J"/>
        <s v="David C"/>
        <s v="Nathalie C"/>
        <s v="Romain C"/>
        <s v="Alexandre C"/>
        <s v="Nesrine G"/>
        <s v="David F"/>
        <s v="Human C"/>
        <s v="Caroline S"/>
        <s v="Guillaume D"/>
        <s v="Francois C"/>
        <s v="Fabio T"/>
        <s v="Elena J"/>
        <s v="Olivier J"/>
        <s v="Catherine"/>
        <s v="Dominique D"/>
        <s v="Carole C"/>
        <s v="Aurelie A"/>
        <s v="Laurence C"/>
        <s v="Bingquan W"/>
        <s v="Ke W"/>
        <s v="María B"/>
        <s v="Gilles B"/>
        <s v="Barbara A"/>
        <s v="Christian C"/>
        <s v="Juliana H"/>
        <s v="Emilie D"/>
        <s v="Virginie H"/>
        <s v="Clotilde J"/>
        <s v="Clotilde N"/>
        <s v="Lorena F"/>
        <s v="Stefano F"/>
        <s v="Laurence V"/>
        <s v="Pierre M"/>
        <s v="Basile B"/>
        <s v="Pierre D"/>
        <s v="Luisa P"/>
        <s v="Rebecca G"/>
        <s v="Veronique R"/>
        <s v="Jordi F"/>
        <s v="Bouthaina M"/>
        <s v="Housnate M"/>
        <s v="Corine N"/>
        <s v="Donatien D"/>
        <s v="Christine C"/>
        <s v="Marie C"/>
        <s v="Pierluigi P"/>
        <s v="Ind D"/>
        <s v="Clemilson C"/>
        <s v="Thiago R"/>
        <s v="Dulce C"/>
        <s v="Serena B"/>
        <s v="Mme C"/>
        <s v="Gracia L"/>
        <s v="Sophie M"/>
        <s v="Caterina R"/>
        <s v="Van V"/>
        <s v="Véronique M"/>
        <s v="Louis G"/>
        <s v="Laurence H"/>
        <s v="Maria F"/>
        <s v="Domenico Z"/>
        <s v="Sagi V"/>
        <s v="Diego J"/>
        <s v="M Farines V"/>
        <s v="Simon T"/>
        <s v="Maria W"/>
        <s v="Saloua T"/>
        <s v="Eric P"/>
        <s v="Bright English School"/>
        <s v="Terra S"/>
        <s v="Elisa S"/>
        <s v="Eduard R"/>
        <s v="Benoît R"/>
        <s v="Dayami C"/>
        <s v="Eleonora F"/>
        <s v="Alfredo A"/>
        <s v="Bensouda B"/>
        <s v="Jose M"/>
        <s v="Albert A"/>
        <s v="Donato A"/>
        <s v="The Asian  Institute"/>
        <s v="Gabriela V"/>
        <s v="Federica D"/>
        <s v="L C"/>
        <s v="P.R High Education Ltd"/>
        <s v="Silvia B"/>
        <s v="Matthieu M"/>
        <s v="Evelyn D"/>
        <s v="Robert R"/>
        <s v="Annalisa P"/>
        <s v="Anna Z"/>
        <s v="Elizabeth R"/>
        <s v="Matthias K"/>
        <s v="Pilot P"/>
        <s v="Chloe/Elea"/>
        <s v="Anton R"/>
        <s v="Lais L"/>
        <s v="Yuval M"/>
      </sharedItems>
    </cacheField>
    <cacheField name="First Name" numFmtId="0">
      <sharedItems/>
    </cacheField>
    <cacheField name="Second Name" numFmtId="0">
      <sharedItems/>
    </cacheField>
    <cacheField name="Pay" numFmtId="164">
      <sharedItems containsSemiMixedTypes="0" containsString="0" containsNumber="1" minValue="0.01" maxValue="89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6">
  <r>
    <x v="0"/>
    <x v="0"/>
    <x v="0"/>
    <x v="0"/>
    <n v="31"/>
    <n v="1"/>
    <s v="Q1"/>
    <n v="231"/>
    <n v="173.68421052631578"/>
    <n v="19"/>
    <n v="12.157894736842104"/>
    <n v="9.1412742382271457"/>
    <n v="1000.923"/>
    <n v="752.57368421052627"/>
    <n v="7902.023684210526"/>
  </r>
  <r>
    <x v="1"/>
    <x v="0"/>
    <x v="0"/>
    <x v="0"/>
    <n v="32"/>
    <n v="2"/>
    <s v="Q1"/>
    <n v="207"/>
    <n v="155.6390977443609"/>
    <n v="16.25"/>
    <n v="12.738461538461538"/>
    <n v="9.5777906304222089"/>
    <n v="896.93100000000004"/>
    <n v="674.38421052631577"/>
    <n v="7081.0342105263153"/>
  </r>
  <r>
    <x v="2"/>
    <x v="0"/>
    <x v="0"/>
    <x v="0"/>
    <n v="33"/>
    <n v="3"/>
    <s v="Q1"/>
    <n v="138"/>
    <n v="103.75939849624059"/>
    <n v="11.5"/>
    <n v="12"/>
    <n v="9.0225563909774422"/>
    <n v="597.95400000000006"/>
    <n v="449.58947368421053"/>
    <n v="4720.6894736842105"/>
  </r>
  <r>
    <x v="3"/>
    <x v="0"/>
    <x v="0"/>
    <x v="0"/>
    <n v="34"/>
    <n v="4"/>
    <s v="Q1"/>
    <n v="252"/>
    <n v="189.4736842105263"/>
    <n v="19"/>
    <n v="13.263157894736842"/>
    <n v="9.9722991689750682"/>
    <n v="1091.9159999999999"/>
    <n v="820.98947368421045"/>
    <n v="8620.3894736842103"/>
  </r>
  <r>
    <x v="4"/>
    <x v="0"/>
    <x v="0"/>
    <x v="0"/>
    <n v="35"/>
    <n v="5"/>
    <s v="Q1"/>
    <n v="299"/>
    <n v="224.81203007518795"/>
    <n v="21.25"/>
    <n v="14.070588235294117"/>
    <n v="10.579389650597079"/>
    <n v="1295.567"/>
    <n v="974.11052631578946"/>
    <n v="10228.160526315789"/>
  </r>
  <r>
    <x v="5"/>
    <x v="1"/>
    <x v="1"/>
    <x v="0"/>
    <n v="36"/>
    <n v="6"/>
    <s v="Q1"/>
    <n v="530"/>
    <n v="398.49624060150376"/>
    <n v="31.25"/>
    <n v="16.96"/>
    <n v="12.75187969924812"/>
    <n v="2296.4900000000002"/>
    <n v="1726.6842105263158"/>
    <n v="18130.184210526317"/>
  </r>
  <r>
    <x v="6"/>
    <x v="1"/>
    <x v="1"/>
    <x v="0"/>
    <n v="37"/>
    <n v="7"/>
    <s v="Q1"/>
    <n v="220"/>
    <n v="165.41353383458645"/>
    <n v="13.5"/>
    <n v="16.296296296296298"/>
    <n v="12.252854358117515"/>
    <n v="953.26"/>
    <n v="716.73684210526312"/>
    <n v="7525.7368421052624"/>
  </r>
  <r>
    <x v="7"/>
    <x v="1"/>
    <x v="1"/>
    <x v="0"/>
    <n v="39"/>
    <n v="9"/>
    <s v="Q1"/>
    <n v="268"/>
    <n v="201.50375939849624"/>
    <n v="19.5"/>
    <n v="13.743589743589743"/>
    <n v="10.333526122999807"/>
    <n v="1161.2440000000001"/>
    <n v="873.11578947368423"/>
    <n v="9167.7157894736847"/>
  </r>
  <r>
    <x v="8"/>
    <x v="2"/>
    <x v="2"/>
    <x v="0"/>
    <n v="40"/>
    <n v="10"/>
    <s v="Q1"/>
    <n v="306"/>
    <n v="230.0751879699248"/>
    <n v="18.5"/>
    <n v="16.54054054054054"/>
    <n v="12.436496647022961"/>
    <n v="1325.8980000000001"/>
    <n v="996.91578947368419"/>
    <n v="10467.615789473684"/>
  </r>
  <r>
    <x v="9"/>
    <x v="2"/>
    <x v="2"/>
    <x v="0"/>
    <n v="41"/>
    <n v="11"/>
    <s v="Q1"/>
    <n v="372"/>
    <n v="279.69924812030075"/>
    <n v="21"/>
    <n v="17.714285714285715"/>
    <n v="13.319011815252416"/>
    <n v="1611.876"/>
    <n v="1211.9368421052632"/>
    <n v="12725.336842105264"/>
  </r>
  <r>
    <x v="10"/>
    <x v="2"/>
    <x v="2"/>
    <x v="0"/>
    <n v="42"/>
    <n v="12"/>
    <s v="Q1"/>
    <n v="265.39999999999998"/>
    <n v="199.5488721804511"/>
    <n v="15.5"/>
    <n v="17.122580645161289"/>
    <n v="12.874120785835554"/>
    <n v="1149.9782"/>
    <n v="864.64526315789465"/>
    <n v="9078.7752631578933"/>
  </r>
  <r>
    <x v="11"/>
    <x v="2"/>
    <x v="2"/>
    <x v="0"/>
    <n v="43"/>
    <n v="13"/>
    <s v="Q1"/>
    <n v="403"/>
    <n v="303.00751879699249"/>
    <n v="20.5"/>
    <n v="19.658536585365855"/>
    <n v="14.780854575463048"/>
    <n v="1746.1990000000001"/>
    <n v="1312.9315789473685"/>
    <n v="13785.78157894737"/>
  </r>
  <r>
    <x v="12"/>
    <x v="3"/>
    <x v="3"/>
    <x v="0"/>
    <n v="44"/>
    <n v="14"/>
    <s v="Q2"/>
    <n v="416"/>
    <n v="312.78195488721803"/>
    <n v="20.75"/>
    <n v="20.048192771084338"/>
    <n v="15.07382915119123"/>
    <n v="1802.528"/>
    <n v="1355.2842105263157"/>
    <n v="14230.484210526316"/>
  </r>
  <r>
    <x v="13"/>
    <x v="3"/>
    <x v="3"/>
    <x v="0"/>
    <n v="45"/>
    <n v="15"/>
    <s v="Q2"/>
    <n v="351"/>
    <n v="263.90977443609023"/>
    <n v="19.5"/>
    <n v="18"/>
    <n v="13.533834586466165"/>
    <n v="1520.883"/>
    <n v="1143.5210526315791"/>
    <n v="12006.971052631581"/>
  </r>
  <r>
    <x v="14"/>
    <x v="3"/>
    <x v="3"/>
    <x v="0"/>
    <n v="46"/>
    <n v="16"/>
    <s v="Q2"/>
    <n v="325"/>
    <n v="244.36090225563908"/>
    <n v="16.25"/>
    <n v="20"/>
    <n v="15.037593984962404"/>
    <n v="1408.2250000000001"/>
    <n v="1058.8157894736842"/>
    <n v="11117.565789473683"/>
  </r>
  <r>
    <x v="15"/>
    <x v="3"/>
    <x v="3"/>
    <x v="0"/>
    <n v="47"/>
    <n v="17"/>
    <s v="Q2"/>
    <n v="250"/>
    <n v="187.96992481203006"/>
    <n v="12.75"/>
    <n v="19.607843137254903"/>
    <n v="14.742739200943534"/>
    <n v="1083.25"/>
    <n v="814.47368421052624"/>
    <n v="8551.9736842105249"/>
  </r>
  <r>
    <x v="16"/>
    <x v="3"/>
    <x v="3"/>
    <x v="0"/>
    <n v="48"/>
    <n v="18"/>
    <s v="Q2"/>
    <n v="325.69233750000001"/>
    <n v="244.8814567669173"/>
    <n v="16"/>
    <n v="20.35577109375"/>
    <n v="15.305091047932331"/>
    <n v="1411.2248983875002"/>
    <n v="1061.0713521710527"/>
    <n v="11141.249197796053"/>
  </r>
  <r>
    <x v="17"/>
    <x v="4"/>
    <x v="4"/>
    <x v="0"/>
    <n v="49"/>
    <n v="19"/>
    <s v="Q2"/>
    <n v="300"/>
    <n v="225.56390977443607"/>
    <n v="14.75"/>
    <n v="20.338983050847457"/>
    <n v="15.292468459283802"/>
    <n v="1299.9000000000001"/>
    <n v="977.36842105263156"/>
    <n v="10262.368421052632"/>
  </r>
  <r>
    <x v="18"/>
    <x v="4"/>
    <x v="4"/>
    <x v="0"/>
    <n v="50"/>
    <n v="20"/>
    <s v="Q2"/>
    <n v="244"/>
    <n v="183.45864661654133"/>
    <n v="11.75"/>
    <n v="20.76595744680851"/>
    <n v="15.613501839705645"/>
    <n v="1057.252"/>
    <n v="794.92631578947362"/>
    <n v="8346.7263157894722"/>
  </r>
  <r>
    <x v="19"/>
    <x v="4"/>
    <x v="4"/>
    <x v="0"/>
    <n v="51"/>
    <n v="21"/>
    <s v="Q2"/>
    <n v="196"/>
    <n v="147.36842105263156"/>
    <n v="9.75"/>
    <n v="20.102564102564102"/>
    <n v="15.114709851551956"/>
    <n v="849.26800000000003"/>
    <n v="638.54736842105262"/>
    <n v="6704.7473684210527"/>
  </r>
  <r>
    <x v="20"/>
    <x v="4"/>
    <x v="4"/>
    <x v="0"/>
    <n v="52"/>
    <n v="22"/>
    <s v="Q2"/>
    <n v="137"/>
    <n v="103.00751879699247"/>
    <n v="6.75"/>
    <n v="20.296296296296298"/>
    <n v="15.260373155109995"/>
    <n v="593.62099999999998"/>
    <n v="446.33157894736837"/>
    <n v="4686.4815789473678"/>
  </r>
  <r>
    <x v="21"/>
    <x v="5"/>
    <x v="5"/>
    <x v="0"/>
    <n v="53"/>
    <n v="23"/>
    <s v="Q2"/>
    <n v="260"/>
    <n v="195.48872180451127"/>
    <n v="12"/>
    <n v="21.666666666666668"/>
    <n v="16.290726817042607"/>
    <n v="1126.5800000000002"/>
    <n v="847.0526315789474"/>
    <n v="8894.0526315789484"/>
  </r>
  <r>
    <x v="22"/>
    <x v="5"/>
    <x v="5"/>
    <x v="0"/>
    <n v="54"/>
    <n v="24"/>
    <s v="Q2"/>
    <n v="348"/>
    <n v="261.65413533834584"/>
    <n v="17.25"/>
    <n v="20.173913043478262"/>
    <n v="15.168355671788165"/>
    <n v="1507.884"/>
    <n v="1133.7473684210527"/>
    <n v="11904.347368421053"/>
  </r>
  <r>
    <x v="23"/>
    <x v="5"/>
    <x v="5"/>
    <x v="0"/>
    <n v="55"/>
    <n v="25"/>
    <s v="Q2"/>
    <n v="325"/>
    <n v="244.36090225563908"/>
    <n v="16.75"/>
    <n v="19.402985074626866"/>
    <n v="14.588710582426213"/>
    <n v="1408.2250000000001"/>
    <n v="1058.8157894736842"/>
    <n v="11117.565789473683"/>
  </r>
  <r>
    <x v="24"/>
    <x v="5"/>
    <x v="5"/>
    <x v="0"/>
    <n v="56"/>
    <n v="26"/>
    <s v="Q2"/>
    <n v="351"/>
    <n v="263.90977443609023"/>
    <n v="16.25"/>
    <n v="21.6"/>
    <n v="16.2406015037594"/>
    <n v="1520.883"/>
    <n v="1143.5210526315791"/>
    <n v="12006.971052631581"/>
  </r>
  <r>
    <x v="25"/>
    <x v="6"/>
    <x v="6"/>
    <x v="0"/>
    <n v="57"/>
    <n v="27"/>
    <s v="Q3"/>
    <n v="274"/>
    <n v="206.01503759398494"/>
    <n v="12.5"/>
    <n v="21.92"/>
    <n v="16.481203007518797"/>
    <n v="1187.242"/>
    <n v="892.66315789473674"/>
    <n v="9372.9631578947356"/>
  </r>
  <r>
    <x v="26"/>
    <x v="6"/>
    <x v="6"/>
    <x v="0"/>
    <n v="58"/>
    <n v="28"/>
    <s v="Q3"/>
    <n v="366"/>
    <n v="275.18796992481202"/>
    <n v="15.5"/>
    <n v="23.612903225806452"/>
    <n v="17.754062575794325"/>
    <n v="1585.8780000000002"/>
    <n v="1192.3894736842105"/>
    <n v="12520.089473684211"/>
  </r>
  <r>
    <x v="27"/>
    <x v="6"/>
    <x v="6"/>
    <x v="0"/>
    <n v="59"/>
    <n v="29"/>
    <s v="Q3"/>
    <n v="453"/>
    <n v="340.6015037593985"/>
    <n v="17.5"/>
    <n v="25.885714285714286"/>
    <n v="19.462943071965629"/>
    <n v="1962.8490000000002"/>
    <n v="1475.8263157894737"/>
    <n v="15496.176315789475"/>
  </r>
  <r>
    <x v="28"/>
    <x v="6"/>
    <x v="6"/>
    <x v="0"/>
    <n v="60"/>
    <n v="30"/>
    <s v="Q3"/>
    <n v="489"/>
    <n v="367.66917293233081"/>
    <n v="18.5"/>
    <n v="26.432432432432432"/>
    <n v="19.874009347693558"/>
    <n v="2118.837"/>
    <n v="1593.1105263157895"/>
    <n v="16727.660526315791"/>
  </r>
  <r>
    <x v="29"/>
    <x v="7"/>
    <x v="7"/>
    <x v="0"/>
    <n v="62"/>
    <n v="32"/>
    <s v="Q3"/>
    <n v="699"/>
    <n v="525.56390977443607"/>
    <n v="24.75"/>
    <n v="28.242424242424242"/>
    <n v="21.23490544543176"/>
    <n v="3028.7670000000003"/>
    <n v="2277.2684210526318"/>
    <n v="23911.318421052634"/>
  </r>
  <r>
    <x v="30"/>
    <x v="7"/>
    <x v="7"/>
    <x v="0"/>
    <n v="63"/>
    <n v="33"/>
    <s v="Q3"/>
    <n v="539"/>
    <n v="405.26315789473682"/>
    <n v="19"/>
    <n v="28.368421052631579"/>
    <n v="21.329639889196674"/>
    <n v="2335.4870000000001"/>
    <n v="1756.0052631578947"/>
    <n v="18438.055263157894"/>
  </r>
  <r>
    <x v="31"/>
    <x v="7"/>
    <x v="7"/>
    <x v="0"/>
    <n v="64"/>
    <n v="34"/>
    <s v="Q3"/>
    <n v="320"/>
    <n v="240.6015037593985"/>
    <n v="11.5"/>
    <n v="27.826086956521738"/>
    <n v="20.92186989212161"/>
    <n v="1386.56"/>
    <n v="1042.5263157894738"/>
    <n v="10946.526315789475"/>
  </r>
  <r>
    <x v="32"/>
    <x v="7"/>
    <x v="7"/>
    <x v="0"/>
    <n v="65"/>
    <n v="35"/>
    <s v="Q3"/>
    <n v="351"/>
    <n v="263.90977443609023"/>
    <n v="12"/>
    <n v="29.25"/>
    <n v="21.992481203007518"/>
    <n v="1520.883"/>
    <n v="1143.5210526315791"/>
    <n v="12006.971052631581"/>
  </r>
  <r>
    <x v="33"/>
    <x v="8"/>
    <x v="8"/>
    <x v="0"/>
    <n v="66"/>
    <n v="36"/>
    <s v="Q3"/>
    <n v="488"/>
    <n v="366.91729323308266"/>
    <n v="15.5"/>
    <n v="31.483870967741936"/>
    <n v="23.67208343439243"/>
    <n v="2114.5039999999999"/>
    <n v="1589.8526315789472"/>
    <n v="16693.452631578944"/>
  </r>
  <r>
    <x v="34"/>
    <x v="8"/>
    <x v="8"/>
    <x v="0"/>
    <n v="67"/>
    <n v="37"/>
    <s v="Q3"/>
    <n v="405"/>
    <n v="304.51127819548873"/>
    <n v="13.75"/>
    <n v="29.454545454545453"/>
    <n v="22.146274777853726"/>
    <n v="1754.865"/>
    <n v="1319.4473684210527"/>
    <n v="13854.197368421053"/>
  </r>
  <r>
    <x v="35"/>
    <x v="8"/>
    <x v="8"/>
    <x v="0"/>
    <n v="68"/>
    <n v="38"/>
    <s v="Q3"/>
    <n v="297"/>
    <n v="223.30827067669171"/>
    <n v="10.5"/>
    <n v="28.285714285714285"/>
    <n v="21.267454350161113"/>
    <n v="1286.9010000000001"/>
    <n v="967.59473684210525"/>
    <n v="10159.744736842105"/>
  </r>
  <r>
    <x v="36"/>
    <x v="8"/>
    <x v="8"/>
    <x v="0"/>
    <n v="69"/>
    <n v="39"/>
    <s v="Q3"/>
    <n v="397"/>
    <n v="298.49624060150376"/>
    <n v="14.5"/>
    <n v="27.379310344827587"/>
    <n v="20.585947627689915"/>
    <n v="1720.201"/>
    <n v="1293.3842105263159"/>
    <n v="13580.534210526317"/>
  </r>
  <r>
    <x v="37"/>
    <x v="9"/>
    <x v="9"/>
    <x v="0"/>
    <n v="71"/>
    <n v="41"/>
    <s v="Q4"/>
    <n v="325"/>
    <n v="244.36090225563908"/>
    <n v="11.75"/>
    <n v="27.659574468085108"/>
    <n v="20.796672532394815"/>
    <n v="1408.2250000000001"/>
    <n v="1058.8157894736842"/>
    <n v="11117.565789473683"/>
  </r>
  <r>
    <x v="38"/>
    <x v="9"/>
    <x v="9"/>
    <x v="0"/>
    <n v="72"/>
    <n v="42"/>
    <s v="Q4"/>
    <n v="455"/>
    <n v="342.10526315789474"/>
    <n v="16"/>
    <n v="28.4375"/>
    <n v="21.381578947368421"/>
    <n v="1971.5150000000001"/>
    <n v="1482.3421052631579"/>
    <n v="15564.592105263158"/>
  </r>
  <r>
    <x v="39"/>
    <x v="9"/>
    <x v="9"/>
    <x v="0"/>
    <n v="73"/>
    <n v="43"/>
    <s v="Q4"/>
    <n v="506"/>
    <n v="380.45112781954884"/>
    <n v="17.5"/>
    <n v="28.914285714285715"/>
    <n v="21.740064446831362"/>
    <n v="2192.498"/>
    <n v="1648.4947368421051"/>
    <n v="17309.194736842102"/>
  </r>
  <r>
    <x v="40"/>
    <x v="9"/>
    <x v="9"/>
    <x v="0"/>
    <n v="74"/>
    <n v="44"/>
    <s v="Q4"/>
    <n v="470"/>
    <n v="353.38345864661653"/>
    <n v="15.5"/>
    <n v="30.322580645161292"/>
    <n v="22.798932815910742"/>
    <n v="2036.51"/>
    <n v="1531.2105263157896"/>
    <n v="16077.71052631579"/>
  </r>
  <r>
    <x v="41"/>
    <x v="10"/>
    <x v="10"/>
    <x v="0"/>
    <n v="75"/>
    <n v="45"/>
    <s v="Q4"/>
    <n v="236"/>
    <n v="177.44360902255639"/>
    <n v="10"/>
    <n v="23.6"/>
    <n v="17.744360902255639"/>
    <n v="1022.5880000000001"/>
    <n v="768.8631578947369"/>
    <n v="8073.0631578947377"/>
  </r>
  <r>
    <x v="42"/>
    <x v="10"/>
    <x v="10"/>
    <x v="0"/>
    <n v="76"/>
    <n v="46"/>
    <s v="Q4"/>
    <n v="295"/>
    <n v="221.80451127819546"/>
    <n v="10.5"/>
    <n v="28.095238095238095"/>
    <n v="21.124239169351949"/>
    <n v="1278.2350000000001"/>
    <n v="961.07894736842093"/>
    <n v="10091.32894736842"/>
  </r>
  <r>
    <x v="43"/>
    <x v="10"/>
    <x v="10"/>
    <x v="0"/>
    <n v="78"/>
    <n v="48"/>
    <s v="Q4"/>
    <n v="318"/>
    <n v="239.09774436090225"/>
    <n v="11"/>
    <n v="28.90909090909091"/>
    <n v="21.73615857826384"/>
    <n v="1377.894"/>
    <n v="1036.0105263157895"/>
    <n v="10878.11052631579"/>
  </r>
  <r>
    <x v="44"/>
    <x v="11"/>
    <x v="11"/>
    <x v="0"/>
    <n v="80"/>
    <n v="50"/>
    <s v="Q4"/>
    <n v="521"/>
    <n v="400.76923076923077"/>
    <n v="17.75"/>
    <n v="29.35211267605634"/>
    <n v="22.578548212351031"/>
    <n v="2257.4929999999999"/>
    <n v="1736.533076923077"/>
    <n v="18233.597307692307"/>
  </r>
  <r>
    <x v="45"/>
    <x v="11"/>
    <x v="11"/>
    <x v="0"/>
    <n v="81"/>
    <n v="51"/>
    <s v="Q4"/>
    <n v="449"/>
    <n v="356.34920634920633"/>
    <n v="16"/>
    <n v="28.0625"/>
    <n v="22.271825396825395"/>
    <n v="1945.5170000000001"/>
    <n v="1544.0611111111111"/>
    <n v="16212.641666666666"/>
  </r>
  <r>
    <x v="46"/>
    <x v="11"/>
    <x v="11"/>
    <x v="0"/>
    <n v="82"/>
    <n v="52"/>
    <s v="Q4"/>
    <n v="528"/>
    <n v="412.5"/>
    <n v="18"/>
    <n v="29.333333333333332"/>
    <n v="22.916666666666668"/>
    <n v="2287.8240000000001"/>
    <n v="1787.3625000000002"/>
    <n v="18767.306250000001"/>
  </r>
  <r>
    <x v="47"/>
    <x v="0"/>
    <x v="0"/>
    <x v="1"/>
    <n v="84"/>
    <n v="2"/>
    <s v="Q1"/>
    <n v="323"/>
    <n v="250.3875968992248"/>
    <n v="11"/>
    <n v="29.363636363636363"/>
    <n v="22.762508809020435"/>
    <n v="1399.559"/>
    <n v="1084.929457364341"/>
    <n v="11391.759302325581"/>
  </r>
  <r>
    <x v="48"/>
    <x v="0"/>
    <x v="0"/>
    <x v="1"/>
    <n v="87"/>
    <n v="5"/>
    <s v="Q1"/>
    <n v="312"/>
    <n v="241.86046511627907"/>
    <n v="10.45"/>
    <n v="29.856459330143544"/>
    <n v="23.144542116390344"/>
    <n v="1351.896"/>
    <n v="1047.9813953488372"/>
    <n v="11003.804651162791"/>
  </r>
  <r>
    <x v="49"/>
    <x v="1"/>
    <x v="1"/>
    <x v="1"/>
    <n v="88"/>
    <n v="6"/>
    <s v="Q1"/>
    <n v="369"/>
    <n v="286.04651162790697"/>
    <n v="12.75"/>
    <n v="28.941176470588236"/>
    <n v="22.435020519835842"/>
    <n v="1598.8770000000002"/>
    <n v="1239.4395348837209"/>
    <n v="13014.115116279068"/>
  </r>
  <r>
    <x v="50"/>
    <x v="1"/>
    <x v="1"/>
    <x v="1"/>
    <n v="89"/>
    <n v="7"/>
    <s v="Q1"/>
    <n v="358"/>
    <n v="277.51937984496124"/>
    <n v="12.25"/>
    <n v="29.224489795918366"/>
    <n v="22.654643252649898"/>
    <n v="1551.2140000000002"/>
    <n v="1202.491472868217"/>
    <n v="12626.160465116278"/>
  </r>
  <r>
    <x v="51"/>
    <x v="1"/>
    <x v="1"/>
    <x v="1"/>
    <n v="90"/>
    <n v="8"/>
    <s v="Q1"/>
    <n v="431"/>
    <n v="334.10852713178292"/>
    <n v="14.25"/>
    <n v="30.245614035087719"/>
    <n v="23.446212430300555"/>
    <n v="1867.5230000000001"/>
    <n v="1447.6922480620156"/>
    <n v="15200.768604651163"/>
  </r>
  <r>
    <x v="52"/>
    <x v="1"/>
    <x v="1"/>
    <x v="1"/>
    <n v="91"/>
    <n v="9"/>
    <s v="Q1"/>
    <n v="388"/>
    <n v="300.77519379844961"/>
    <n v="14.25"/>
    <n v="27.228070175438596"/>
    <n v="21.107031143750849"/>
    <n v="1681.2040000000002"/>
    <n v="1303.2589147286822"/>
    <n v="13684.218604651163"/>
  </r>
  <r>
    <x v="53"/>
    <x v="2"/>
    <x v="2"/>
    <x v="1"/>
    <n v="92"/>
    <n v="10"/>
    <s v="Q1"/>
    <n v="506"/>
    <n v="392.24806201550388"/>
    <n v="20.75"/>
    <n v="24.3855421686747"/>
    <n v="18.90352106098814"/>
    <n v="2192.498"/>
    <n v="1699.6108527131785"/>
    <n v="17845.913953488372"/>
  </r>
  <r>
    <x v="54"/>
    <x v="2"/>
    <x v="2"/>
    <x v="1"/>
    <n v="93"/>
    <n v="11"/>
    <s v="Q1"/>
    <n v="446"/>
    <n v="345.73643410852713"/>
    <n v="17"/>
    <n v="26.235294117647058"/>
    <n v="20.337437300501595"/>
    <n v="1932.518"/>
    <n v="1498.0759689922481"/>
    <n v="15729.797674418605"/>
  </r>
  <r>
    <x v="55"/>
    <x v="2"/>
    <x v="2"/>
    <x v="1"/>
    <n v="94"/>
    <n v="12"/>
    <s v="Q1"/>
    <n v="469"/>
    <n v="363.5658914728682"/>
    <n v="17.25"/>
    <n v="27.188405797101449"/>
    <n v="21.076283563644534"/>
    <n v="2032.1770000000001"/>
    <n v="1575.3310077519379"/>
    <n v="16540.975581395349"/>
  </r>
  <r>
    <x v="56"/>
    <x v="2"/>
    <x v="2"/>
    <x v="1"/>
    <n v="95"/>
    <n v="13"/>
    <s v="Q1"/>
    <n v="496"/>
    <n v="384.49612403100775"/>
    <n v="16.75"/>
    <n v="29.611940298507463"/>
    <n v="22.954992479463151"/>
    <n v="2149.1680000000001"/>
    <n v="1666.0217054263567"/>
    <n v="17493.227906976746"/>
  </r>
  <r>
    <x v="57"/>
    <x v="3"/>
    <x v="3"/>
    <x v="1"/>
    <n v="97"/>
    <n v="15"/>
    <s v="Q2"/>
    <n v="484.90000000000003"/>
    <n v="373"/>
    <n v="17.75"/>
    <n v="27.318309859154933"/>
    <n v="21.014084507042252"/>
    <n v="2101.0717000000004"/>
    <n v="1616.2090000000001"/>
    <n v="16970.194500000001"/>
  </r>
  <r>
    <x v="58"/>
    <x v="3"/>
    <x v="3"/>
    <x v="1"/>
    <n v="98"/>
    <n v="16"/>
    <s v="Q2"/>
    <n v="518"/>
    <n v="414.4"/>
    <n v="17.25"/>
    <n v="30.028985507246375"/>
    <n v="24.0231884057971"/>
    <n v="2244.4940000000001"/>
    <n v="0"/>
    <n v="0"/>
  </r>
  <r>
    <x v="59"/>
    <x v="3"/>
    <x v="3"/>
    <x v="1"/>
    <n v="99"/>
    <n v="17"/>
    <s v="Q2"/>
    <n v="470.6"/>
    <n v="362"/>
    <n v="16.5"/>
    <n v="28.521212121212123"/>
    <n v="21.939393939393938"/>
    <n v="2039.1098000000002"/>
    <n v="1568.546"/>
    <n v="16469.733"/>
  </r>
  <r>
    <x v="60"/>
    <x v="4"/>
    <x v="4"/>
    <x v="1"/>
    <n v="102"/>
    <n v="20"/>
    <s v="Q2"/>
    <n v="489"/>
    <n v="385.03937007874015"/>
    <n v="17"/>
    <n v="28.764705882352942"/>
    <n v="22.649374710514127"/>
    <n v="2118.837"/>
    <n v="1668.3755905511812"/>
    <n v="17517.943700787404"/>
  </r>
  <r>
    <x v="61"/>
    <x v="4"/>
    <x v="4"/>
    <x v="1"/>
    <n v="103"/>
    <n v="21"/>
    <s v="Q2"/>
    <n v="534"/>
    <n v="411"/>
    <n v="18.45"/>
    <n v="28.943089430894311"/>
    <n v="22.276422764227643"/>
    <n v="2313.8220000000001"/>
    <n v="1780.8630000000001"/>
    <n v="18699.0615"/>
  </r>
  <r>
    <x v="62"/>
    <x v="4"/>
    <x v="4"/>
    <x v="1"/>
    <n v="104"/>
    <n v="22"/>
    <s v="Q2"/>
    <n v="579"/>
    <n v="445.38461538461536"/>
    <n v="20.25"/>
    <n v="28.592592592592592"/>
    <n v="21.994301994301992"/>
    <n v="2508.8070000000002"/>
    <n v="1929.8515384615384"/>
    <n v="20263.441153846154"/>
  </r>
  <r>
    <x v="63"/>
    <x v="5"/>
    <x v="5"/>
    <x v="1"/>
    <n v="105"/>
    <n v="23"/>
    <s v="Q2"/>
    <n v="565.5"/>
    <n v="435"/>
    <n v="20"/>
    <n v="28.274999999999999"/>
    <n v="21.75"/>
    <n v="2450.3115000000003"/>
    <n v="1884.855"/>
    <n v="19790.977500000001"/>
  </r>
  <r>
    <x v="64"/>
    <x v="5"/>
    <x v="5"/>
    <x v="1"/>
    <n v="106"/>
    <n v="24"/>
    <s v="Q2"/>
    <n v="450"/>
    <n v="346.15384615384613"/>
    <n v="16.25"/>
    <n v="27.692307692307693"/>
    <n v="21.301775147928993"/>
    <n v="1949.8500000000001"/>
    <n v="1499.8846153846152"/>
    <n v="15748.788461538461"/>
  </r>
  <r>
    <x v="65"/>
    <x v="5"/>
    <x v="5"/>
    <x v="1"/>
    <n v="107"/>
    <n v="25"/>
    <s v="Q2"/>
    <n v="363"/>
    <n v="279.23076923076923"/>
    <n v="16.25"/>
    <n v="22.338461538461537"/>
    <n v="17.183431952662723"/>
    <n v="1572.8790000000001"/>
    <n v="1209.906923076923"/>
    <n v="12704.022692307692"/>
  </r>
  <r>
    <x v="66"/>
    <x v="5"/>
    <x v="5"/>
    <x v="1"/>
    <n v="108"/>
    <n v="26"/>
    <s v="Q2"/>
    <n v="231"/>
    <n v="177.69230769230768"/>
    <n v="8.5"/>
    <n v="27.176470588235293"/>
    <n v="20.904977375565608"/>
    <n v="1000.923"/>
    <n v="769.94076923076921"/>
    <n v="8084.3780769230771"/>
  </r>
  <r>
    <x v="67"/>
    <x v="6"/>
    <x v="6"/>
    <x v="1"/>
    <n v="109"/>
    <n v="27"/>
    <s v="Q3"/>
    <n v="363"/>
    <n v="279.23076923076923"/>
    <n v="13.25"/>
    <n v="27.39622641509434"/>
    <n v="21.074020319303337"/>
    <n v="1572.8790000000001"/>
    <n v="1209.906923076923"/>
    <n v="12704.022692307692"/>
  </r>
  <r>
    <x v="68"/>
    <x v="6"/>
    <x v="6"/>
    <x v="1"/>
    <n v="110"/>
    <n v="28"/>
    <s v="Q3"/>
    <n v="193.70000000000002"/>
    <n v="149"/>
    <n v="8.75"/>
    <n v="22.137142857142859"/>
    <n v="17.028571428571428"/>
    <n v="839.30210000000011"/>
    <n v="645.61700000000008"/>
    <n v="6778.9785000000011"/>
  </r>
  <r>
    <x v="69"/>
    <x v="6"/>
    <x v="6"/>
    <x v="1"/>
    <n v="111"/>
    <n v="29"/>
    <s v="Q3"/>
    <n v="385"/>
    <n v="296.15384615384613"/>
    <n v="13.75"/>
    <n v="28"/>
    <n v="21.538461538461537"/>
    <n v="1668.2050000000002"/>
    <n v="1283.2346153846154"/>
    <n v="13473.963461538462"/>
  </r>
  <r>
    <x v="70"/>
    <x v="6"/>
    <x v="6"/>
    <x v="1"/>
    <n v="112"/>
    <n v="30"/>
    <s v="Q3"/>
    <n v="430.3"/>
    <n v="331"/>
    <n v="16"/>
    <n v="26.893750000000001"/>
    <n v="20.6875"/>
    <n v="1864.4899"/>
    <n v="1434.223"/>
    <n v="15059.341499999999"/>
  </r>
  <r>
    <x v="71"/>
    <x v="6"/>
    <x v="6"/>
    <x v="1"/>
    <n v="113"/>
    <n v="31"/>
    <s v="Q3"/>
    <n v="527.80000000000007"/>
    <n v="406"/>
    <n v="18.5"/>
    <n v="28.529729729729734"/>
    <n v="21.945945945945947"/>
    <n v="2286.9574000000002"/>
    <n v="1759.1980000000001"/>
    <n v="18471.579000000002"/>
  </r>
  <r>
    <x v="72"/>
    <x v="7"/>
    <x v="7"/>
    <x v="1"/>
    <n v="114"/>
    <n v="32"/>
    <s v="Q3"/>
    <n v="474.5"/>
    <n v="365"/>
    <n v="17"/>
    <n v="27.911764705882351"/>
    <n v="21.470588235294116"/>
    <n v="2056.0084999999999"/>
    <n v="1581.5450000000001"/>
    <n v="16606.2225"/>
  </r>
  <r>
    <x v="73"/>
    <x v="7"/>
    <x v="7"/>
    <x v="1"/>
    <n v="115"/>
    <n v="33"/>
    <s v="Q3"/>
    <n v="445"/>
    <n v="342.30769230769232"/>
    <n v="16.5"/>
    <n v="26.969696969696969"/>
    <n v="20.745920745920746"/>
    <n v="1928.1850000000002"/>
    <n v="1483.219230769231"/>
    <n v="15573.801923076926"/>
  </r>
  <r>
    <x v="74"/>
    <x v="7"/>
    <x v="7"/>
    <x v="1"/>
    <n v="117"/>
    <n v="35"/>
    <s v="Q3"/>
    <n v="473.2"/>
    <n v="364"/>
    <n v="15.5"/>
    <n v="30.529032258064515"/>
    <n v="23.483870967741936"/>
    <n v="2050.3755999999998"/>
    <n v="1577.212"/>
    <n v="16560.725999999999"/>
  </r>
  <r>
    <x v="75"/>
    <x v="8"/>
    <x v="8"/>
    <x v="1"/>
    <n v="118"/>
    <n v="36"/>
    <s v="Q3"/>
    <n v="378.3"/>
    <n v="291"/>
    <n v="13.5"/>
    <n v="28.022222222222222"/>
    <n v="21.555555555555557"/>
    <n v="1639.1739000000002"/>
    <n v="1260.903"/>
    <n v="13239.4815"/>
  </r>
  <r>
    <x v="76"/>
    <x v="8"/>
    <x v="8"/>
    <x v="1"/>
    <n v="119"/>
    <n v="37"/>
    <s v="Q3"/>
    <n v="426.40000000000003"/>
    <n v="328"/>
    <n v="15.25"/>
    <n v="27.960655737704919"/>
    <n v="21.508196721311474"/>
    <n v="1847.5912000000003"/>
    <n v="1421.2240000000002"/>
    <n v="14922.852000000003"/>
  </r>
  <r>
    <x v="77"/>
    <x v="8"/>
    <x v="8"/>
    <x v="1"/>
    <n v="120"/>
    <n v="38"/>
    <s v="Q3"/>
    <n v="562.9"/>
    <n v="433"/>
    <n v="19.5"/>
    <n v="28.866666666666667"/>
    <n v="22.205128205128204"/>
    <n v="2439.0457000000001"/>
    <n v="1876.1890000000001"/>
    <n v="19699.984500000002"/>
  </r>
  <r>
    <x v="78"/>
    <x v="8"/>
    <x v="8"/>
    <x v="1"/>
    <n v="122"/>
    <n v="40"/>
    <s v="Q3"/>
    <n v="466.7"/>
    <n v="359"/>
    <n v="16"/>
    <n v="29.168749999999999"/>
    <n v="22.4375"/>
    <n v="2022.2111"/>
    <n v="1555.547"/>
    <n v="16333.2435"/>
  </r>
  <r>
    <x v="79"/>
    <x v="9"/>
    <x v="9"/>
    <x v="1"/>
    <n v="123"/>
    <n v="41"/>
    <s v="Q4"/>
    <n v="486.2"/>
    <n v="374"/>
    <n v="16.5"/>
    <n v="29.466666666666665"/>
    <n v="22.666666666666668"/>
    <n v="2106.7046"/>
    <n v="1620.5420000000001"/>
    <n v="17015.691000000003"/>
  </r>
  <r>
    <x v="80"/>
    <x v="9"/>
    <x v="9"/>
    <x v="1"/>
    <n v="124"/>
    <n v="42"/>
    <s v="Q4"/>
    <n v="375.7"/>
    <n v="289"/>
    <n v="12"/>
    <n v="31.308333333333334"/>
    <n v="24.083333333333332"/>
    <n v="1627.9081000000001"/>
    <n v="1252.2370000000001"/>
    <n v="13148.488500000001"/>
  </r>
  <r>
    <x v="81"/>
    <x v="9"/>
    <x v="9"/>
    <x v="1"/>
    <n v="125"/>
    <n v="43"/>
    <s v="Q4"/>
    <n v="395.2"/>
    <n v="304"/>
    <n v="12.75"/>
    <n v="30.996078431372549"/>
    <n v="23.843137254901961"/>
    <n v="1712.4015999999999"/>
    <n v="1317.232"/>
    <n v="13830.936"/>
  </r>
  <r>
    <x v="82"/>
    <x v="9"/>
    <x v="9"/>
    <x v="1"/>
    <n v="126"/>
    <n v="44"/>
    <s v="Q4"/>
    <n v="354.90000000000003"/>
    <n v="273"/>
    <n v="11.5"/>
    <n v="30.860869565217396"/>
    <n v="23.739130434782609"/>
    <n v="1537.7817000000002"/>
    <n v="1182.9090000000001"/>
    <n v="12420.544500000002"/>
  </r>
  <r>
    <x v="83"/>
    <x v="10"/>
    <x v="10"/>
    <x v="1"/>
    <n v="127"/>
    <n v="45"/>
    <s v="Q4"/>
    <n v="326.3"/>
    <n v="251"/>
    <n v="11.25"/>
    <n v="29.004444444444445"/>
    <n v="22.31111111111111"/>
    <n v="1413.8579000000002"/>
    <n v="1087.5830000000001"/>
    <n v="11419.621500000001"/>
  </r>
  <r>
    <x v="84"/>
    <x v="10"/>
    <x v="10"/>
    <x v="1"/>
    <n v="128"/>
    <n v="46"/>
    <s v="Q4"/>
    <n v="289.90000000000003"/>
    <n v="223"/>
    <n v="10.5"/>
    <n v="27.609523809523814"/>
    <n v="21.238095238095237"/>
    <n v="1256.1367000000002"/>
    <n v="966.25900000000001"/>
    <n v="10145.719499999999"/>
  </r>
  <r>
    <x v="85"/>
    <x v="10"/>
    <x v="10"/>
    <x v="1"/>
    <n v="129"/>
    <n v="47"/>
    <s v="Q4"/>
    <n v="256.10000000000002"/>
    <n v="197"/>
    <n v="8.5"/>
    <n v="30.129411764705885"/>
    <n v="23.176470588235293"/>
    <n v="1109.6813000000002"/>
    <n v="853.601"/>
    <n v="8962.8104999999996"/>
  </r>
  <r>
    <x v="86"/>
    <x v="10"/>
    <x v="10"/>
    <x v="1"/>
    <n v="130"/>
    <n v="48"/>
    <s v="Q4"/>
    <n v="252.54"/>
    <n v="207"/>
    <n v="9.5"/>
    <m/>
    <m/>
    <n v="1094.2558200000001"/>
    <n v="896.93100000000004"/>
    <n v="9417.7754999999997"/>
  </r>
  <r>
    <x v="87"/>
    <x v="11"/>
    <x v="11"/>
    <x v="1"/>
    <n v="133"/>
    <n v="51"/>
    <s v="Q4"/>
    <n v="281.82"/>
    <n v="231"/>
    <n v="12"/>
    <n v="23.484999999999999"/>
    <n v="19.25"/>
    <n v="1221.1260600000001"/>
    <n v="1000.923"/>
    <n v="10509.691500000001"/>
  </r>
  <r>
    <x v="88"/>
    <x v="11"/>
    <x v="11"/>
    <x v="1"/>
    <n v="134"/>
    <n v="52"/>
    <s v="Q4"/>
    <n v="309.88"/>
    <n v="254"/>
    <n v="12"/>
    <n v="25.823333333333334"/>
    <n v="21.166666666666668"/>
    <n v="1342.7100399999999"/>
    <n v="1100.5820000000001"/>
    <n v="11556.111000000001"/>
  </r>
  <r>
    <x v="89"/>
    <x v="11"/>
    <x v="11"/>
    <x v="1"/>
    <n v="135"/>
    <n v="53"/>
    <s v="Q4"/>
    <n v="356.24"/>
    <n v="292"/>
    <n v="13"/>
    <n v="27.403076923076924"/>
    <n v="22.46153846153846"/>
    <n v="1543.5879200000002"/>
    <n v="1265.2360000000001"/>
    <n v="13284.978000000001"/>
  </r>
  <r>
    <x v="90"/>
    <x v="0"/>
    <x v="0"/>
    <x v="2"/>
    <n v="136"/>
    <n v="2"/>
    <s v="Q1"/>
    <n v="409.92"/>
    <n v="336"/>
    <n v="15.25"/>
    <n v="26.880000000000003"/>
    <n v="22.032786885245901"/>
    <n v="1776.1833600000002"/>
    <n v="1455.8880000000001"/>
    <n v="15286.824000000002"/>
  </r>
  <r>
    <x v="91"/>
    <x v="0"/>
    <x v="0"/>
    <x v="2"/>
    <n v="138"/>
    <n v="4"/>
    <s v="Q1"/>
    <n v="324.52"/>
    <n v="266"/>
    <n v="12.5"/>
    <n v="25.961599999999997"/>
    <n v="21.28"/>
    <n v="1406.14516"/>
    <n v="1152.578"/>
    <n v="12102.069"/>
  </r>
  <r>
    <x v="92"/>
    <x v="0"/>
    <x v="0"/>
    <x v="2"/>
    <n v="139"/>
    <n v="5"/>
    <s v="Q1"/>
    <n v="408.7"/>
    <n v="335"/>
    <n v="15.09"/>
    <n v="27.08416169648774"/>
    <n v="22.200132538104704"/>
    <n v="1770.8971000000001"/>
    <n v="1451.5550000000001"/>
    <n v="15241.327500000001"/>
  </r>
  <r>
    <x v="93"/>
    <x v="1"/>
    <x v="1"/>
    <x v="2"/>
    <n v="140"/>
    <n v="6"/>
    <s v="Q1"/>
    <n v="427"/>
    <n v="350"/>
    <n v="16.75"/>
    <n v="25.492537313432837"/>
    <n v="20.895522388059703"/>
    <n v="1850.191"/>
    <n v="1516.55"/>
    <n v="15923.775"/>
  </r>
  <r>
    <x v="94"/>
    <x v="1"/>
    <x v="1"/>
    <x v="2"/>
    <n v="141"/>
    <n v="7"/>
    <s v="Q1"/>
    <n v="235"/>
    <n v="180.76923076923077"/>
    <n v="7.75"/>
    <n v="30.322580645161292"/>
    <n v="23.325062034739453"/>
    <n v="1018.255"/>
    <n v="783.27307692307693"/>
    <n v="8224.3673076923078"/>
  </r>
  <r>
    <x v="95"/>
    <x v="1"/>
    <x v="1"/>
    <x v="2"/>
    <n v="142"/>
    <n v="8"/>
    <s v="Q1"/>
    <n v="407.48"/>
    <n v="334"/>
    <n v="16.25"/>
    <n v="25.075692307692307"/>
    <n v="20.553846153846155"/>
    <n v="1765.6108400000001"/>
    <n v="1447.222"/>
    <n v="15195.831"/>
  </r>
  <r>
    <x v="96"/>
    <x v="1"/>
    <x v="1"/>
    <x v="2"/>
    <n v="143"/>
    <n v="9"/>
    <s v="Q1"/>
    <n v="300.91769230769233"/>
    <n v="246.65384615384616"/>
    <n v="11"/>
    <n v="27.356153846153848"/>
    <n v="22.423076923076923"/>
    <n v="1303.876360769231"/>
    <n v="1068.7511153846156"/>
    <n v="11221.886711538464"/>
  </r>
  <r>
    <x v="97"/>
    <x v="2"/>
    <x v="2"/>
    <x v="2"/>
    <n v="144"/>
    <n v="10"/>
    <s v="Q1"/>
    <n v="386.74"/>
    <n v="317"/>
    <n v="14.5"/>
    <n v="26.671724137931037"/>
    <n v="21.862068965517242"/>
    <n v="1675.7444200000002"/>
    <n v="1373.5610000000001"/>
    <n v="14422.390500000001"/>
  </r>
  <r>
    <x v="98"/>
    <x v="2"/>
    <x v="2"/>
    <x v="2"/>
    <n v="145"/>
    <n v="11"/>
    <s v="Q1"/>
    <n v="417.24"/>
    <n v="342"/>
    <n v="14.25"/>
    <n v="29.28"/>
    <n v="24"/>
    <n v="1807.90092"/>
    <n v="1481.886"/>
    <n v="15559.803"/>
  </r>
  <r>
    <x v="99"/>
    <x v="2"/>
    <x v="2"/>
    <x v="2"/>
    <n v="146"/>
    <n v="12"/>
    <s v="Q1"/>
    <n v="313.54000000000002"/>
    <n v="257"/>
    <n v="11.25"/>
    <n v="27.870222222222225"/>
    <n v="22.844444444444445"/>
    <n v="1358.5688200000002"/>
    <n v="1113.5810000000001"/>
    <n v="11692.6005"/>
  </r>
  <r>
    <x v="100"/>
    <x v="2"/>
    <x v="2"/>
    <x v="2"/>
    <n v="147"/>
    <n v="13"/>
    <s v="Q1"/>
    <n v="258.64"/>
    <n v="212"/>
    <n v="9.75"/>
    <n v="26.527179487179485"/>
    <n v="21.743589743589745"/>
    <n v="1120.68712"/>
    <n v="918.596"/>
    <n v="9645.2579999999998"/>
  </r>
  <r>
    <x v="101"/>
    <x v="2"/>
    <x v="2"/>
    <x v="2"/>
    <n v="148"/>
    <n v="14"/>
    <s v="Q1"/>
    <n v="264.74"/>
    <n v="217"/>
    <n v="8.75"/>
    <n v="30.256"/>
    <n v="24.8"/>
    <n v="1147.11842"/>
    <n v="940.26100000000008"/>
    <n v="9872.7405000000017"/>
  </r>
  <r>
    <x v="102"/>
    <x v="3"/>
    <x v="3"/>
    <x v="2"/>
    <n v="151"/>
    <n v="17"/>
    <s v="Q2"/>
    <n v="247.66"/>
    <n v="203"/>
    <n v="9.5"/>
    <n v="26.069473684210525"/>
    <n v="21.368421052631579"/>
    <n v="1073.11078"/>
    <n v="879.59900000000005"/>
    <n v="9235.7895000000008"/>
  </r>
  <r>
    <x v="103"/>
    <x v="3"/>
    <x v="3"/>
    <x v="2"/>
    <n v="152"/>
    <n v="18"/>
    <s v="Q2"/>
    <n v="336.71999999999997"/>
    <n v="276"/>
    <n v="12"/>
    <n v="28.06"/>
    <n v="23"/>
    <n v="1459.00776"/>
    <n v="1195.9080000000001"/>
    <n v="12557.034000000001"/>
  </r>
  <r>
    <x v="104"/>
    <x v="4"/>
    <x v="4"/>
    <x v="2"/>
    <n v="153"/>
    <n v="19"/>
    <s v="Q2"/>
    <n v="457.5"/>
    <n v="375"/>
    <n v="16.25"/>
    <n v="28.153846153846153"/>
    <n v="23.076923076923077"/>
    <n v="1982.3475000000001"/>
    <n v="1624.875"/>
    <n v="17061.1875"/>
  </r>
  <r>
    <x v="105"/>
    <x v="4"/>
    <x v="4"/>
    <x v="2"/>
    <n v="154"/>
    <n v="20"/>
    <s v="Q2"/>
    <n v="287.92"/>
    <n v="236"/>
    <n v="10.75"/>
    <n v="26.783255813953488"/>
    <n v="21.953488372093023"/>
    <n v="1247.55736"/>
    <n v="1022.5880000000001"/>
    <n v="10737.174000000001"/>
  </r>
  <r>
    <x v="106"/>
    <x v="4"/>
    <x v="4"/>
    <x v="2"/>
    <n v="155"/>
    <n v="21"/>
    <s v="Q2"/>
    <n v="340.38"/>
    <n v="279"/>
    <n v="13.25"/>
    <n v="25.689056603773583"/>
    <n v="21.056603773584907"/>
    <n v="1474.86654"/>
    <n v="1208.9070000000002"/>
    <n v="12693.523500000001"/>
  </r>
  <r>
    <x v="107"/>
    <x v="4"/>
    <x v="4"/>
    <x v="2"/>
    <n v="156"/>
    <n v="22"/>
    <s v="Q2"/>
    <n v="290.36"/>
    <n v="238"/>
    <n v="10.75"/>
    <n v="27.010232558139535"/>
    <n v="22.13953488372093"/>
    <n v="1258.1298800000002"/>
    <n v="1031.2540000000001"/>
    <n v="10828.167000000001"/>
  </r>
  <r>
    <x v="108"/>
    <x v="5"/>
    <x v="5"/>
    <x v="2"/>
    <n v="157"/>
    <n v="23"/>
    <s v="Q2"/>
    <n v="285.48"/>
    <n v="234"/>
    <n v="10.75"/>
    <n v="26.556279069767445"/>
    <n v="21.767441860465116"/>
    <n v="1236.9848400000001"/>
    <n v="1013.922"/>
    <n v="10646.181"/>
  </r>
  <r>
    <x v="109"/>
    <x v="5"/>
    <x v="5"/>
    <x v="2"/>
    <n v="158"/>
    <n v="24"/>
    <s v="Q2"/>
    <n v="323.3"/>
    <n v="265"/>
    <n v="11.5"/>
    <n v="28.11304347826087"/>
    <n v="23.043478260869566"/>
    <n v="1400.8589000000002"/>
    <n v="1148.2450000000001"/>
    <n v="12056.572500000002"/>
  </r>
  <r>
    <x v="110"/>
    <x v="5"/>
    <x v="5"/>
    <x v="2"/>
    <n v="159"/>
    <n v="25"/>
    <s v="Q2"/>
    <n v="292.8"/>
    <n v="240"/>
    <n v="11"/>
    <n v="26.618181818181821"/>
    <n v="21.818181818181817"/>
    <n v="1268.7024000000001"/>
    <n v="1039.92"/>
    <n v="10919.16"/>
  </r>
  <r>
    <x v="111"/>
    <x v="5"/>
    <x v="5"/>
    <x v="2"/>
    <n v="160"/>
    <n v="26"/>
    <s v="Q2"/>
    <n v="336.71999999999997"/>
    <n v="276"/>
    <n v="12.25"/>
    <n v="27.487346938775509"/>
    <n v="22.530612244897959"/>
    <n v="1459.00776"/>
    <n v="1195.9080000000001"/>
    <n v="12557.034000000001"/>
  </r>
  <r>
    <x v="112"/>
    <x v="5"/>
    <x v="5"/>
    <x v="2"/>
    <n v="161"/>
    <n v="27"/>
    <s v="Q2"/>
    <n v="380"/>
    <n v="292.30769230769232"/>
    <n v="14.75"/>
    <n v="25.762711864406779"/>
    <n v="19.817470664928294"/>
    <n v="1646.54"/>
    <n v="1266.5692307692309"/>
    <n v="13298.976923076925"/>
  </r>
  <r>
    <x v="113"/>
    <x v="6"/>
    <x v="6"/>
    <x v="2"/>
    <n v="162"/>
    <n v="28"/>
    <s v="Q3"/>
    <n v="467.26"/>
    <n v="383"/>
    <n v="17.75"/>
    <n v="26.324507042253522"/>
    <n v="21.577464788732396"/>
    <n v="2024.6375800000001"/>
    <n v="1659.539"/>
    <n v="17425.159500000002"/>
  </r>
  <r>
    <x v="114"/>
    <x v="6"/>
    <x v="6"/>
    <x v="2"/>
    <n v="163"/>
    <n v="29"/>
    <s v="Q3"/>
    <n v="500"/>
    <n v="384.61538461538458"/>
    <n v="19.25"/>
    <n v="25.974025974025974"/>
    <n v="19.980019980019978"/>
    <n v="2166.5"/>
    <n v="1666.5384615384614"/>
    <n v="17498.653846153844"/>
  </r>
  <r>
    <x v="115"/>
    <x v="6"/>
    <x v="6"/>
    <x v="2"/>
    <n v="164"/>
    <n v="30"/>
    <s v="Q3"/>
    <n v="616.25"/>
    <n v="493"/>
    <n v="22.75"/>
    <n v="27.087912087912088"/>
    <n v="21.670329670329672"/>
    <n v="2670.2112500000003"/>
    <n v="2136.1689999999999"/>
    <n v="22429.7745"/>
  </r>
  <r>
    <x v="116"/>
    <x v="6"/>
    <x v="6"/>
    <x v="2"/>
    <n v="165"/>
    <n v="31"/>
    <s v="Q3"/>
    <n v="500"/>
    <n v="400"/>
    <n v="18.25"/>
    <n v="27.397260273972602"/>
    <n v="21.917808219178081"/>
    <n v="2166.5"/>
    <n v="1733.2"/>
    <n v="18198.600000000002"/>
  </r>
  <r>
    <x v="117"/>
    <x v="7"/>
    <x v="7"/>
    <x v="2"/>
    <n v="166"/>
    <n v="32"/>
    <s v="Q3"/>
    <n v="583.75"/>
    <n v="467"/>
    <n v="21.75"/>
    <n v="26.839080459770116"/>
    <n v="21.471264367816094"/>
    <n v="2529.3887500000001"/>
    <n v="2023.5110000000002"/>
    <n v="21246.865500000004"/>
  </r>
  <r>
    <x v="118"/>
    <x v="7"/>
    <x v="7"/>
    <x v="2"/>
    <n v="167"/>
    <n v="33"/>
    <s v="Q3"/>
    <n v="592.5"/>
    <n v="474"/>
    <n v="22.25"/>
    <n v="26.629213483146067"/>
    <n v="21.303370786516854"/>
    <n v="2567.3025000000002"/>
    <n v="2053.8420000000001"/>
    <n v="21565.341"/>
  </r>
  <r>
    <x v="119"/>
    <x v="7"/>
    <x v="7"/>
    <x v="2"/>
    <n v="168"/>
    <n v="34"/>
    <s v="Q3"/>
    <n v="472.36153846153849"/>
    <n v="377.88923076923078"/>
    <n v="17.75"/>
    <n v="26.611917659804984"/>
    <n v="21.289534127843986"/>
    <n v="2046.7425461538464"/>
    <n v="1637.394036923077"/>
    <n v="17192.63738769231"/>
  </r>
  <r>
    <x v="120"/>
    <x v="7"/>
    <x v="7"/>
    <x v="2"/>
    <n v="169"/>
    <n v="35"/>
    <s v="Q3"/>
    <n v="445"/>
    <n v="356"/>
    <n v="15.75"/>
    <n v="28.253968253968253"/>
    <n v="22.603174603174605"/>
    <n v="1928.1850000000002"/>
    <n v="1542.548"/>
    <n v="16196.754000000001"/>
  </r>
  <r>
    <x v="121"/>
    <x v="7"/>
    <x v="7"/>
    <x v="2"/>
    <n v="170"/>
    <n v="36"/>
    <s v="Q3"/>
    <n v="410"/>
    <n v="328"/>
    <n v="15.75"/>
    <n v="26.031746031746032"/>
    <n v="20.825396825396826"/>
    <n v="1776.53"/>
    <n v="1421.2240000000002"/>
    <n v="14922.852000000003"/>
  </r>
  <r>
    <x v="122"/>
    <x v="8"/>
    <x v="8"/>
    <x v="2"/>
    <n v="171"/>
    <n v="37"/>
    <s v="Q3"/>
    <n v="205"/>
    <n v="164"/>
    <n v="8"/>
    <n v="25.625"/>
    <n v="20.5"/>
    <n v="888.26499999999999"/>
    <n v="710.61200000000008"/>
    <n v="7461.4260000000013"/>
  </r>
  <r>
    <x v="123"/>
    <x v="8"/>
    <x v="8"/>
    <x v="2"/>
    <n v="172"/>
    <n v="38"/>
    <s v="Q3"/>
    <n v="426.25"/>
    <n v="341"/>
    <n v="16.25"/>
    <n v="26.23076923076923"/>
    <n v="20.984615384615385"/>
    <n v="1846.9412500000001"/>
    <n v="1477.5530000000001"/>
    <n v="15514.306500000001"/>
  </r>
  <r>
    <x v="124"/>
    <x v="8"/>
    <x v="8"/>
    <x v="2"/>
    <n v="173"/>
    <n v="39"/>
    <s v="Q3"/>
    <n v="436.25"/>
    <n v="349"/>
    <n v="16.75"/>
    <n v="26.044776119402986"/>
    <n v="20.835820895522389"/>
    <n v="1890.27125"/>
    <n v="1512.2170000000001"/>
    <n v="15878.2785"/>
  </r>
  <r>
    <x v="125"/>
    <x v="8"/>
    <x v="8"/>
    <x v="2"/>
    <n v="174"/>
    <n v="40"/>
    <s v="Q3"/>
    <n v="300"/>
    <n v="240"/>
    <n v="11.25"/>
    <n v="26.666666666666668"/>
    <n v="21.333333333333332"/>
    <n v="1299.9000000000001"/>
    <n v="1039.92"/>
    <n v="10919.16"/>
  </r>
  <r>
    <x v="126"/>
    <x v="9"/>
    <x v="9"/>
    <x v="2"/>
    <n v="175"/>
    <n v="41"/>
    <s v="Q4"/>
    <n v="417.5"/>
    <n v="334"/>
    <n v="15.75"/>
    <n v="26.50793650793651"/>
    <n v="21.206349206349206"/>
    <n v="1809.0275000000001"/>
    <n v="1447.222"/>
    <n v="15195.831"/>
  </r>
  <r>
    <x v="127"/>
    <x v="9"/>
    <x v="9"/>
    <x v="2"/>
    <n v="176"/>
    <n v="42"/>
    <s v="Q4"/>
    <n v="305"/>
    <n v="244"/>
    <n v="11.5"/>
    <n v="26.521739130434781"/>
    <n v="21.217391304347824"/>
    <n v="1321.5650000000001"/>
    <n v="1057.252"/>
    <n v="11101.145999999999"/>
  </r>
  <r>
    <x v="128"/>
    <x v="9"/>
    <x v="9"/>
    <x v="2"/>
    <n v="177"/>
    <n v="43"/>
    <s v="Q4"/>
    <n v="328.75"/>
    <n v="263"/>
    <n v="12"/>
    <n v="27.395833333333332"/>
    <n v="21.916666666666668"/>
    <n v="1424.4737500000001"/>
    <n v="1139.579"/>
    <n v="11965.5795"/>
  </r>
  <r>
    <x v="129"/>
    <x v="9"/>
    <x v="9"/>
    <x v="2"/>
    <n v="178"/>
    <n v="44"/>
    <s v="Q4"/>
    <n v="275"/>
    <n v="220"/>
    <n v="10.75"/>
    <n v="25.581395348837209"/>
    <n v="20.465116279069768"/>
    <n v="1191.575"/>
    <n v="953.26"/>
    <n v="10009.23"/>
  </r>
  <r>
    <x v="130"/>
    <x v="10"/>
    <x v="10"/>
    <x v="2"/>
    <n v="179"/>
    <n v="45"/>
    <s v="Q4"/>
    <n v="261.25"/>
    <n v="209"/>
    <n v="9.75"/>
    <n v="26.794871794871796"/>
    <n v="21.435897435897434"/>
    <n v="1131.9962500000001"/>
    <n v="905.59700000000009"/>
    <n v="9508.7685000000001"/>
  </r>
  <r>
    <x v="131"/>
    <x v="10"/>
    <x v="10"/>
    <x v="2"/>
    <n v="180"/>
    <n v="46"/>
    <s v="Q4"/>
    <n v="277.5"/>
    <n v="222"/>
    <n v="10"/>
    <n v="27.75"/>
    <n v="22.2"/>
    <n v="1202.4075"/>
    <n v="961.92600000000004"/>
    <n v="10100.223"/>
  </r>
  <r>
    <x v="132"/>
    <x v="10"/>
    <x v="10"/>
    <x v="2"/>
    <n v="181"/>
    <n v="47"/>
    <s v="Q4"/>
    <n v="191.25"/>
    <n v="153"/>
    <n v="6.75"/>
    <n v="28.333333333333332"/>
    <n v="22.666666666666668"/>
    <n v="828.68625000000009"/>
    <n v="662.94900000000007"/>
    <n v="6960.964500000001"/>
  </r>
  <r>
    <x v="133"/>
    <x v="10"/>
    <x v="10"/>
    <x v="2"/>
    <n v="182"/>
    <n v="48"/>
    <s v="Q4"/>
    <n v="218.75"/>
    <n v="175"/>
    <n v="7.75"/>
    <n v="28.225806451612904"/>
    <n v="22.580645161290324"/>
    <n v="947.84375"/>
    <n v="758.27499999999998"/>
    <n v="7961.8874999999998"/>
  </r>
  <r>
    <x v="134"/>
    <x v="10"/>
    <x v="10"/>
    <x v="2"/>
    <n v="183"/>
    <n v="49"/>
    <s v="Q4"/>
    <n v="260"/>
    <n v="208"/>
    <n v="9.75"/>
    <n v="26.666666666666668"/>
    <n v="21.333333333333332"/>
    <n v="1126.5800000000002"/>
    <n v="901.26400000000001"/>
    <n v="9463.2720000000008"/>
  </r>
  <r>
    <x v="135"/>
    <x v="11"/>
    <x v="11"/>
    <x v="2"/>
    <n v="184"/>
    <n v="50"/>
    <s v="Q4"/>
    <n v="401.25"/>
    <n v="321"/>
    <n v="15.75"/>
    <n v="25.476190476190474"/>
    <n v="20.38095238095238"/>
    <n v="1738.61625"/>
    <n v="1390.893"/>
    <n v="14604.3765"/>
  </r>
  <r>
    <x v="136"/>
    <x v="11"/>
    <x v="11"/>
    <x v="2"/>
    <n v="185"/>
    <n v="51"/>
    <s v="Q4"/>
    <n v="418.75"/>
    <n v="335"/>
    <n v="14.75"/>
    <n v="28.389830508474578"/>
    <n v="22.711864406779661"/>
    <n v="1814.4437500000001"/>
    <n v="1451.5550000000001"/>
    <n v="15241.327500000001"/>
  </r>
  <r>
    <x v="137"/>
    <x v="11"/>
    <x v="11"/>
    <x v="2"/>
    <n v="186"/>
    <n v="52"/>
    <s v="Q4"/>
    <n v="356.25"/>
    <n v="285"/>
    <n v="15.25"/>
    <n v="23.360655737704917"/>
    <n v="18.688524590163933"/>
    <n v="1543.6312500000001"/>
    <n v="1234.905"/>
    <n v="12966.502500000001"/>
  </r>
  <r>
    <x v="138"/>
    <x v="11"/>
    <x v="11"/>
    <x v="2"/>
    <n v="187"/>
    <n v="53"/>
    <s v="Q4"/>
    <n v="370"/>
    <n v="296"/>
    <n v="14.75"/>
    <n v="25.084745762711865"/>
    <n v="20.067796610169491"/>
    <n v="1603.21"/>
    <n v="1282.568"/>
    <n v="13466.964"/>
  </r>
  <r>
    <x v="139"/>
    <x v="0"/>
    <x v="0"/>
    <x v="3"/>
    <n v="188"/>
    <n v="2"/>
    <s v="Q1"/>
    <n v="373.75"/>
    <n v="299"/>
    <n v="14.25"/>
    <n v="26.228070175438596"/>
    <n v="20.982456140350877"/>
    <n v="1619.45875"/>
    <n v="1295.567"/>
    <n v="13603.4535"/>
  </r>
  <r>
    <x v="140"/>
    <x v="0"/>
    <x v="0"/>
    <x v="3"/>
    <n v="189"/>
    <n v="3"/>
    <s v="Q1"/>
    <n v="318"/>
    <n v="245"/>
    <n v="13"/>
    <n v="24.46153846153846"/>
    <n v="18.846153846153847"/>
    <n v="1377.894"/>
    <n v="1061.585"/>
    <n v="11146.6425"/>
  </r>
  <r>
    <x v="141"/>
    <x v="0"/>
    <x v="0"/>
    <x v="3"/>
    <n v="190"/>
    <n v="4"/>
    <s v="Q1"/>
    <n v="377"/>
    <n v="290"/>
    <n v="14.5"/>
    <n v="26"/>
    <n v="20"/>
    <n v="1633.5410000000002"/>
    <n v="1256.5700000000002"/>
    <n v="13193.985000000002"/>
  </r>
  <r>
    <x v="142"/>
    <x v="0"/>
    <x v="0"/>
    <x v="3"/>
    <n v="191"/>
    <n v="5"/>
    <s v="Q1"/>
    <n v="495.3"/>
    <n v="381"/>
    <n v="19.25"/>
    <n v="25.729870129870129"/>
    <n v="19.792207792207794"/>
    <n v="2146.1349"/>
    <n v="1650.873"/>
    <n v="17334.166499999999"/>
  </r>
  <r>
    <x v="143"/>
    <x v="1"/>
    <x v="1"/>
    <x v="3"/>
    <n v="192"/>
    <n v="6"/>
    <s v="Q1"/>
    <n v="371.8"/>
    <n v="286"/>
    <n v="14"/>
    <n v="26.557142857142857"/>
    <n v="20.428571428571427"/>
    <n v="1611.0094000000001"/>
    <n v="1239.2380000000001"/>
    <n v="13011.999"/>
  </r>
  <r>
    <x v="144"/>
    <x v="1"/>
    <x v="1"/>
    <x v="3"/>
    <n v="193"/>
    <n v="7"/>
    <s v="Q1"/>
    <n v="406.90000000000003"/>
    <n v="313"/>
    <n v="15.25"/>
    <n v="26.681967213114756"/>
    <n v="20.524590163934427"/>
    <n v="1763.0977000000003"/>
    <n v="1356.229"/>
    <n v="14240.404500000001"/>
  </r>
  <r>
    <x v="145"/>
    <x v="1"/>
    <x v="1"/>
    <x v="3"/>
    <n v="194"/>
    <n v="8"/>
    <s v="Q1"/>
    <n v="445.90000000000003"/>
    <n v="343"/>
    <n v="16.75"/>
    <n v="26.620895522388061"/>
    <n v="20.477611940298509"/>
    <n v="1932.0847000000003"/>
    <n v="1486.2190000000001"/>
    <n v="15605.299500000001"/>
  </r>
  <r>
    <x v="146"/>
    <x v="1"/>
    <x v="1"/>
    <x v="3"/>
    <n v="195"/>
    <n v="9"/>
    <s v="Q1"/>
    <n v="508.3"/>
    <n v="391"/>
    <n v="18.25"/>
    <n v="27.852054794520548"/>
    <n v="21.424657534246574"/>
    <n v="2202.4639000000002"/>
    <n v="1694.203"/>
    <n v="17789.1315"/>
  </r>
  <r>
    <x v="147"/>
    <x v="2"/>
    <x v="2"/>
    <x v="3"/>
    <n v="196"/>
    <n v="10"/>
    <s v="Q1"/>
    <n v="391.3"/>
    <n v="301"/>
    <n v="14.25"/>
    <n v="27.459649122807019"/>
    <n v="21.12280701754386"/>
    <n v="1695.5029000000002"/>
    <n v="1304.2329999999999"/>
    <n v="13694.4465"/>
  </r>
  <r>
    <x v="148"/>
    <x v="2"/>
    <x v="2"/>
    <x v="3"/>
    <n v="197"/>
    <n v="11"/>
    <s v="Q1"/>
    <n v="513.5"/>
    <n v="395"/>
    <n v="18.25"/>
    <n v="28.136986301369863"/>
    <n v="21.643835616438356"/>
    <n v="2224.9955"/>
    <n v="1711.5350000000001"/>
    <n v="17971.1175"/>
  </r>
  <r>
    <x v="149"/>
    <x v="2"/>
    <x v="2"/>
    <x v="3"/>
    <n v="198"/>
    <n v="12"/>
    <s v="Q1"/>
    <n v="494"/>
    <n v="380"/>
    <n v="17.75"/>
    <n v="27.830985915492956"/>
    <n v="21.408450704225352"/>
    <n v="2140.502"/>
    <n v="1646.54"/>
    <n v="17288.669999999998"/>
  </r>
  <r>
    <x v="150"/>
    <x v="2"/>
    <x v="2"/>
    <x v="3"/>
    <n v="199"/>
    <n v="13"/>
    <s v="Q1"/>
    <n v="456.3"/>
    <n v="351"/>
    <n v="16.75"/>
    <n v="27.241791044776122"/>
    <n v="20.955223880597014"/>
    <n v="1977.1479000000002"/>
    <n v="1520.883"/>
    <n v="15969.271500000001"/>
  </r>
  <r>
    <x v="151"/>
    <x v="3"/>
    <x v="3"/>
    <x v="3"/>
    <n v="203"/>
    <n v="17"/>
    <s v="Q2"/>
    <n v="375.7"/>
    <n v="289"/>
    <n v="12.75"/>
    <n v="29.466666666666665"/>
    <n v="22.666666666666668"/>
    <n v="1627.9081000000001"/>
    <n v="1252.2370000000001"/>
    <n v="13148.488500000001"/>
  </r>
  <r>
    <x v="152"/>
    <x v="3"/>
    <x v="3"/>
    <x v="3"/>
    <n v="204"/>
    <n v="18"/>
    <s v="Q2"/>
    <n v="448.5"/>
    <n v="345"/>
    <n v="15.75"/>
    <n v="28.476190476190474"/>
    <n v="21.904761904761905"/>
    <n v="1943.3505"/>
    <n v="1494.885"/>
    <n v="15696.2925"/>
  </r>
  <r>
    <x v="153"/>
    <x v="4"/>
    <x v="4"/>
    <x v="3"/>
    <n v="205"/>
    <n v="19"/>
    <s v="Q2"/>
    <n v="417.3"/>
    <n v="321"/>
    <n v="16"/>
    <n v="26.081250000000001"/>
    <n v="20.0625"/>
    <n v="1808.1609000000001"/>
    <n v="1390.893"/>
    <n v="14604.3765"/>
  </r>
  <r>
    <x v="154"/>
    <x v="4"/>
    <x v="4"/>
    <x v="3"/>
    <n v="206"/>
    <n v="20"/>
    <s v="Q2"/>
    <n v="448.5"/>
    <n v="345"/>
    <n v="16.75"/>
    <n v="26.776119402985074"/>
    <n v="20.597014925373134"/>
    <n v="1943.3505"/>
    <n v="1494.885"/>
    <n v="15696.2925"/>
  </r>
  <r>
    <x v="155"/>
    <x v="4"/>
    <x v="4"/>
    <x v="3"/>
    <n v="207"/>
    <n v="21"/>
    <s v="Q2"/>
    <n v="534.30000000000007"/>
    <n v="411"/>
    <n v="14.75"/>
    <n v="36.223728813559326"/>
    <n v="27.864406779661017"/>
    <n v="2315.1219000000006"/>
    <n v="1780.8630000000001"/>
    <n v="18699.0615"/>
  </r>
  <r>
    <x v="156"/>
    <x v="4"/>
    <x v="4"/>
    <x v="3"/>
    <n v="208"/>
    <n v="22"/>
    <s v="Q2"/>
    <n v="236.6"/>
    <n v="182"/>
    <n v="10"/>
    <n v="23.66"/>
    <n v="18.2"/>
    <n v="1025.1877999999999"/>
    <n v="788.60599999999999"/>
    <n v="8280.3629999999994"/>
  </r>
  <r>
    <x v="157"/>
    <x v="4"/>
    <x v="4"/>
    <x v="3"/>
    <n v="209"/>
    <n v="23"/>
    <s v="Q2"/>
    <n v="348.40000000000003"/>
    <n v="268"/>
    <n v="12.75"/>
    <n v="27.325490196078434"/>
    <n v="21.019607843137255"/>
    <n v="1509.6172000000001"/>
    <n v="1161.2440000000001"/>
    <n v="12193.062000000002"/>
  </r>
  <r>
    <x v="158"/>
    <x v="5"/>
    <x v="5"/>
    <x v="3"/>
    <n v="210"/>
    <n v="24"/>
    <s v="Q2"/>
    <n v="325"/>
    <n v="250"/>
    <n v="11.75"/>
    <n v="27.659574468085108"/>
    <n v="21.276595744680851"/>
    <n v="1408.2250000000001"/>
    <n v="1083.25"/>
    <n v="11374.125"/>
  </r>
  <r>
    <x v="159"/>
    <x v="5"/>
    <x v="5"/>
    <x v="3"/>
    <n v="211"/>
    <n v="25"/>
    <s v="Q2"/>
    <n v="370.5"/>
    <n v="285"/>
    <n v="12.75"/>
    <n v="29.058823529411764"/>
    <n v="22.352941176470587"/>
    <n v="1605.3765000000001"/>
    <n v="1234.905"/>
    <n v="12966.502500000001"/>
  </r>
  <r>
    <x v="160"/>
    <x v="5"/>
    <x v="5"/>
    <x v="3"/>
    <n v="212"/>
    <n v="26"/>
    <s v="Q2"/>
    <n v="265.2"/>
    <n v="204"/>
    <n v="9.75"/>
    <n v="27.2"/>
    <n v="20.923076923076923"/>
    <n v="1149.1116"/>
    <n v="883.93200000000002"/>
    <n v="9281.2860000000001"/>
  </r>
  <r>
    <x v="161"/>
    <x v="5"/>
    <x v="5"/>
    <x v="3"/>
    <n v="213"/>
    <n v="27"/>
    <s v="Q2"/>
    <n v="319.8"/>
    <n v="246"/>
    <n v="11.75"/>
    <n v="27.217021276595744"/>
    <n v="20.936170212765958"/>
    <n v="1385.6934000000001"/>
    <n v="1065.9180000000001"/>
    <n v="11192.139000000001"/>
  </r>
  <r>
    <x v="162"/>
    <x v="6"/>
    <x v="6"/>
    <x v="3"/>
    <n v="214"/>
    <n v="28"/>
    <s v="Q3"/>
    <n v="312"/>
    <n v="240"/>
    <n v="11.25"/>
    <n v="27.733333333333334"/>
    <n v="21.333333333333332"/>
    <n v="1351.896"/>
    <n v="1039.92"/>
    <n v="10919.16"/>
  </r>
  <r>
    <x v="163"/>
    <x v="6"/>
    <x v="6"/>
    <x v="3"/>
    <n v="215"/>
    <n v="29"/>
    <s v="Q3"/>
    <n v="314.60000000000002"/>
    <n v="242"/>
    <n v="11.5"/>
    <n v="27.356521739130436"/>
    <n v="21.043478260869566"/>
    <n v="1363.1618000000001"/>
    <n v="1048.586"/>
    <n v="11010.153"/>
  </r>
  <r>
    <x v="164"/>
    <x v="6"/>
    <x v="6"/>
    <x v="3"/>
    <n v="216"/>
    <n v="30"/>
    <s v="Q3"/>
    <n v="205.4"/>
    <n v="158"/>
    <n v="8.75"/>
    <n v="23.474285714285713"/>
    <n v="18.057142857142857"/>
    <n v="889.99820000000011"/>
    <n v="684.61400000000003"/>
    <n v="7188.4470000000001"/>
  </r>
  <r>
    <x v="165"/>
    <x v="6"/>
    <x v="6"/>
    <x v="3"/>
    <n v="217"/>
    <n v="31"/>
    <s v="Q3"/>
    <n v="297.7"/>
    <n v="229"/>
    <n v="11"/>
    <n v="27.063636363636363"/>
    <n v="20.818181818181817"/>
    <n v="1289.9340999999999"/>
    <n v="992.25700000000006"/>
    <n v="10418.6985"/>
  </r>
  <r>
    <x v="166"/>
    <x v="7"/>
    <x v="7"/>
    <x v="3"/>
    <n v="218"/>
    <n v="32"/>
    <s v="Q3"/>
    <n v="278.2"/>
    <n v="214"/>
    <n v="10"/>
    <n v="27.82"/>
    <n v="21.4"/>
    <n v="1205.4405999999999"/>
    <n v="927.26200000000006"/>
    <n v="9736.2510000000002"/>
  </r>
  <r>
    <x v="167"/>
    <x v="7"/>
    <x v="7"/>
    <x v="3"/>
    <n v="219"/>
    <n v="33"/>
    <s v="Q3"/>
    <n v="235.3"/>
    <n v="181"/>
    <n v="8.75"/>
    <n v="26.891428571428573"/>
    <n v="20.685714285714287"/>
    <n v="1019.5549000000001"/>
    <n v="784.27300000000002"/>
    <n v="8234.8665000000001"/>
  </r>
  <r>
    <x v="168"/>
    <x v="7"/>
    <x v="7"/>
    <x v="3"/>
    <n v="220"/>
    <n v="34"/>
    <s v="Q3"/>
    <n v="315.90000000000003"/>
    <n v="243"/>
    <n v="11.75"/>
    <n v="26.885106382978726"/>
    <n v="20.680851063829788"/>
    <n v="1368.7947000000001"/>
    <n v="1052.9190000000001"/>
    <n v="11055.649500000001"/>
  </r>
  <r>
    <x v="169"/>
    <x v="7"/>
    <x v="7"/>
    <x v="3"/>
    <n v="222"/>
    <n v="36"/>
    <s v="Q3"/>
    <n v="299"/>
    <n v="230"/>
    <n v="10.75"/>
    <n v="27.813953488372093"/>
    <n v="21.395348837209301"/>
    <n v="1295.567"/>
    <n v="996.59"/>
    <n v="10464.195"/>
  </r>
  <r>
    <x v="170"/>
    <x v="8"/>
    <x v="8"/>
    <x v="3"/>
    <n v="223"/>
    <n v="37"/>
    <s v="Q3"/>
    <n v="239.20000000000002"/>
    <n v="184"/>
    <n v="8"/>
    <n v="29.900000000000002"/>
    <n v="23"/>
    <n v="1036.4536000000001"/>
    <n v="797.27200000000005"/>
    <n v="8371.3559999999998"/>
  </r>
  <r>
    <x v="171"/>
    <x v="8"/>
    <x v="8"/>
    <x v="3"/>
    <n v="224"/>
    <n v="38"/>
    <s v="Q3"/>
    <n v="287.3"/>
    <n v="221"/>
    <n v="10.75"/>
    <n v="26.72558139534884"/>
    <n v="20.558139534883722"/>
    <n v="1244.8709000000001"/>
    <n v="957.59300000000007"/>
    <n v="10054.726500000001"/>
  </r>
  <r>
    <x v="172"/>
    <x v="8"/>
    <x v="8"/>
    <x v="3"/>
    <n v="225"/>
    <n v="39"/>
    <s v="Q3"/>
    <n v="435.5"/>
    <n v="335"/>
    <n v="15.75"/>
    <n v="27.650793650793652"/>
    <n v="21.269841269841269"/>
    <n v="1887.0215000000001"/>
    <n v="1451.5550000000001"/>
    <n v="15241.327500000001"/>
  </r>
  <r>
    <x v="173"/>
    <x v="9"/>
    <x v="9"/>
    <x v="3"/>
    <n v="227"/>
    <n v="41"/>
    <s v="Q4"/>
    <n v="293.8"/>
    <n v="226"/>
    <n v="10.25"/>
    <n v="28.663414634146342"/>
    <n v="22.048780487804876"/>
    <n v="1273.0354000000002"/>
    <n v="979.25800000000004"/>
    <n v="10282.209000000001"/>
  </r>
  <r>
    <x v="174"/>
    <x v="9"/>
    <x v="9"/>
    <x v="3"/>
    <n v="228"/>
    <n v="42"/>
    <s v="Q4"/>
    <n v="135.20000000000002"/>
    <n v="104"/>
    <n v="4.5"/>
    <n v="30.044444444444448"/>
    <n v="23.111111111111111"/>
    <n v="585.8216000000001"/>
    <n v="450.63200000000001"/>
    <n v="4731.6360000000004"/>
  </r>
  <r>
    <x v="175"/>
    <x v="10"/>
    <x v="10"/>
    <x v="3"/>
    <n v="232"/>
    <n v="46"/>
    <s v="Q4"/>
    <n v="390"/>
    <n v="300"/>
    <n v="13.75"/>
    <n v="28.363636363636363"/>
    <n v="21.818181818181817"/>
    <n v="1689.8700000000001"/>
    <n v="1299.9000000000001"/>
    <n v="13648.95"/>
  </r>
  <r>
    <x v="176"/>
    <x v="10"/>
    <x v="10"/>
    <x v="3"/>
    <n v="233"/>
    <n v="47"/>
    <s v="Q4"/>
    <n v="379.6"/>
    <n v="292"/>
    <n v="12.75"/>
    <n v="29.772549019607844"/>
    <n v="22.901960784313726"/>
    <n v="1644.8068000000001"/>
    <n v="1265.2360000000001"/>
    <n v="13284.978000000001"/>
  </r>
  <r>
    <x v="177"/>
    <x v="10"/>
    <x v="10"/>
    <x v="3"/>
    <n v="234"/>
    <n v="48"/>
    <s v="Q4"/>
    <n v="386.1"/>
    <n v="297"/>
    <n v="12.75"/>
    <n v="30.282352941176473"/>
    <n v="23.294117647058822"/>
    <n v="1672.9713000000002"/>
    <n v="1286.9010000000001"/>
    <n v="13512.460500000001"/>
  </r>
  <r>
    <x v="178"/>
    <x v="10"/>
    <x v="10"/>
    <x v="3"/>
    <n v="235"/>
    <n v="49"/>
    <s v="Q4"/>
    <n v="270.40000000000003"/>
    <n v="208"/>
    <n v="9.75"/>
    <n v="27.733333333333338"/>
    <n v="21.333333333333332"/>
    <n v="1171.6432000000002"/>
    <n v="901.26400000000001"/>
    <n v="9463.2720000000008"/>
  </r>
  <r>
    <x v="179"/>
    <x v="11"/>
    <x v="11"/>
    <x v="3"/>
    <n v="236"/>
    <n v="50"/>
    <s v="Q4"/>
    <n v="400.40000000000003"/>
    <n v="308"/>
    <n v="15.75"/>
    <n v="25.422222222222224"/>
    <n v="19.555555555555557"/>
    <n v="1734.9332000000002"/>
    <n v="1334.5640000000001"/>
    <n v="14012.922"/>
  </r>
  <r>
    <x v="180"/>
    <x v="11"/>
    <x v="11"/>
    <x v="3"/>
    <n v="237"/>
    <n v="51"/>
    <s v="Q4"/>
    <n v="343.2"/>
    <n v="264"/>
    <n v="14.5"/>
    <n v="23.668965517241379"/>
    <n v="18.206896551724139"/>
    <n v="1487.0856000000001"/>
    <n v="1143.912"/>
    <n v="12011.076000000001"/>
  </r>
  <r>
    <x v="181"/>
    <x v="11"/>
    <x v="11"/>
    <x v="3"/>
    <n v="238"/>
    <n v="52"/>
    <s v="Q4"/>
    <n v="249.60000000000002"/>
    <n v="192"/>
    <n v="9.75"/>
    <n v="25.6"/>
    <n v="19.692307692307693"/>
    <n v="1081.5168000000001"/>
    <n v="831.93600000000004"/>
    <n v="8735.3279999999995"/>
  </r>
  <r>
    <x v="182"/>
    <x v="11"/>
    <x v="11"/>
    <x v="3"/>
    <n v="239"/>
    <n v="53"/>
    <s v="Q4"/>
    <n v="319.8"/>
    <n v="246"/>
    <n v="11.5"/>
    <n v="27.808695652173913"/>
    <n v="21.391304347826086"/>
    <n v="1385.6934000000001"/>
    <n v="1065.9180000000001"/>
    <n v="11192.139000000001"/>
  </r>
  <r>
    <x v="183"/>
    <x v="0"/>
    <x v="0"/>
    <x v="4"/>
    <n v="240"/>
    <n v="2"/>
    <s v="Q1"/>
    <n v="322.40000000000003"/>
    <n v="248"/>
    <n v="11.5"/>
    <n v="28.034782608695654"/>
    <n v="21.565217391304348"/>
    <n v="1396.9592000000002"/>
    <n v="1074.5840000000001"/>
    <n v="11283.132000000001"/>
  </r>
  <r>
    <x v="184"/>
    <x v="0"/>
    <x v="0"/>
    <x v="4"/>
    <n v="241"/>
    <n v="3"/>
    <s v="Q1"/>
    <n v="395.2"/>
    <n v="304"/>
    <n v="15.5"/>
    <n v="25.496774193548386"/>
    <n v="19.612903225806452"/>
    <n v="1712.4015999999999"/>
    <n v="1317.232"/>
    <n v="13830.936"/>
  </r>
  <r>
    <x v="185"/>
    <x v="0"/>
    <x v="0"/>
    <x v="4"/>
    <n v="242"/>
    <n v="4"/>
    <s v="Q1"/>
    <n v="224.9"/>
    <n v="173"/>
    <n v="8.5"/>
    <n v="26.458823529411767"/>
    <n v="20.352941176470587"/>
    <n v="974.49170000000004"/>
    <n v="749.60900000000004"/>
    <n v="7870.8945000000003"/>
  </r>
  <r>
    <x v="186"/>
    <x v="0"/>
    <x v="0"/>
    <x v="4"/>
    <n v="243"/>
    <n v="5"/>
    <s v="Q1"/>
    <n v="334.1"/>
    <n v="257"/>
    <n v="11.5"/>
    <n v="29.052173913043479"/>
    <n v="22.347826086956523"/>
    <n v="1447.6553000000001"/>
    <n v="1113.5810000000001"/>
    <n v="11692.6005"/>
  </r>
  <r>
    <x v="187"/>
    <x v="0"/>
    <x v="0"/>
    <x v="4"/>
    <n v="244"/>
    <n v="6"/>
    <s v="Q1"/>
    <n v="371.8"/>
    <n v="286"/>
    <n v="13"/>
    <n v="28.6"/>
    <n v="22"/>
    <n v="1611.0094000000001"/>
    <n v="1239.2380000000001"/>
    <n v="13011.999"/>
  </r>
  <r>
    <x v="188"/>
    <x v="1"/>
    <x v="1"/>
    <x v="4"/>
    <n v="247"/>
    <n v="9"/>
    <s v="Q1"/>
    <n v="283.40000000000003"/>
    <n v="218"/>
    <n v="9.75"/>
    <n v="29.06666666666667"/>
    <n v="22.358974358974358"/>
    <n v="1227.9722000000002"/>
    <n v="944.59400000000005"/>
    <n v="9918.237000000001"/>
  </r>
  <r>
    <x v="189"/>
    <x v="1"/>
    <x v="1"/>
    <x v="4"/>
    <n v="248"/>
    <n v="10"/>
    <s v="Q1"/>
    <n v="126.10000000000001"/>
    <n v="97"/>
    <n v="4"/>
    <n v="31.525000000000002"/>
    <n v="24.25"/>
    <n v="546.39130000000011"/>
    <n v="420.30100000000004"/>
    <n v="4413.1605000000009"/>
  </r>
  <r>
    <x v="190"/>
    <x v="2"/>
    <x v="2"/>
    <x v="4"/>
    <n v="249"/>
    <n v="11"/>
    <s v="Q1"/>
    <n v="326.3"/>
    <n v="251"/>
    <n v="13"/>
    <n v="25.1"/>
    <n v="19.307692307692307"/>
    <n v="1413.8579000000002"/>
    <n v="1087.5830000000001"/>
    <n v="11419.621500000001"/>
  </r>
  <r>
    <x v="191"/>
    <x v="2"/>
    <x v="2"/>
    <x v="4"/>
    <n v="250"/>
    <n v="12"/>
    <s v="Q1"/>
    <n v="214.5"/>
    <n v="165"/>
    <n v="9.5"/>
    <n v="22.578947368421051"/>
    <n v="17.368421052631579"/>
    <n v="929.42849999999999"/>
    <n v="714.94500000000005"/>
    <n v="7506.9225000000006"/>
  </r>
  <r>
    <x v="192"/>
    <x v="2"/>
    <x v="2"/>
    <x v="4"/>
    <n v="251"/>
    <n v="13"/>
    <s v="Q1"/>
    <n v="328.90000000000003"/>
    <n v="253"/>
    <n v="11.5"/>
    <n v="28.6"/>
    <n v="22"/>
    <n v="1425.1237000000001"/>
    <n v="1096.249"/>
    <n v="11510.6145"/>
  </r>
  <r>
    <x v="193"/>
    <x v="2"/>
    <x v="2"/>
    <x v="4"/>
    <n v="252"/>
    <n v="14"/>
    <s v="Q1"/>
    <n v="230.1"/>
    <n v="177"/>
    <n v="8.25"/>
    <n v="27.890909090909091"/>
    <n v="21.454545454545453"/>
    <n v="997.02330000000006"/>
    <n v="766.94100000000003"/>
    <n v="8052.8805000000002"/>
  </r>
  <r>
    <x v="194"/>
    <x v="3"/>
    <x v="3"/>
    <x v="4"/>
    <n v="254"/>
    <n v="16"/>
    <s v="Q2"/>
    <n v="295.10000000000002"/>
    <n v="227"/>
    <n v="11.5"/>
    <n v="25.660869565217393"/>
    <n v="19.739130434782609"/>
    <n v="1278.6683"/>
    <n v="983.59100000000001"/>
    <n v="10327.7055"/>
  </r>
  <r>
    <x v="195"/>
    <x v="3"/>
    <x v="3"/>
    <x v="4"/>
    <n v="255"/>
    <n v="17"/>
    <s v="Q2"/>
    <n v="370.5"/>
    <n v="285"/>
    <n v="14.25"/>
    <n v="26"/>
    <n v="20"/>
    <n v="1605.3765000000001"/>
    <n v="1234.905"/>
    <n v="12966.502500000001"/>
  </r>
  <r>
    <x v="196"/>
    <x v="3"/>
    <x v="3"/>
    <x v="4"/>
    <n v="256"/>
    <n v="18"/>
    <s v="Q2"/>
    <n v="166.4"/>
    <n v="128"/>
    <n v="5.75"/>
    <n v="28.939130434782609"/>
    <n v="22.260869565217391"/>
    <n v="721.01120000000003"/>
    <n v="554.62400000000002"/>
    <n v="5823.5520000000006"/>
  </r>
  <r>
    <x v="197"/>
    <x v="4"/>
    <x v="4"/>
    <x v="4"/>
    <n v="257"/>
    <n v="19"/>
    <s v="Q2"/>
    <n v="367.90000000000003"/>
    <n v="283"/>
    <n v="13.5"/>
    <n v="27.251851851851853"/>
    <n v="20.962962962962962"/>
    <n v="1594.1107000000002"/>
    <n v="1226.239"/>
    <n v="12875.5095"/>
  </r>
  <r>
    <x v="198"/>
    <x v="4"/>
    <x v="4"/>
    <x v="4"/>
    <n v="258"/>
    <n v="20"/>
    <s v="Q2"/>
    <n v="327.60000000000002"/>
    <n v="252"/>
    <n v="13.75"/>
    <n v="23.825454545454548"/>
    <n v="18.327272727272728"/>
    <n v="1419.4908000000003"/>
    <n v="1091.9159999999999"/>
    <n v="11465.117999999999"/>
  </r>
  <r>
    <x v="199"/>
    <x v="4"/>
    <x v="4"/>
    <x v="4"/>
    <n v="259"/>
    <n v="21"/>
    <s v="Q2"/>
    <n v="362.7"/>
    <n v="279"/>
    <n v="12.25"/>
    <n v="29.608163265306121"/>
    <n v="22.775510204081634"/>
    <n v="1571.5790999999999"/>
    <n v="1208.9070000000002"/>
    <n v="12693.523500000001"/>
  </r>
  <r>
    <x v="200"/>
    <x v="4"/>
    <x v="4"/>
    <x v="4"/>
    <n v="260"/>
    <n v="22"/>
    <s v="Q2"/>
    <n v="287.3"/>
    <n v="221"/>
    <n v="9.5"/>
    <n v="30.242105263157896"/>
    <n v="23.263157894736842"/>
    <n v="1244.8709000000001"/>
    <n v="957.59300000000007"/>
    <n v="10054.726500000001"/>
  </r>
  <r>
    <x v="201"/>
    <x v="4"/>
    <x v="4"/>
    <x v="4"/>
    <n v="261"/>
    <n v="23"/>
    <s v="Q2"/>
    <n v="557.70000000000005"/>
    <n v="429"/>
    <n v="19.5"/>
    <n v="28.6"/>
    <n v="22"/>
    <n v="2416.5141000000003"/>
    <n v="1858.857"/>
    <n v="19517.998500000002"/>
  </r>
  <r>
    <x v="202"/>
    <x v="5"/>
    <x v="5"/>
    <x v="4"/>
    <n v="262"/>
    <n v="24"/>
    <s v="Q2"/>
    <n v="215.8"/>
    <n v="166"/>
    <n v="7.75"/>
    <n v="27.845161290322583"/>
    <n v="21.419354838709676"/>
    <n v="935.06140000000005"/>
    <n v="719.27800000000002"/>
    <n v="7552.4189999999999"/>
  </r>
  <r>
    <x v="203"/>
    <x v="5"/>
    <x v="5"/>
    <x v="4"/>
    <n v="263"/>
    <n v="25"/>
    <s v="Q2"/>
    <n v="440.7"/>
    <n v="339"/>
    <n v="16.5"/>
    <n v="26.709090909090907"/>
    <n v="20.545454545454547"/>
    <n v="1909.5531000000001"/>
    <n v="1468.8870000000002"/>
    <n v="15423.313500000002"/>
  </r>
  <r>
    <x v="204"/>
    <x v="5"/>
    <x v="5"/>
    <x v="4"/>
    <n v="264"/>
    <n v="26"/>
    <s v="Q2"/>
    <n v="434.2"/>
    <n v="334"/>
    <n v="16.25"/>
    <n v="26.72"/>
    <n v="20.553846153846155"/>
    <n v="1881.3886"/>
    <n v="1447.222"/>
    <n v="15195.831"/>
  </r>
  <r>
    <x v="205"/>
    <x v="5"/>
    <x v="5"/>
    <x v="4"/>
    <n v="265"/>
    <n v="27"/>
    <s v="Q2"/>
    <n v="339.3"/>
    <n v="261"/>
    <n v="14.75"/>
    <n v="23.003389830508475"/>
    <n v="17.694915254237287"/>
    <n v="1470.1869000000002"/>
    <n v="1130.913"/>
    <n v="11874.586499999999"/>
  </r>
  <r>
    <x v="206"/>
    <x v="6"/>
    <x v="6"/>
    <x v="4"/>
    <n v="266"/>
    <n v="28"/>
    <s v="Q3"/>
    <n v="370.5"/>
    <n v="285"/>
    <n v="16.25"/>
    <n v="22.8"/>
    <n v="17.53846153846154"/>
    <n v="1605.3765000000001"/>
    <n v="1234.905"/>
    <n v="12966.502500000001"/>
  </r>
  <r>
    <x v="207"/>
    <x v="6"/>
    <x v="6"/>
    <x v="4"/>
    <n v="267"/>
    <n v="29"/>
    <s v="Q3"/>
    <n v="418.88470000000001"/>
    <n v="322.21899999999999"/>
    <n v="18.25"/>
    <n v="22.952586301369863"/>
    <n v="17.655835616438356"/>
    <n v="1815.0274051000001"/>
    <n v="1396.174927"/>
    <n v="14659.8367335"/>
  </r>
  <r>
    <x v="208"/>
    <x v="6"/>
    <x v="6"/>
    <x v="4"/>
    <n v="268"/>
    <n v="30"/>
    <s v="Q3"/>
    <n v="289.90000000000003"/>
    <n v="223"/>
    <n v="10.5"/>
    <n v="27.609523809523814"/>
    <n v="21.238095238095237"/>
    <n v="1256.1367000000002"/>
    <n v="966.25900000000001"/>
    <n v="10145.719499999999"/>
  </r>
  <r>
    <x v="209"/>
    <x v="6"/>
    <x v="6"/>
    <x v="4"/>
    <n v="269"/>
    <n v="31"/>
    <s v="Q3"/>
    <n v="382.2"/>
    <n v="294"/>
    <n v="15"/>
    <n v="25.48"/>
    <n v="19.600000000000001"/>
    <n v="1656.0726"/>
    <n v="1273.902"/>
    <n v="13375.971000000001"/>
  </r>
  <r>
    <x v="210"/>
    <x v="7"/>
    <x v="7"/>
    <x v="4"/>
    <n v="270"/>
    <n v="32"/>
    <s v="Q3"/>
    <n v="543.4"/>
    <n v="418"/>
    <n v="22.5"/>
    <n v="24.15111111111111"/>
    <n v="18.577777777777779"/>
    <n v="2354.5522000000001"/>
    <n v="1811.1940000000002"/>
    <n v="19017.537"/>
  </r>
  <r>
    <x v="211"/>
    <x v="7"/>
    <x v="7"/>
    <x v="4"/>
    <n v="271"/>
    <n v="33"/>
    <s v="Q3"/>
    <n v="423.8"/>
    <n v="326"/>
    <n v="18.75"/>
    <n v="22.602666666666668"/>
    <n v="17.386666666666667"/>
    <n v="1836.3254000000002"/>
    <n v="1412.558"/>
    <n v="14831.859"/>
  </r>
  <r>
    <x v="212"/>
    <x v="7"/>
    <x v="7"/>
    <x v="4"/>
    <n v="272"/>
    <n v="34"/>
    <s v="Q3"/>
    <n v="509.6"/>
    <n v="392"/>
    <n v="22"/>
    <n v="23.163636363636364"/>
    <n v="17.818181818181817"/>
    <n v="2208.0968000000003"/>
    <n v="1698.5360000000001"/>
    <n v="17834.628000000001"/>
  </r>
  <r>
    <x v="213"/>
    <x v="7"/>
    <x v="7"/>
    <x v="4"/>
    <n v="273"/>
    <n v="35"/>
    <s v="Q3"/>
    <n v="409.5"/>
    <n v="315"/>
    <n v="17"/>
    <n v="24.088235294117649"/>
    <n v="18.529411764705884"/>
    <n v="1774.3635000000002"/>
    <n v="1364.895"/>
    <n v="14331.397499999999"/>
  </r>
  <r>
    <x v="214"/>
    <x v="7"/>
    <x v="7"/>
    <x v="4"/>
    <n v="274"/>
    <n v="36"/>
    <s v="Q3"/>
    <n v="201.5"/>
    <n v="155"/>
    <n v="9"/>
    <n v="22.388888888888889"/>
    <n v="17.222222222222221"/>
    <n v="873.09950000000003"/>
    <n v="671.61500000000001"/>
    <n v="7051.9575000000004"/>
  </r>
  <r>
    <x v="215"/>
    <x v="8"/>
    <x v="8"/>
    <x v="4"/>
    <n v="275"/>
    <n v="37"/>
    <s v="Q3"/>
    <n v="400.40000000000003"/>
    <n v="308"/>
    <n v="16.5"/>
    <n v="24.266666666666669"/>
    <n v="18.666666666666668"/>
    <n v="1734.9332000000002"/>
    <n v="1334.5640000000001"/>
    <n v="14012.922"/>
  </r>
  <r>
    <x v="216"/>
    <x v="8"/>
    <x v="8"/>
    <x v="4"/>
    <n v="276"/>
    <n v="38"/>
    <s v="Q3"/>
    <n v="328.90000000000003"/>
    <n v="253"/>
    <n v="13.5"/>
    <n v="24.362962962962964"/>
    <n v="18.74074074074074"/>
    <n v="1425.1237000000001"/>
    <n v="1096.249"/>
    <n v="11510.6145"/>
  </r>
  <r>
    <x v="217"/>
    <x v="9"/>
    <x v="9"/>
    <x v="4"/>
    <n v="279"/>
    <n v="41"/>
    <s v="Q4"/>
    <n v="330.2"/>
    <n v="254"/>
    <n v="13.25"/>
    <n v="24.920754716981133"/>
    <n v="19.169811320754718"/>
    <n v="1430.7565999999999"/>
    <n v="1100.5820000000001"/>
    <n v="11556.111000000001"/>
  </r>
  <r>
    <x v="218"/>
    <x v="9"/>
    <x v="9"/>
    <x v="4"/>
    <n v="280"/>
    <n v="42"/>
    <s v="Q4"/>
    <n v="262.60000000000002"/>
    <n v="202"/>
    <n v="11"/>
    <n v="23.872727272727275"/>
    <n v="18.363636363636363"/>
    <n v="1137.8458000000001"/>
    <n v="875.26600000000008"/>
    <n v="9190.2930000000015"/>
  </r>
  <r>
    <x v="219"/>
    <x v="9"/>
    <x v="9"/>
    <x v="4"/>
    <n v="281"/>
    <n v="43"/>
    <s v="Q4"/>
    <n v="366.6"/>
    <n v="282"/>
    <n v="14.75"/>
    <n v="24.854237288135593"/>
    <n v="19.118644067796609"/>
    <n v="1588.4778000000001"/>
    <n v="1221.9059999999999"/>
    <n v="12830.012999999999"/>
  </r>
  <r>
    <x v="220"/>
    <x v="9"/>
    <x v="9"/>
    <x v="4"/>
    <n v="282"/>
    <n v="44"/>
    <s v="Q4"/>
    <n v="288.60000000000002"/>
    <n v="222"/>
    <n v="11.75"/>
    <n v="24.561702127659576"/>
    <n v="18.893617021276597"/>
    <n v="1250.5038000000002"/>
    <n v="961.92600000000004"/>
    <n v="10100.223"/>
  </r>
  <r>
    <x v="221"/>
    <x v="9"/>
    <x v="9"/>
    <x v="4"/>
    <n v="283"/>
    <n v="45"/>
    <s v="Q4"/>
    <n v="252.20000000000002"/>
    <n v="194"/>
    <n v="10"/>
    <n v="25.220000000000002"/>
    <n v="19.399999999999999"/>
    <n v="1092.7826000000002"/>
    <n v="840.60200000000009"/>
    <n v="8826.3210000000017"/>
  </r>
  <r>
    <x v="222"/>
    <x v="10"/>
    <x v="10"/>
    <x v="4"/>
    <n v="284"/>
    <n v="46"/>
    <s v="Q4"/>
    <n v="338"/>
    <n v="260"/>
    <n v="13.25"/>
    <n v="25.509433962264151"/>
    <n v="19.622641509433961"/>
    <n v="1464.5540000000001"/>
    <n v="1126.5800000000002"/>
    <n v="11829.090000000002"/>
  </r>
  <r>
    <x v="223"/>
    <x v="10"/>
    <x v="10"/>
    <x v="4"/>
    <n v="285"/>
    <n v="47"/>
    <s v="Q4"/>
    <n v="370.5"/>
    <n v="285"/>
    <n v="15.5"/>
    <n v="23.903225806451612"/>
    <n v="18.387096774193548"/>
    <n v="1605.3765000000001"/>
    <n v="1234.905"/>
    <n v="12966.502500000001"/>
  </r>
  <r>
    <x v="224"/>
    <x v="10"/>
    <x v="10"/>
    <x v="4"/>
    <n v="286"/>
    <n v="48"/>
    <s v="Q4"/>
    <n v="357.5"/>
    <n v="275"/>
    <n v="14.25"/>
    <n v="25.087719298245613"/>
    <n v="19.298245614035089"/>
    <n v="1549.0475000000001"/>
    <n v="1191.575"/>
    <n v="12511.5375"/>
  </r>
  <r>
    <x v="225"/>
    <x v="10"/>
    <x v="10"/>
    <x v="4"/>
    <n v="287"/>
    <n v="49"/>
    <s v="Q4"/>
    <n v="444.6"/>
    <n v="342"/>
    <n v="18.75"/>
    <n v="23.712"/>
    <n v="18.239999999999998"/>
    <n v="1926.4518000000003"/>
    <n v="1481.886"/>
    <n v="15559.803"/>
  </r>
  <r>
    <x v="226"/>
    <x v="11"/>
    <x v="11"/>
    <x v="4"/>
    <n v="288"/>
    <n v="50"/>
    <s v="Q4"/>
    <n v="451.1"/>
    <n v="347"/>
    <n v="17.5"/>
    <n v="25.777142857142859"/>
    <n v="19.828571428571429"/>
    <n v="1954.6163000000001"/>
    <n v="1503.5510000000002"/>
    <n v="15787.285500000002"/>
  </r>
  <r>
    <x v="227"/>
    <x v="11"/>
    <x v="11"/>
    <x v="4"/>
    <n v="289"/>
    <n v="51"/>
    <s v="Q4"/>
    <n v="417.3"/>
    <n v="321"/>
    <n v="15.75"/>
    <n v="26.495238095238097"/>
    <n v="20.38095238095238"/>
    <n v="1808.1609000000001"/>
    <n v="1390.893"/>
    <n v="14604.3765"/>
  </r>
  <r>
    <x v="228"/>
    <x v="11"/>
    <x v="11"/>
    <x v="4"/>
    <n v="290"/>
    <n v="52"/>
    <s v="Q4"/>
    <n v="313.3"/>
    <n v="241"/>
    <n v="18.75"/>
    <n v="16.709333333333333"/>
    <n v="12.853333333333333"/>
    <n v="1357.5289"/>
    <n v="1044.2530000000002"/>
    <n v="10964.656500000001"/>
  </r>
  <r>
    <x v="229"/>
    <x v="11"/>
    <x v="11"/>
    <x v="4"/>
    <n v="291"/>
    <n v="53"/>
    <s v="Q4"/>
    <n v="358.8"/>
    <n v="276"/>
    <n v="14.5"/>
    <n v="24.744827586206899"/>
    <n v="19.03448275862069"/>
    <n v="1554.6804000000002"/>
    <n v="1195.9080000000001"/>
    <n v="12557.034000000001"/>
  </r>
  <r>
    <x v="230"/>
    <x v="0"/>
    <x v="0"/>
    <x v="5"/>
    <n v="294"/>
    <n v="4"/>
    <s v="Q1"/>
    <n v="430.3"/>
    <n v="331"/>
    <n v="16.5"/>
    <n v="26.078787878787878"/>
    <n v="20.060606060606062"/>
    <n v="1864.4899"/>
    <n v="1434.223"/>
    <n v="15059.341499999999"/>
  </r>
  <r>
    <x v="231"/>
    <x v="0"/>
    <x v="0"/>
    <x v="5"/>
    <n v="295"/>
    <n v="5"/>
    <s v="Q1"/>
    <n v="439.40000000000003"/>
    <n v="338"/>
    <n v="18.5"/>
    <n v="23.751351351351353"/>
    <n v="18.27027027027027"/>
    <n v="1903.9202000000002"/>
    <n v="1464.5540000000001"/>
    <n v="15377.817000000001"/>
  </r>
  <r>
    <x v="232"/>
    <x v="0"/>
    <x v="0"/>
    <x v="5"/>
    <n v="296"/>
    <n v="6"/>
    <s v="Q1"/>
    <n v="587.6"/>
    <n v="452"/>
    <n v="22.25"/>
    <n v="26.408988764044945"/>
    <n v="20.314606741573034"/>
    <n v="2546.0708000000004"/>
    <n v="1958.5160000000001"/>
    <n v="20564.418000000001"/>
  </r>
  <r>
    <x v="233"/>
    <x v="1"/>
    <x v="1"/>
    <x v="5"/>
    <n v="297"/>
    <n v="7"/>
    <s v="Q1"/>
    <n v="479.7"/>
    <n v="369"/>
    <n v="18.5"/>
    <n v="25.929729729729729"/>
    <n v="19.945945945945947"/>
    <n v="2078.5401000000002"/>
    <n v="1598.8770000000002"/>
    <n v="16788.208500000001"/>
  </r>
  <r>
    <x v="234"/>
    <x v="1"/>
    <x v="1"/>
    <x v="5"/>
    <n v="298"/>
    <n v="8"/>
    <s v="Q1"/>
    <n v="449.8"/>
    <n v="346"/>
    <n v="17.5"/>
    <n v="25.702857142857145"/>
    <n v="19.771428571428572"/>
    <n v="1948.9834000000001"/>
    <n v="1499.2180000000001"/>
    <n v="15741.789000000001"/>
  </r>
  <r>
    <x v="235"/>
    <x v="1"/>
    <x v="1"/>
    <x v="5"/>
    <n v="299"/>
    <n v="9"/>
    <s v="Q1"/>
    <n v="403"/>
    <n v="310"/>
    <n v="15.25"/>
    <n v="26.42622950819672"/>
    <n v="20.327868852459016"/>
    <n v="1746.1990000000001"/>
    <n v="1343.23"/>
    <n v="14103.915000000001"/>
  </r>
  <r>
    <x v="236"/>
    <x v="1"/>
    <x v="1"/>
    <x v="5"/>
    <n v="300"/>
    <n v="10"/>
    <s v="Q1"/>
    <n v="397.8"/>
    <n v="306"/>
    <n v="15"/>
    <n v="26.52"/>
    <n v="20.399999999999999"/>
    <n v="1723.6674"/>
    <n v="1325.8980000000001"/>
    <n v="13921.929000000002"/>
  </r>
  <r>
    <x v="237"/>
    <x v="2"/>
    <x v="2"/>
    <x v="5"/>
    <n v="301"/>
    <n v="11"/>
    <s v="Q1"/>
    <n v="214.5"/>
    <n v="165"/>
    <n v="8.5"/>
    <n v="25.235294117647058"/>
    <n v="19.411764705882351"/>
    <n v="929.42849999999999"/>
    <n v="714.94500000000005"/>
    <n v="7506.9225000000006"/>
  </r>
  <r>
    <x v="238"/>
    <x v="2"/>
    <x v="2"/>
    <x v="5"/>
    <n v="302"/>
    <n v="12"/>
    <s v="Q1"/>
    <n v="395.2"/>
    <n v="304"/>
    <n v="14.5"/>
    <n v="27.255172413793101"/>
    <n v="20.96551724137931"/>
    <n v="1712.4015999999999"/>
    <n v="1317.232"/>
    <n v="13830.936"/>
  </r>
  <r>
    <x v="239"/>
    <x v="2"/>
    <x v="2"/>
    <x v="5"/>
    <n v="303"/>
    <n v="13"/>
    <s v="Q1"/>
    <n v="340.6"/>
    <n v="262"/>
    <n v="12.5"/>
    <n v="27.248000000000001"/>
    <n v="20.96"/>
    <n v="1475.8198000000002"/>
    <n v="1135.2460000000001"/>
    <n v="11920.083000000001"/>
  </r>
  <r>
    <x v="240"/>
    <x v="2"/>
    <x v="2"/>
    <x v="5"/>
    <n v="304"/>
    <n v="14"/>
    <s v="Q1"/>
    <n v="370.5"/>
    <n v="285"/>
    <n v="14.25"/>
    <n v="26"/>
    <n v="20"/>
    <n v="1605.3765000000001"/>
    <n v="1234.905"/>
    <n v="12966.502500000001"/>
  </r>
  <r>
    <x v="241"/>
    <x v="3"/>
    <x v="3"/>
    <x v="5"/>
    <n v="305"/>
    <n v="15"/>
    <s v="Q2"/>
    <n v="214.5"/>
    <n v="165"/>
    <n v="8.25"/>
    <n v="26"/>
    <n v="20"/>
    <n v="929.42849999999999"/>
    <n v="714.94500000000005"/>
    <n v="7506.9225000000006"/>
  </r>
  <r>
    <x v="242"/>
    <x v="3"/>
    <x v="3"/>
    <x v="5"/>
    <n v="306"/>
    <n v="16"/>
    <s v="Q2"/>
    <n v="258.7"/>
    <n v="199"/>
    <n v="11"/>
    <n v="23.518181818181816"/>
    <n v="18.09090909090909"/>
    <n v="1120.9471000000001"/>
    <n v="862.26700000000005"/>
    <n v="9053.8035"/>
  </r>
  <r>
    <x v="243"/>
    <x v="3"/>
    <x v="3"/>
    <x v="5"/>
    <n v="307"/>
    <n v="17"/>
    <s v="Q2"/>
    <n v="348.40000000000003"/>
    <n v="268"/>
    <n v="13.5"/>
    <n v="25.80740740740741"/>
    <n v="19.851851851851851"/>
    <n v="1509.6172000000001"/>
    <n v="1161.2440000000001"/>
    <n v="12193.062000000002"/>
  </r>
  <r>
    <x v="244"/>
    <x v="3"/>
    <x v="3"/>
    <x v="5"/>
    <n v="308"/>
    <n v="18"/>
    <s v="Q2"/>
    <n v="465.40000000000003"/>
    <n v="358"/>
    <n v="17.75"/>
    <n v="26.219718309859157"/>
    <n v="20.169014084507044"/>
    <n v="2016.5782000000002"/>
    <n v="1551.2140000000002"/>
    <n v="16287.747000000001"/>
  </r>
  <r>
    <x v="245"/>
    <x v="4"/>
    <x v="4"/>
    <x v="5"/>
    <n v="309"/>
    <n v="19"/>
    <s v="Q2"/>
    <n v="421.2"/>
    <n v="324"/>
    <n v="15.75"/>
    <n v="26.742857142857144"/>
    <n v="20.571428571428573"/>
    <n v="1825.0596"/>
    <n v="1403.8920000000001"/>
    <n v="14740.866"/>
  </r>
  <r>
    <x v="246"/>
    <x v="4"/>
    <x v="4"/>
    <x v="5"/>
    <n v="310"/>
    <n v="20"/>
    <s v="Q2"/>
    <n v="427.7"/>
    <n v="329"/>
    <n v="16"/>
    <n v="26.731249999999999"/>
    <n v="20.5625"/>
    <n v="1853.2241000000001"/>
    <n v="1425.557"/>
    <n v="14968.3485"/>
  </r>
  <r>
    <x v="247"/>
    <x v="4"/>
    <x v="4"/>
    <x v="5"/>
    <n v="311"/>
    <n v="21"/>
    <s v="Q2"/>
    <n v="390"/>
    <n v="300"/>
    <n v="16.25"/>
    <n v="24"/>
    <n v="18.46153846153846"/>
    <n v="1689.8700000000001"/>
    <n v="1299.9000000000001"/>
    <n v="13648.95"/>
  </r>
  <r>
    <x v="248"/>
    <x v="4"/>
    <x v="4"/>
    <x v="5"/>
    <n v="312"/>
    <n v="22"/>
    <s v="Q2"/>
    <n v="440.7"/>
    <n v="339"/>
    <n v="16.25"/>
    <n v="27.12"/>
    <n v="20.861538461538462"/>
    <n v="1909.5531000000001"/>
    <n v="1468.8870000000002"/>
    <n v="15423.313500000002"/>
  </r>
  <r>
    <x v="249"/>
    <x v="4"/>
    <x v="4"/>
    <x v="5"/>
    <n v="313"/>
    <n v="23"/>
    <s v="Q2"/>
    <n v="426.40000000000003"/>
    <n v="328"/>
    <n v="15.25"/>
    <n v="27.960655737704919"/>
    <n v="21.508196721311474"/>
    <n v="1847.5912000000003"/>
    <n v="1421.2240000000002"/>
    <n v="14922.852000000003"/>
  </r>
  <r>
    <x v="250"/>
    <x v="5"/>
    <x v="5"/>
    <x v="5"/>
    <n v="314"/>
    <n v="24"/>
    <s v="Q2"/>
    <n v="672.1"/>
    <n v="517"/>
    <n v="23.5"/>
    <n v="22"/>
    <n v="22"/>
    <n v="2912.2093000000004"/>
    <n v="2240.1610000000001"/>
    <n v="23521.690500000001"/>
  </r>
  <r>
    <x v="251"/>
    <x v="5"/>
    <x v="5"/>
    <x v="5"/>
    <n v="315"/>
    <n v="25"/>
    <s v="Q2"/>
    <n v="595.4"/>
    <n v="458"/>
    <n v="21"/>
    <n v="28.352380952380951"/>
    <n v="21.80952380952381"/>
    <n v="2579.8681999999999"/>
    <n v="1984.5140000000001"/>
    <n v="20837.397000000001"/>
  </r>
  <r>
    <x v="252"/>
    <x v="5"/>
    <x v="5"/>
    <x v="5"/>
    <n v="316"/>
    <n v="26"/>
    <s v="Q2"/>
    <n v="586.30000000000007"/>
    <n v="451"/>
    <n v="20.5"/>
    <n v="28.600000000000005"/>
    <n v="22"/>
    <n v="2540.4379000000004"/>
    <n v="1954.183"/>
    <n v="20518.9215"/>
  </r>
  <r>
    <x v="253"/>
    <x v="6"/>
    <x v="6"/>
    <x v="5"/>
    <n v="319"/>
    <n v="29"/>
    <s v="Q3"/>
    <n v="443.3"/>
    <n v="341"/>
    <n v="15.25"/>
    <n v="29.068852459016394"/>
    <n v="22.360655737704917"/>
    <n v="1920.8189000000002"/>
    <n v="1477.5530000000001"/>
    <n v="15514.306500000001"/>
  </r>
  <r>
    <x v="254"/>
    <x v="6"/>
    <x v="6"/>
    <x v="5"/>
    <n v="320"/>
    <n v="30"/>
    <s v="Q3"/>
    <n v="548.6"/>
    <n v="422"/>
    <n v="19"/>
    <n v="28.873684210526317"/>
    <n v="22.210526315789473"/>
    <n v="2377.0838000000003"/>
    <n v="1828.5260000000001"/>
    <n v="19199.523000000001"/>
  </r>
  <r>
    <x v="255"/>
    <x v="6"/>
    <x v="6"/>
    <x v="5"/>
    <n v="321"/>
    <n v="31"/>
    <s v="Q3"/>
    <n v="534.30000000000007"/>
    <n v="411"/>
    <n v="18"/>
    <n v="29.683333333333337"/>
    <n v="22.833333333333332"/>
    <n v="2315.1219000000006"/>
    <n v="1780.8630000000001"/>
    <n v="18699.0615"/>
  </r>
  <r>
    <x v="256"/>
    <x v="6"/>
    <x v="6"/>
    <x v="5"/>
    <n v="322"/>
    <n v="32"/>
    <s v="Q3"/>
    <n v="392.6"/>
    <n v="302"/>
    <n v="13.5"/>
    <n v="29.081481481481482"/>
    <n v="22.37037037037037"/>
    <n v="1701.1358000000002"/>
    <n v="1308.566"/>
    <n v="13739.943000000001"/>
  </r>
  <r>
    <x v="257"/>
    <x v="7"/>
    <x v="7"/>
    <x v="5"/>
    <n v="323"/>
    <n v="33"/>
    <s v="Q3"/>
    <n v="240.5"/>
    <n v="185"/>
    <n v="8.25"/>
    <n v="29.151515151515152"/>
    <n v="22.424242424242426"/>
    <n v="1042.0865000000001"/>
    <n v="801.60500000000002"/>
    <n v="8416.8525000000009"/>
  </r>
  <r>
    <x v="258"/>
    <x v="7"/>
    <x v="7"/>
    <x v="5"/>
    <n v="324"/>
    <n v="34"/>
    <s v="Q3"/>
    <n v="289.90000000000003"/>
    <n v="223"/>
    <n v="9.75"/>
    <n v="29.733333333333338"/>
    <n v="22.871794871794872"/>
    <n v="1256.1367000000002"/>
    <n v="966.25900000000001"/>
    <n v="10145.719499999999"/>
  </r>
  <r>
    <x v="259"/>
    <x v="7"/>
    <x v="7"/>
    <x v="5"/>
    <n v="325"/>
    <n v="35"/>
    <s v="Q3"/>
    <n v="202.8"/>
    <n v="156"/>
    <n v="7"/>
    <n v="28.971428571428572"/>
    <n v="22.285714285714285"/>
    <n v="878.7324000000001"/>
    <n v="675.94799999999998"/>
    <n v="7097.4539999999997"/>
  </r>
  <r>
    <x v="260"/>
    <x v="7"/>
    <x v="7"/>
    <x v="5"/>
    <n v="326"/>
    <n v="36"/>
    <s v="Q3"/>
    <n v="244.4"/>
    <n v="188"/>
    <n v="8.25"/>
    <n v="29.624242424242425"/>
    <n v="22.787878787878789"/>
    <n v="1058.9852000000001"/>
    <n v="814.60400000000004"/>
    <n v="8553.3420000000006"/>
  </r>
  <r>
    <x v="261"/>
    <x v="8"/>
    <x v="8"/>
    <x v="5"/>
    <n v="327"/>
    <n v="37"/>
    <s v="Q3"/>
    <n v="572"/>
    <n v="440"/>
    <n v="18.75"/>
    <n v="30.506666666666668"/>
    <n v="23.466666666666665"/>
    <n v="2478.4760000000001"/>
    <n v="1906.52"/>
    <n v="20018.46"/>
  </r>
  <r>
    <x v="262"/>
    <x v="8"/>
    <x v="8"/>
    <x v="5"/>
    <n v="328"/>
    <n v="38"/>
    <s v="Q3"/>
    <n v="387.40000000000003"/>
    <n v="298"/>
    <n v="13.5"/>
    <n v="28.6962962962963"/>
    <n v="22.074074074074073"/>
    <n v="1678.6042000000002"/>
    <n v="1291.2340000000002"/>
    <n v="13557.957000000002"/>
  </r>
  <r>
    <x v="263"/>
    <x v="8"/>
    <x v="8"/>
    <x v="5"/>
    <n v="329"/>
    <n v="39"/>
    <s v="Q3"/>
    <n v="373.1"/>
    <n v="287"/>
    <n v="12.75"/>
    <n v="29.262745098039218"/>
    <n v="22.509803921568629"/>
    <n v="1616.6423000000002"/>
    <n v="1243.5710000000001"/>
    <n v="13057.495500000001"/>
  </r>
  <r>
    <x v="264"/>
    <x v="8"/>
    <x v="8"/>
    <x v="5"/>
    <n v="330"/>
    <n v="40"/>
    <s v="Q3"/>
    <n v="403"/>
    <n v="310"/>
    <n v="14"/>
    <n v="28.785714285714285"/>
    <n v="22.142857142857142"/>
    <n v="1746.1990000000001"/>
    <n v="1343.23"/>
    <n v="14103.915000000001"/>
  </r>
  <r>
    <x v="265"/>
    <x v="9"/>
    <x v="9"/>
    <x v="5"/>
    <n v="331"/>
    <n v="41"/>
    <s v="Q4"/>
    <n v="248.3"/>
    <n v="191"/>
    <n v="7.75"/>
    <n v="32.038709677419355"/>
    <n v="24.64516129032258"/>
    <n v="1075.8839"/>
    <n v="827.60300000000007"/>
    <n v="8689.8315000000002"/>
  </r>
  <r>
    <x v="266"/>
    <x v="9"/>
    <x v="9"/>
    <x v="5"/>
    <n v="332"/>
    <n v="42"/>
    <s v="Q4"/>
    <n v="334.1"/>
    <n v="257"/>
    <n v="11.25"/>
    <n v="29.69777777777778"/>
    <n v="22.844444444444445"/>
    <n v="1447.6553000000001"/>
    <n v="1113.5810000000001"/>
    <n v="11692.6005"/>
  </r>
  <r>
    <x v="267"/>
    <x v="9"/>
    <x v="9"/>
    <x v="5"/>
    <n v="333"/>
    <n v="43"/>
    <s v="Q4"/>
    <n v="258.7"/>
    <n v="199"/>
    <n v="9"/>
    <n v="28.744444444444444"/>
    <n v="22.111111111111111"/>
    <n v="1120.9471000000001"/>
    <n v="862.26700000000005"/>
    <n v="9053.8035"/>
  </r>
  <r>
    <x v="268"/>
    <x v="9"/>
    <x v="9"/>
    <x v="5"/>
    <n v="334"/>
    <n v="44"/>
    <s v="Q4"/>
    <n v="274.3"/>
    <n v="211"/>
    <n v="9.25"/>
    <n v="29.654054054054054"/>
    <n v="22.810810810810811"/>
    <n v="1188.5419000000002"/>
    <n v="914.26300000000003"/>
    <n v="9599.7615000000005"/>
  </r>
  <r>
    <x v="269"/>
    <x v="9"/>
    <x v="9"/>
    <x v="5"/>
    <n v="335"/>
    <n v="45"/>
    <s v="Q4"/>
    <n v="211.9"/>
    <n v="163"/>
    <n v="7.75"/>
    <n v="27.341935483870969"/>
    <n v="21.032258064516128"/>
    <n v="918.16270000000009"/>
    <n v="706.279"/>
    <n v="7415.9295000000002"/>
  </r>
  <r>
    <x v="270"/>
    <x v="10"/>
    <x v="10"/>
    <x v="5"/>
    <n v="336"/>
    <n v="46"/>
    <s v="Q4"/>
    <n v="327.60000000000002"/>
    <n v="252"/>
    <n v="9"/>
    <n v="36.400000000000006"/>
    <n v="28"/>
    <n v="1419.4908000000003"/>
    <n v="1091.9159999999999"/>
    <n v="11465.117999999999"/>
  </r>
  <r>
    <x v="271"/>
    <x v="10"/>
    <x v="10"/>
    <x v="5"/>
    <n v="337"/>
    <n v="47"/>
    <s v="Q4"/>
    <n v="416"/>
    <n v="320"/>
    <n v="12.5"/>
    <n v="33.28"/>
    <n v="25.6"/>
    <n v="1802.528"/>
    <n v="1386.56"/>
    <n v="14558.88"/>
  </r>
  <r>
    <x v="272"/>
    <x v="10"/>
    <x v="10"/>
    <x v="5"/>
    <n v="338"/>
    <n v="48"/>
    <s v="Q4"/>
    <n v="322.40000000000003"/>
    <n v="248"/>
    <n v="10.75"/>
    <n v="29.990697674418609"/>
    <n v="23.069767441860463"/>
    <n v="1396.9592000000002"/>
    <n v="1074.5840000000001"/>
    <n v="11283.132000000001"/>
  </r>
  <r>
    <x v="273"/>
    <x v="10"/>
    <x v="10"/>
    <x v="5"/>
    <n v="339"/>
    <n v="49"/>
    <s v="Q4"/>
    <n v="382.2"/>
    <n v="294"/>
    <n v="13"/>
    <n v="29.4"/>
    <n v="22.615384615384617"/>
    <n v="1656.0726"/>
    <n v="1273.902"/>
    <n v="13375.971000000001"/>
  </r>
  <r>
    <x v="274"/>
    <x v="11"/>
    <x v="11"/>
    <x v="5"/>
    <n v="340"/>
    <n v="50"/>
    <s v="Q4"/>
    <n v="438.1"/>
    <n v="337"/>
    <n v="14.25"/>
    <n v="30.743859649122808"/>
    <n v="23.649122807017545"/>
    <n v="1898.2873000000002"/>
    <n v="1460.221"/>
    <n v="15332.3205"/>
  </r>
  <r>
    <x v="275"/>
    <x v="11"/>
    <x v="11"/>
    <x v="5"/>
    <n v="341"/>
    <n v="51"/>
    <s v="Q4"/>
    <n v="339.3"/>
    <n v="261"/>
    <n v="11.75"/>
    <n v="28.876595744680852"/>
    <n v="22.212765957446809"/>
    <n v="1470.1869000000002"/>
    <n v="1130.913"/>
    <n v="11874.586499999999"/>
  </r>
  <r>
    <x v="276"/>
    <x v="11"/>
    <x v="11"/>
    <x v="5"/>
    <n v="342"/>
    <n v="52"/>
    <s v="Q4"/>
    <n v="442"/>
    <n v="340"/>
    <n v="15.5"/>
    <n v="28.516129032258064"/>
    <n v="21.93548387096774"/>
    <n v="1915.1860000000001"/>
    <n v="1473.22"/>
    <n v="15468.81"/>
  </r>
  <r>
    <x v="277"/>
    <x v="11"/>
    <x v="11"/>
    <x v="5"/>
    <n v="343"/>
    <n v="53"/>
    <s v="Q4"/>
    <n v="254.8"/>
    <n v="196"/>
    <n v="9.25"/>
    <n v="27.545945945945949"/>
    <n v="21.189189189189189"/>
    <n v="1104.0484000000001"/>
    <n v="849.26800000000003"/>
    <n v="8917.3140000000003"/>
  </r>
  <r>
    <x v="278"/>
    <x v="0"/>
    <x v="0"/>
    <x v="6"/>
    <n v="344"/>
    <n v="1"/>
    <s v="Q1"/>
    <n v="270.40000000000003"/>
    <n v="208"/>
    <n v="9.5"/>
    <n v="28.463157894736845"/>
    <n v="21.894736842105264"/>
    <n v="1171.6432000000002"/>
    <n v="901.26400000000001"/>
    <n v="9463.2720000000008"/>
  </r>
  <r>
    <x v="279"/>
    <x v="0"/>
    <x v="0"/>
    <x v="6"/>
    <n v="345"/>
    <n v="2"/>
    <s v="Q1"/>
    <n v="356.2"/>
    <n v="274"/>
    <n v="12"/>
    <n v="29.683333333333334"/>
    <n v="22.833333333333332"/>
    <n v="1543.4146000000001"/>
    <n v="1187.242"/>
    <n v="12466.040999999999"/>
  </r>
  <r>
    <x v="280"/>
    <x v="0"/>
    <x v="0"/>
    <x v="6"/>
    <n v="346"/>
    <n v="3"/>
    <s v="Q1"/>
    <n v="435.5"/>
    <n v="335"/>
    <n v="14.5"/>
    <n v="30.03448275862069"/>
    <n v="23.103448275862068"/>
    <n v="1887.0215000000001"/>
    <n v="1451.5550000000001"/>
    <n v="15241.327500000001"/>
  </r>
  <r>
    <x v="281"/>
    <x v="0"/>
    <x v="0"/>
    <x v="6"/>
    <n v="347"/>
    <n v="4"/>
    <s v="Q1"/>
    <n v="447.2"/>
    <n v="344"/>
    <n v="15.25"/>
    <n v="29.324590163934424"/>
    <n v="22.557377049180328"/>
    <n v="1937.7175999999999"/>
    <n v="1490.5520000000001"/>
    <n v="15650.796000000002"/>
  </r>
  <r>
    <x v="282"/>
    <x v="0"/>
    <x v="0"/>
    <x v="6"/>
    <n v="348"/>
    <n v="5"/>
    <s v="Q1"/>
    <n v="352.3"/>
    <n v="271"/>
    <n v="11.75"/>
    <n v="29.982978723404255"/>
    <n v="23.063829787234042"/>
    <n v="1526.5159000000001"/>
    <n v="1174.2429999999999"/>
    <n v="12329.5515"/>
  </r>
  <r>
    <x v="283"/>
    <x v="1"/>
    <x v="1"/>
    <x v="6"/>
    <n v="349"/>
    <n v="6"/>
    <s v="Q1"/>
    <n v="387.40000000000003"/>
    <n v="298"/>
    <n v="13.25"/>
    <n v="29.237735849056605"/>
    <n v="22.490566037735849"/>
    <n v="1678.6042000000002"/>
    <n v="1291.2340000000002"/>
    <n v="13557.957000000002"/>
  </r>
  <r>
    <x v="284"/>
    <x v="1"/>
    <x v="1"/>
    <x v="6"/>
    <n v="350"/>
    <n v="7"/>
    <s v="Q1"/>
    <n v="357.5"/>
    <n v="275"/>
    <n v="12.25"/>
    <n v="29.183673469387756"/>
    <n v="22.448979591836736"/>
    <n v="1549.0475000000001"/>
    <n v="1191.575"/>
    <n v="12511.5375"/>
  </r>
  <r>
    <x v="285"/>
    <x v="1"/>
    <x v="1"/>
    <x v="6"/>
    <n v="351"/>
    <n v="8"/>
    <s v="Q1"/>
    <n v="356.2"/>
    <n v="274"/>
    <n v="12.5"/>
    <n v="28.495999999999999"/>
    <n v="21.92"/>
    <n v="1543.4146000000001"/>
    <n v="1187.242"/>
    <n v="12466.040999999999"/>
  </r>
  <r>
    <x v="286"/>
    <x v="1"/>
    <x v="1"/>
    <x v="6"/>
    <n v="352"/>
    <n v="9"/>
    <s v="Q1"/>
    <n v="396.5"/>
    <n v="305"/>
    <n v="13.5"/>
    <n v="29.37037037037037"/>
    <n v="22.592592592592592"/>
    <n v="1718.0345"/>
    <n v="1321.5650000000001"/>
    <n v="13876.432500000001"/>
  </r>
  <r>
    <x v="287"/>
    <x v="2"/>
    <x v="2"/>
    <x v="6"/>
    <n v="353"/>
    <n v="10"/>
    <s v="Q1"/>
    <n v="491.40000000000003"/>
    <n v="378"/>
    <n v="16.25"/>
    <n v="30.240000000000002"/>
    <n v="23.261538461538461"/>
    <n v="2129.2362000000003"/>
    <n v="1637.874"/>
    <n v="17197.677"/>
  </r>
  <r>
    <x v="288"/>
    <x v="2"/>
    <x v="2"/>
    <x v="6"/>
    <n v="354"/>
    <n v="11"/>
    <s v="Q1"/>
    <n v="562.9"/>
    <n v="433"/>
    <n v="19.25"/>
    <n v="29.241558441558439"/>
    <n v="22.493506493506494"/>
    <n v="2439.0457000000001"/>
    <n v="1876.1890000000001"/>
    <n v="19699.984500000002"/>
  </r>
  <r>
    <x v="289"/>
    <x v="2"/>
    <x v="2"/>
    <x v="6"/>
    <n v="355"/>
    <n v="12"/>
    <s v="Q1"/>
    <n v="388.7"/>
    <n v="299"/>
    <n v="13"/>
    <n v="29.9"/>
    <n v="23"/>
    <n v="1684.2371000000001"/>
    <n v="1295.567"/>
    <n v="13603.4535"/>
  </r>
  <r>
    <x v="290"/>
    <x v="2"/>
    <x v="2"/>
    <x v="6"/>
    <n v="356"/>
    <n v="13"/>
    <s v="Q1"/>
    <n v="503.1"/>
    <n v="387"/>
    <n v="16.25"/>
    <n v="30.96"/>
    <n v="23.815384615384616"/>
    <n v="2179.9323000000004"/>
    <n v="1676.8710000000001"/>
    <n v="17607.145500000002"/>
  </r>
  <r>
    <x v="291"/>
    <x v="3"/>
    <x v="3"/>
    <x v="6"/>
    <n v="357"/>
    <n v="14"/>
    <s v="Q2"/>
    <n v="425.12599999999998"/>
    <n v="327.02"/>
    <n v="14.75"/>
    <n v="28.822101694915254"/>
    <n v="22.170847457627119"/>
    <n v="1842.070958"/>
    <n v="1416.97766"/>
    <n v="14878.265429999999"/>
  </r>
  <r>
    <x v="292"/>
    <x v="3"/>
    <x v="3"/>
    <x v="6"/>
    <n v="358"/>
    <n v="15"/>
    <s v="Q2"/>
    <n v="508.3"/>
    <n v="391"/>
    <n v="16.75"/>
    <n v="30.346268656716418"/>
    <n v="23.343283582089551"/>
    <n v="2202.4639000000002"/>
    <n v="1694.203"/>
    <n v="17789.1315"/>
  </r>
  <r>
    <x v="293"/>
    <x v="3"/>
    <x v="3"/>
    <x v="6"/>
    <n v="359"/>
    <n v="16"/>
    <s v="Q2"/>
    <n v="397.8"/>
    <n v="306"/>
    <n v="12.67"/>
    <n v="31.397000789265984"/>
    <n v="24.151539068666139"/>
    <n v="1723.6674"/>
    <n v="1325.8980000000001"/>
    <n v="13921.929000000002"/>
  </r>
  <r>
    <x v="294"/>
    <x v="3"/>
    <x v="3"/>
    <x v="6"/>
    <n v="360"/>
    <n v="17"/>
    <s v="Q2"/>
    <n v="305.5"/>
    <n v="235"/>
    <n v="9.75"/>
    <n v="31.333333333333332"/>
    <n v="24.102564102564102"/>
    <n v="1323.7315000000001"/>
    <n v="1018.255"/>
    <n v="10691.6775"/>
  </r>
  <r>
    <x v="295"/>
    <x v="3"/>
    <x v="3"/>
    <x v="6"/>
    <n v="361"/>
    <n v="18"/>
    <s v="Q2"/>
    <n v="370.5"/>
    <n v="285"/>
    <n v="12.5"/>
    <n v="29.64"/>
    <n v="22.8"/>
    <n v="1605.3765000000001"/>
    <n v="1234.905"/>
    <n v="12966.502500000001"/>
  </r>
  <r>
    <x v="296"/>
    <x v="4"/>
    <x v="4"/>
    <x v="6"/>
    <n v="362"/>
    <n v="19"/>
    <s v="Q2"/>
    <n v="329.25100000000003"/>
    <n v="253.27"/>
    <n v="10.75"/>
    <n v="30.628000000000004"/>
    <n v="23.560000000000002"/>
    <n v="1426.6445830000002"/>
    <n v="1097.4189100000001"/>
    <n v="11522.898555000002"/>
  </r>
  <r>
    <x v="297"/>
    <x v="4"/>
    <x v="4"/>
    <x v="6"/>
    <n v="363"/>
    <n v="20"/>
    <s v="Q2"/>
    <n v="414.7"/>
    <n v="319"/>
    <n v="12.75"/>
    <n v="32.52549019607843"/>
    <n v="25.019607843137255"/>
    <n v="1796.8951"/>
    <n v="1382.2270000000001"/>
    <n v="14513.383500000002"/>
  </r>
  <r>
    <x v="298"/>
    <x v="4"/>
    <x v="4"/>
    <x v="6"/>
    <n v="364"/>
    <n v="21"/>
    <s v="Q2"/>
    <n v="339.3"/>
    <n v="261"/>
    <n v="10.5"/>
    <n v="32.314285714285717"/>
    <n v="24.857142857142858"/>
    <n v="1470.1869000000002"/>
    <n v="1130.913"/>
    <n v="11874.586499999999"/>
  </r>
  <r>
    <x v="299"/>
    <x v="4"/>
    <x v="4"/>
    <x v="6"/>
    <n v="365"/>
    <n v="22"/>
    <s v="Q2"/>
    <n v="291.2"/>
    <n v="224"/>
    <n v="9"/>
    <n v="32.355555555555554"/>
    <n v="24.888888888888889"/>
    <n v="1261.7696000000001"/>
    <n v="970.5920000000001"/>
    <n v="10191.216"/>
  </r>
  <r>
    <x v="300"/>
    <x v="5"/>
    <x v="5"/>
    <x v="6"/>
    <n v="366"/>
    <n v="23"/>
    <s v="Q2"/>
    <n v="273"/>
    <n v="210"/>
    <n v="8.25"/>
    <n v="33.090909090909093"/>
    <n v="25.454545454545453"/>
    <n v="1182.9090000000001"/>
    <n v="909.93000000000006"/>
    <n v="9554.2650000000012"/>
  </r>
  <r>
    <x v="301"/>
    <x v="5"/>
    <x v="5"/>
    <x v="6"/>
    <n v="367"/>
    <n v="24"/>
    <s v="Q2"/>
    <n v="265.08170000000001"/>
    <n v="203.90899999999999"/>
    <n v="8.25"/>
    <n v="32.131115151515154"/>
    <n v="24.716242424242424"/>
    <n v="1148.5990061"/>
    <n v="883.53769699999998"/>
    <n v="9277.1458184999992"/>
  </r>
  <r>
    <x v="302"/>
    <x v="5"/>
    <x v="5"/>
    <x v="6"/>
    <n v="368"/>
    <n v="25"/>
    <s v="Q2"/>
    <n v="149.5"/>
    <n v="115"/>
    <n v="4.5"/>
    <n v="33.222222222222221"/>
    <n v="25.555555555555557"/>
    <n v="647.7835"/>
    <n v="498.29500000000002"/>
    <n v="5232.0974999999999"/>
  </r>
  <r>
    <x v="303"/>
    <x v="5"/>
    <x v="5"/>
    <x v="6"/>
    <n v="369"/>
    <n v="26"/>
    <s v="Q2"/>
    <n v="283.40000000000003"/>
    <n v="218"/>
    <n v="8.75"/>
    <n v="32.388571428571431"/>
    <n v="24.914285714285715"/>
    <n v="1227.9722000000002"/>
    <n v="944.59400000000005"/>
    <n v="9918.237000000001"/>
  </r>
  <r>
    <x v="304"/>
    <x v="6"/>
    <x v="6"/>
    <x v="6"/>
    <n v="370"/>
    <n v="27"/>
    <s v="Q3"/>
    <n v="189.8"/>
    <n v="146"/>
    <n v="5.75"/>
    <n v="33.008695652173913"/>
    <n v="25.391304347826086"/>
    <n v="822.40340000000003"/>
    <n v="632.61800000000005"/>
    <n v="6642.4890000000005"/>
  </r>
  <r>
    <x v="305"/>
    <x v="6"/>
    <x v="6"/>
    <x v="6"/>
    <n v="371"/>
    <n v="28"/>
    <s v="Q3"/>
    <n v="166.4"/>
    <n v="128"/>
    <n v="5.25"/>
    <n v="31.695238095238096"/>
    <n v="24.38095238095238"/>
    <n v="721.01120000000003"/>
    <n v="554.62400000000002"/>
    <n v="5823.5520000000006"/>
  </r>
  <r>
    <x v="306"/>
    <x v="6"/>
    <x v="6"/>
    <x v="6"/>
    <n v="372"/>
    <n v="29"/>
    <s v="Q3"/>
    <n v="188.5"/>
    <n v="145"/>
    <n v="6"/>
    <n v="31.416666666666668"/>
    <n v="24.166666666666668"/>
    <n v="816.77050000000008"/>
    <n v="628.28500000000008"/>
    <n v="6596.9925000000012"/>
  </r>
  <r>
    <x v="307"/>
    <x v="6"/>
    <x v="6"/>
    <x v="6"/>
    <n v="373"/>
    <n v="30"/>
    <s v="Q3"/>
    <n v="275.60000000000002"/>
    <n v="212"/>
    <n v="7.75"/>
    <n v="35.561290322580646"/>
    <n v="27.35483870967742"/>
    <n v="1194.1748000000002"/>
    <n v="918.596"/>
    <n v="9645.2579999999998"/>
  </r>
  <r>
    <x v="308"/>
    <x v="6"/>
    <x v="6"/>
    <x v="6"/>
    <n v="374"/>
    <n v="31"/>
    <s v="Q3"/>
    <n v="286"/>
    <n v="220"/>
    <n v="8.75"/>
    <n v="32.685714285714283"/>
    <n v="25.142857142857142"/>
    <n v="1239.2380000000001"/>
    <n v="953.26"/>
    <n v="10009.23"/>
  </r>
  <r>
    <x v="309"/>
    <x v="7"/>
    <x v="7"/>
    <x v="6"/>
    <n v="375"/>
    <n v="32"/>
    <s v="Q3"/>
    <n v="237.9"/>
    <n v="183"/>
    <n v="7.25"/>
    <n v="32.813793103448276"/>
    <n v="25.241379310344829"/>
    <n v="1030.8207"/>
    <n v="792.93900000000008"/>
    <n v="8325.8595000000005"/>
  </r>
  <r>
    <x v="310"/>
    <x v="7"/>
    <x v="7"/>
    <x v="6"/>
    <n v="376"/>
    <n v="33"/>
    <s v="Q3"/>
    <n v="249.60000000000002"/>
    <n v="192"/>
    <n v="7.5"/>
    <n v="33.28"/>
    <n v="25.6"/>
    <n v="1081.5168000000001"/>
    <n v="831.93600000000004"/>
    <n v="8735.3279999999995"/>
  </r>
  <r>
    <x v="311"/>
    <x v="7"/>
    <x v="7"/>
    <x v="6"/>
    <n v="377"/>
    <n v="34"/>
    <s v="Q3"/>
    <n v="295.2122875"/>
    <n v="227.086375"/>
    <n v="9.25"/>
    <n v="31.914841891891893"/>
    <n v="24.549878378378377"/>
    <n v="1279.1548417375"/>
    <n v="983.96526287500001"/>
    <n v="10331.635260187501"/>
  </r>
  <r>
    <x v="312"/>
    <x v="7"/>
    <x v="7"/>
    <x v="6"/>
    <n v="378"/>
    <n v="35"/>
    <s v="Q3"/>
    <n v="267.8"/>
    <n v="206"/>
    <n v="8.75"/>
    <n v="30.605714285714289"/>
    <n v="23.542857142857144"/>
    <n v="1160.3774000000001"/>
    <n v="892.59800000000007"/>
    <n v="9372.2790000000005"/>
  </r>
  <r>
    <x v="313"/>
    <x v="8"/>
    <x v="8"/>
    <x v="6"/>
    <n v="379"/>
    <n v="36"/>
    <s v="Q3"/>
    <n v="345.8"/>
    <n v="266"/>
    <n v="10.25"/>
    <n v="33.736585365853657"/>
    <n v="25.951219512195124"/>
    <n v="1498.3514"/>
    <n v="1152.578"/>
    <n v="12102.069"/>
  </r>
  <r>
    <x v="314"/>
    <x v="8"/>
    <x v="8"/>
    <x v="6"/>
    <n v="380"/>
    <n v="37"/>
    <s v="Q3"/>
    <n v="498.83600000000007"/>
    <n v="383.72"/>
    <n v="15.5"/>
    <n v="32.182967741935485"/>
    <n v="24.756129032258066"/>
    <n v="2161.4563880000005"/>
    <n v="1662.6587600000003"/>
    <n v="17457.916980000002"/>
  </r>
  <r>
    <x v="315"/>
    <x v="8"/>
    <x v="8"/>
    <x v="6"/>
    <n v="381"/>
    <n v="38"/>
    <s v="Q3"/>
    <n v="436.8"/>
    <n v="336"/>
    <n v="14.75"/>
    <n v="29.6135593220339"/>
    <n v="22.779661016949152"/>
    <n v="1892.6544000000001"/>
    <n v="1459.9199999999998"/>
    <n v="15329.159999999998"/>
  </r>
  <r>
    <x v="316"/>
    <x v="8"/>
    <x v="8"/>
    <x v="6"/>
    <n v="382"/>
    <n v="39"/>
    <s v="Q3"/>
    <n v="461.5"/>
    <n v="355"/>
    <n v="15"/>
    <n v="30.766666666666666"/>
    <n v="23.666666666666668"/>
    <n v="1999.6795000000002"/>
    <n v="1542.4749999999999"/>
    <n v="16195.987499999999"/>
  </r>
  <r>
    <x v="317"/>
    <x v="8"/>
    <x v="8"/>
    <x v="6"/>
    <n v="383"/>
    <n v="40"/>
    <s v="Q3"/>
    <n v="403"/>
    <n v="310"/>
    <n v="12"/>
    <n v="33.583333333333336"/>
    <n v="25.833333333333332"/>
    <n v="1746.1990000000001"/>
    <n v="1346.9499999999998"/>
    <n v="14142.974999999999"/>
  </r>
  <r>
    <x v="318"/>
    <x v="9"/>
    <x v="9"/>
    <x v="6"/>
    <n v="384"/>
    <n v="41"/>
    <s v="Q4"/>
    <n v="367.90000000000003"/>
    <n v="283"/>
    <n v="11.5"/>
    <n v="31.991304347826091"/>
    <n v="24.608695652173914"/>
    <n v="1594.1107000000002"/>
    <n v="1229.635"/>
    <n v="12911.1675"/>
  </r>
  <r>
    <x v="319"/>
    <x v="9"/>
    <x v="9"/>
    <x v="6"/>
    <n v="385"/>
    <n v="42"/>
    <s v="Q4"/>
    <n v="361.40000000000003"/>
    <n v="278"/>
    <n v="11.25"/>
    <n v="32.12444444444445"/>
    <n v="24.711111111111112"/>
    <n v="1565.9462000000003"/>
    <n v="1207.9099999999999"/>
    <n v="12683.054999999998"/>
  </r>
  <r>
    <x v="320"/>
    <x v="9"/>
    <x v="9"/>
    <x v="6"/>
    <n v="386"/>
    <n v="43"/>
    <s v="Q4"/>
    <n v="447.2"/>
    <n v="344"/>
    <n v="14"/>
    <n v="31.942857142857143"/>
    <n v="24.571428571428573"/>
    <n v="1937.7175999999999"/>
    <n v="1494.6799999999998"/>
    <n v="15694.139999999998"/>
  </r>
  <r>
    <x v="321"/>
    <x v="9"/>
    <x v="9"/>
    <x v="6"/>
    <n v="387"/>
    <n v="44"/>
    <s v="Q4"/>
    <n v="232.05"/>
    <n v="178.5"/>
    <n v="7.5"/>
    <n v="30.94"/>
    <n v="23.8"/>
    <n v="1005.47265"/>
    <n v="775.58249999999998"/>
    <n v="8143.61625"/>
  </r>
  <r>
    <x v="322"/>
    <x v="10"/>
    <x v="10"/>
    <x v="6"/>
    <n v="388"/>
    <n v="45"/>
    <s v="Q4"/>
    <n v="313.14400000000001"/>
    <n v="240.88"/>
    <n v="10"/>
    <n v="31.314399999999999"/>
    <n v="24.088000000000001"/>
    <n v="1356.8529520000002"/>
    <n v="1046.6235999999999"/>
    <n v="10989.547799999998"/>
  </r>
  <r>
    <x v="323"/>
    <x v="10"/>
    <x v="10"/>
    <x v="6"/>
    <n v="399"/>
    <n v="46"/>
    <s v="Q4"/>
    <n v="453.7"/>
    <n v="349"/>
    <n v="13.75"/>
    <n v="32.996363636363633"/>
    <n v="25.381818181818183"/>
    <n v="1965.8821"/>
    <n v="1516.405"/>
    <n v="15922.252500000001"/>
  </r>
  <r>
    <x v="324"/>
    <x v="10"/>
    <x v="10"/>
    <x v="6"/>
    <n v="400"/>
    <n v="47"/>
    <s v="Q4"/>
    <n v="403"/>
    <n v="310"/>
    <n v="12.75"/>
    <n v="31.607843137254903"/>
    <n v="24.313725490196077"/>
    <n v="1746.1990000000001"/>
    <n v="1346.9499999999998"/>
    <n v="14142.974999999999"/>
  </r>
  <r>
    <x v="325"/>
    <x v="10"/>
    <x v="10"/>
    <x v="6"/>
    <n v="401"/>
    <n v="48"/>
    <s v="Q4"/>
    <n v="319.8"/>
    <n v="246"/>
    <n v="10"/>
    <n v="31.98"/>
    <n v="24.6"/>
    <n v="1385.6934000000001"/>
    <n v="1068.8699999999999"/>
    <n v="11223.134999999998"/>
  </r>
  <r>
    <x v="326"/>
    <x v="11"/>
    <x v="11"/>
    <x v="6"/>
    <n v="402"/>
    <n v="49"/>
    <s v="Q4"/>
    <n v="97.5"/>
    <n v="75"/>
    <n v="3.25"/>
    <n v="30"/>
    <n v="23.076923076923077"/>
    <n v="422.46750000000003"/>
    <n v="325.875"/>
    <n v="3421.6875"/>
  </r>
  <r>
    <x v="327"/>
    <x v="11"/>
    <x v="11"/>
    <x v="6"/>
    <n v="403"/>
    <n v="50"/>
    <s v="Q4"/>
    <n v="399.1"/>
    <n v="307"/>
    <n v="12"/>
    <n v="33.258333333333333"/>
    <n v="25.583333333333332"/>
    <n v="1729.3003000000001"/>
    <n v="1333.915"/>
    <n v="14006.1075"/>
  </r>
  <r>
    <x v="328"/>
    <x v="11"/>
    <x v="11"/>
    <x v="6"/>
    <n v="404"/>
    <n v="51"/>
    <s v="Q4"/>
    <n v="409.5"/>
    <s v="£315.00"/>
    <s v="12.50"/>
    <n v="32.76"/>
    <n v="25.2"/>
    <n v="1774.3635000000002"/>
    <n v="1368.675"/>
    <n v="14371.0875"/>
  </r>
  <r>
    <x v="329"/>
    <x v="11"/>
    <x v="11"/>
    <x v="6"/>
    <n v="405"/>
    <n v="52"/>
    <s v="Q4"/>
    <m/>
    <m/>
    <m/>
    <m/>
    <m/>
    <m/>
    <m/>
    <m/>
  </r>
  <r>
    <x v="330"/>
    <x v="11"/>
    <x v="11"/>
    <x v="6"/>
    <n v="406"/>
    <n v="53"/>
    <s v="Q4"/>
    <n v="210.6"/>
    <n v="162"/>
    <n v="6"/>
    <n v="35.1"/>
    <n v="27"/>
    <n v="912.52980000000002"/>
    <n v="703.89"/>
    <n v="7390.8450000000003"/>
  </r>
  <r>
    <x v="331"/>
    <x v="0"/>
    <x v="0"/>
    <x v="7"/>
    <n v="407"/>
    <n v="2"/>
    <s v="Q1"/>
    <n v="360.1"/>
    <n v="277"/>
    <n v="11"/>
    <n v="32.736363636363642"/>
    <n v="25.181818181818183"/>
    <n v="1560.3133000000003"/>
    <n v="1203.5649999999998"/>
    <n v="12637.432499999999"/>
  </r>
  <r>
    <x v="332"/>
    <x v="0"/>
    <x v="0"/>
    <x v="7"/>
    <n v="408"/>
    <n v="3"/>
    <s v="Q1"/>
    <n v="391.3"/>
    <n v="301"/>
    <n v="13"/>
    <n v="30.1"/>
    <n v="23.153846153846153"/>
    <n v="1695.5029000000002"/>
    <n v="1307.845"/>
    <n v="13732.372499999999"/>
  </r>
  <r>
    <x v="333"/>
    <x v="0"/>
    <x v="0"/>
    <x v="7"/>
    <s v="409"/>
    <n v="4"/>
    <s v="Q1"/>
    <n v="361.40000000000003"/>
    <s v="£278.00"/>
    <s v="11.00"/>
    <n v="32.854545454545459"/>
    <n v="25.272727272727273"/>
    <n v="1565.9462000000003"/>
    <n v="1207.9099999999999"/>
    <n v="12683.054999999998"/>
  </r>
  <r>
    <x v="334"/>
    <x v="0"/>
    <x v="0"/>
    <x v="7"/>
    <s v="410"/>
    <n v="5"/>
    <s v="Q1"/>
    <n v="452.40000000000003"/>
    <s v="£348.00"/>
    <s v="13.75"/>
    <n v="32.901818181818186"/>
    <n v="25.309090909090909"/>
    <n v="1960.2492000000002"/>
    <n v="1512.06"/>
    <n v="15876.63"/>
  </r>
  <r>
    <x v="335"/>
    <x v="1"/>
    <x v="1"/>
    <x v="7"/>
    <s v="411"/>
    <n v="6"/>
    <s v="Q1"/>
    <n v="379.6"/>
    <s v="£292.00"/>
    <s v="11.50"/>
    <n v="33.008695652173913"/>
    <n v="25.391304347826086"/>
    <n v="1644.8068000000001"/>
    <n v="1268.74"/>
    <n v="12267.573427739555"/>
  </r>
  <r>
    <x v="336"/>
    <x v="1"/>
    <x v="1"/>
    <x v="7"/>
    <n v="412"/>
    <n v="7"/>
    <s v="Q1"/>
    <n v="334.1"/>
    <n v="257"/>
    <n v="10.75"/>
    <n v="31.079069767441862"/>
    <n v="23.906976744186046"/>
    <n v="1447.6553000000001"/>
    <n v="1116.665"/>
    <n v="11724.9825"/>
  </r>
  <r>
    <x v="337"/>
    <x v="1"/>
    <x v="1"/>
    <x v="7"/>
    <n v="413"/>
    <n v="8"/>
    <s v="Q1"/>
    <n v="299"/>
    <n v="230"/>
    <n v="8.75"/>
    <n v="34.171428571428571"/>
    <n v="26.285714285714285"/>
    <n v="1295.567"/>
    <n v="999.34999999999991"/>
    <n v="10493.174999999999"/>
  </r>
  <r>
    <x v="338"/>
    <x v="1"/>
    <x v="1"/>
    <x v="7"/>
    <n v="414"/>
    <n v="9"/>
    <s v="Q1"/>
    <n v="343.2"/>
    <n v="264"/>
    <n v="10.25"/>
    <n v="33.482926829268294"/>
    <n v="25.756097560975611"/>
    <n v="1487.0856000000001"/>
    <n v="1147.08"/>
    <n v="12044.34"/>
  </r>
  <r>
    <x v="339"/>
    <x v="2"/>
    <x v="2"/>
    <x v="7"/>
    <n v="415"/>
    <n v="10"/>
    <s v="Q1"/>
    <n v="510.90000000000003"/>
    <n v="393"/>
    <n v="15.5"/>
    <n v="32.961290322580645"/>
    <n v="25.35483870967742"/>
    <n v="2213.7297000000003"/>
    <n v="1707.5849999999998"/>
    <n v="17929.642499999998"/>
  </r>
  <r>
    <x v="340"/>
    <x v="2"/>
    <x v="2"/>
    <x v="7"/>
    <n v="416"/>
    <n v="11"/>
    <s v="Q1"/>
    <n v="362.7"/>
    <n v="279"/>
    <n v="12.5"/>
    <n v="29.015999999999998"/>
    <n v="22.32"/>
    <n v="1571.5790999999999"/>
    <n v="1212.2549999999999"/>
    <n v="12728.677499999998"/>
  </r>
  <r>
    <x v="341"/>
    <x v="2"/>
    <x v="2"/>
    <x v="7"/>
    <n v="417"/>
    <n v="12"/>
    <s v="Q1"/>
    <n v="487.5"/>
    <n v="375"/>
    <n v="14.5"/>
    <n v="33.620689655172413"/>
    <n v="25.862068965517242"/>
    <n v="2112.3375000000001"/>
    <n v="1629.375"/>
    <n v="17108.4375"/>
  </r>
  <r>
    <x v="342"/>
    <x v="2"/>
    <x v="2"/>
    <x v="7"/>
    <n v="418"/>
    <n v="13"/>
    <s v="Q1"/>
    <n v="332.8"/>
    <n v="256"/>
    <n v="10.5"/>
    <n v="31.695238095238096"/>
    <n v="24.38095238095238"/>
    <n v="1442.0224000000001"/>
    <n v="1112.32"/>
    <n v="11679.359999999999"/>
  </r>
  <r>
    <x v="343"/>
    <x v="2"/>
    <x v="2"/>
    <x v="7"/>
    <n v="419"/>
    <n v="14"/>
    <s v="Q1"/>
    <n v="353.6"/>
    <n v="272"/>
    <n v="10.75"/>
    <n v="32.893023255813958"/>
    <n v="25.302325581395348"/>
    <n v="1532.1488000000002"/>
    <n v="1181.8399999999999"/>
    <n v="12409.32"/>
  </r>
  <r>
    <x v="344"/>
    <x v="3"/>
    <x v="3"/>
    <x v="7"/>
    <n v="420"/>
    <n v="15"/>
    <s v="Q2"/>
    <n v="365.3"/>
    <n v="281"/>
    <n v="12"/>
    <n v="30.441666666666666"/>
    <n v="23.416666666666668"/>
    <n v="1582.8449000000001"/>
    <n v="1220.9449999999999"/>
    <n v="12819.922499999999"/>
  </r>
  <r>
    <x v="345"/>
    <x v="3"/>
    <x v="3"/>
    <x v="7"/>
    <n v="421"/>
    <n v="16"/>
    <s v="Q2"/>
    <n v="287.3"/>
    <n v="221"/>
    <n v="8.75"/>
    <n v="32.834285714285713"/>
    <n v="25.257142857142856"/>
    <n v="1244.8709000000001"/>
    <n v="960.24499999999989"/>
    <n v="10082.572499999998"/>
  </r>
  <r>
    <x v="346"/>
    <x v="3"/>
    <x v="3"/>
    <x v="7"/>
    <n v="422"/>
    <n v="17"/>
    <s v="Q2"/>
    <n v="263.90000000000003"/>
    <n v="203"/>
    <n v="7.75"/>
    <n v="34.051612903225809"/>
    <n v="26.193548387096776"/>
    <n v="1143.4787000000001"/>
    <n v="882.03499999999997"/>
    <n v="9261.3675000000003"/>
  </r>
  <r>
    <x v="347"/>
    <x v="3"/>
    <x v="3"/>
    <x v="7"/>
    <n v="423"/>
    <n v="18"/>
    <s v="Q2"/>
    <n v="399.1"/>
    <n v="307"/>
    <n v="11.75"/>
    <n v="33.96595744680851"/>
    <n v="26.127659574468087"/>
    <n v="1729.3003000000001"/>
    <n v="1333.915"/>
    <n v="14006.1075"/>
  </r>
  <r>
    <x v="348"/>
    <x v="4"/>
    <x v="4"/>
    <x v="7"/>
    <n v="424"/>
    <n v="19"/>
    <s v="Q2"/>
    <n v="133.9"/>
    <n v="103"/>
    <n v="3.75"/>
    <n v="35.706666666666671"/>
    <n v="27.466666666666665"/>
    <n v="580.18870000000004"/>
    <n v="447.53499999999997"/>
    <n v="4699.1174999999994"/>
  </r>
  <r>
    <x v="349"/>
    <x v="4"/>
    <x v="4"/>
    <x v="7"/>
    <n v="425"/>
    <n v="20"/>
    <s v="Q2"/>
    <n v="369.2"/>
    <n v="284"/>
    <n v="10.75"/>
    <n v="34.344186046511624"/>
    <n v="26.418604651162791"/>
    <n v="1599.7436"/>
    <n v="1233.98"/>
    <n v="12956.79"/>
  </r>
  <r>
    <x v="350"/>
    <x v="4"/>
    <x v="4"/>
    <x v="7"/>
    <n v="426"/>
    <n v="21"/>
    <s v="Q2"/>
    <n v="443.3"/>
    <n v="341"/>
    <n v="13.5"/>
    <n v="32.837037037037035"/>
    <n v="25.25925925925926"/>
    <n v="1920.8189000000002"/>
    <n v="1481.645"/>
    <n v="15557.272499999999"/>
  </r>
  <r>
    <x v="351"/>
    <x v="4"/>
    <x v="4"/>
    <x v="7"/>
    <n v="427"/>
    <n v="22"/>
    <s v="Q2"/>
    <n v="253.5"/>
    <n v="195"/>
    <n v="7.75"/>
    <n v="32.70967741935484"/>
    <n v="25.161290322580644"/>
    <n v="1098.4155000000001"/>
    <n v="847.27499999999998"/>
    <n v="8896.3874999999989"/>
  </r>
  <r>
    <x v="352"/>
    <x v="5"/>
    <x v="5"/>
    <x v="7"/>
    <n v="428"/>
    <n v="23"/>
    <s v="Q2"/>
    <n v="270.40000000000003"/>
    <n v="208"/>
    <n v="8.5"/>
    <n v="31.811764705882357"/>
    <n v="24.470588235294116"/>
    <n v="1171.6432000000002"/>
    <n v="903.76"/>
    <n v="9489.48"/>
  </r>
  <r>
    <x v="353"/>
    <x v="5"/>
    <x v="5"/>
    <x v="7"/>
    <n v="429"/>
    <n v="24"/>
    <s v="Q2"/>
    <n v="211.9"/>
    <n v="163"/>
    <n v="6.5"/>
    <n v="32.6"/>
    <n v="25.076923076923077"/>
    <n v="918.16270000000009"/>
    <n v="708.23500000000001"/>
    <n v="7436.4674999999997"/>
  </r>
  <r>
    <x v="354"/>
    <x v="5"/>
    <x v="5"/>
    <x v="7"/>
    <n v="430"/>
    <n v="25"/>
    <s v="Q2"/>
    <n v="370.5"/>
    <n v="285"/>
    <n v="11"/>
    <n v="33.68181818181818"/>
    <n v="25.90909090909091"/>
    <n v="1605.3765000000001"/>
    <n v="1238.3249999999998"/>
    <n v="13002.412499999999"/>
  </r>
  <r>
    <x v="355"/>
    <x v="5"/>
    <x v="5"/>
    <x v="7"/>
    <n v="431"/>
    <n v="26"/>
    <s v="Q2"/>
    <n v="196.3"/>
    <n v="151"/>
    <n v="5.75"/>
    <n v="34.139130434782608"/>
    <n v="26.260869565217391"/>
    <n v="850.56790000000012"/>
    <n v="656.09499999999991"/>
    <n v="6888.9974999999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5">
  <r>
    <x v="0"/>
    <x v="0"/>
    <s v="Jan"/>
    <x v="0"/>
    <n v="1"/>
    <x v="0"/>
    <s v="Oksana"/>
    <s v="Mikhalko"/>
    <n v="11.4"/>
  </r>
  <r>
    <x v="0"/>
    <x v="0"/>
    <s v="Jan"/>
    <x v="0"/>
    <n v="1"/>
    <x v="1"/>
    <s v="Vincent"/>
    <s v="Delgatte"/>
    <n v="17"/>
  </r>
  <r>
    <x v="1"/>
    <x v="0"/>
    <s v="Jan"/>
    <x v="0"/>
    <n v="1"/>
    <x v="2"/>
    <s v="Charlotte"/>
    <s v="Longo"/>
    <n v="17"/>
  </r>
  <r>
    <x v="1"/>
    <x v="0"/>
    <s v="Jan"/>
    <x v="0"/>
    <n v="1"/>
    <x v="3"/>
    <s v="Jandher"/>
    <s v="Carvalho"/>
    <n v="76"/>
  </r>
  <r>
    <x v="1"/>
    <x v="0"/>
    <s v="Jan"/>
    <x v="0"/>
    <n v="1"/>
    <x v="4"/>
    <s v="Monique"/>
    <s v="Baumgartner"/>
    <n v="17"/>
  </r>
  <r>
    <x v="1"/>
    <x v="0"/>
    <s v="Jan"/>
    <x v="0"/>
    <n v="1"/>
    <x v="5"/>
    <s v="Viviani"/>
    <s v="Onishi"/>
    <n v="17"/>
  </r>
  <r>
    <x v="2"/>
    <x v="0"/>
    <s v="Jan"/>
    <x v="0"/>
    <n v="1"/>
    <x v="6"/>
    <s v="Bárbara"/>
    <s v="Vaquero"/>
    <n v="17"/>
  </r>
  <r>
    <x v="3"/>
    <x v="0"/>
    <s v="Jan"/>
    <x v="0"/>
    <n v="2"/>
    <x v="2"/>
    <s v="Charlotte"/>
    <s v="Longo"/>
    <n v="17"/>
  </r>
  <r>
    <x v="3"/>
    <x v="0"/>
    <s v="Jan"/>
    <x v="0"/>
    <n v="2"/>
    <x v="7"/>
    <s v="Danila"/>
    <s v="Danila"/>
    <n v="15.2"/>
  </r>
  <r>
    <x v="3"/>
    <x v="0"/>
    <s v="Jan"/>
    <x v="0"/>
    <n v="2"/>
    <x v="8"/>
    <s v="Luciana"/>
    <s v="Stuewe"/>
    <n v="22.11"/>
  </r>
  <r>
    <x v="3"/>
    <x v="0"/>
    <s v="Jan"/>
    <x v="0"/>
    <n v="2"/>
    <x v="5"/>
    <s v="Viviani"/>
    <s v="Onishi"/>
    <n v="34"/>
  </r>
  <r>
    <x v="4"/>
    <x v="0"/>
    <s v="Jan"/>
    <x v="0"/>
    <n v="2"/>
    <x v="9"/>
    <s v="Eva"/>
    <s v="C"/>
    <n v="21.37"/>
  </r>
  <r>
    <x v="5"/>
    <x v="0"/>
    <s v="Jan"/>
    <x v="0"/>
    <n v="2"/>
    <x v="10"/>
    <s v="Andrezza"/>
    <s v="Oliveira"/>
    <n v="22"/>
  </r>
  <r>
    <x v="6"/>
    <x v="0"/>
    <s v="Jan"/>
    <x v="0"/>
    <n v="2"/>
    <x v="1"/>
    <s v="Vincent"/>
    <s v="Delgatte"/>
    <n v="17"/>
  </r>
  <r>
    <x v="7"/>
    <x v="0"/>
    <s v="Jan"/>
    <x v="0"/>
    <n v="3"/>
    <x v="6"/>
    <s v="Bárbara"/>
    <s v="Vaquero"/>
    <n v="17"/>
  </r>
  <r>
    <x v="7"/>
    <x v="0"/>
    <s v="Jan"/>
    <x v="0"/>
    <n v="3"/>
    <x v="7"/>
    <s v="Danila"/>
    <s v="Danila"/>
    <n v="15.2"/>
  </r>
  <r>
    <x v="7"/>
    <x v="0"/>
    <s v="Jan"/>
    <x v="0"/>
    <n v="3"/>
    <x v="4"/>
    <s v="Monique"/>
    <s v="Baumgartner"/>
    <n v="17"/>
  </r>
  <r>
    <x v="7"/>
    <x v="0"/>
    <s v="Jan"/>
    <x v="0"/>
    <n v="3"/>
    <x v="0"/>
    <s v="Oksana"/>
    <s v="Mikhalko"/>
    <n v="11.4"/>
  </r>
  <r>
    <x v="7"/>
    <x v="0"/>
    <s v="Jan"/>
    <x v="0"/>
    <n v="3"/>
    <x v="5"/>
    <s v="Viviani"/>
    <s v="Onishi"/>
    <n v="17"/>
  </r>
  <r>
    <x v="7"/>
    <x v="0"/>
    <s v="Jan"/>
    <x v="0"/>
    <n v="3"/>
    <x v="5"/>
    <s v="Viviani"/>
    <s v="Onishi"/>
    <n v="17"/>
  </r>
  <r>
    <x v="8"/>
    <x v="0"/>
    <s v="Jan"/>
    <x v="0"/>
    <n v="3"/>
    <x v="2"/>
    <s v="Charlotte"/>
    <s v="Longo"/>
    <n v="17"/>
  </r>
  <r>
    <x v="8"/>
    <x v="0"/>
    <s v="Jan"/>
    <x v="0"/>
    <n v="3"/>
    <x v="11"/>
    <s v="Fabio"/>
    <s v="Olivieri"/>
    <n v="30"/>
  </r>
  <r>
    <x v="8"/>
    <x v="0"/>
    <s v="Jan"/>
    <x v="0"/>
    <n v="3"/>
    <x v="12"/>
    <s v="Fabio"/>
    <s v="Capitas"/>
    <n v="17"/>
  </r>
  <r>
    <x v="9"/>
    <x v="0"/>
    <s v="Jan"/>
    <x v="0"/>
    <n v="3"/>
    <x v="13"/>
    <s v="Filipp"/>
    <s v="Sagalovich"/>
    <n v="14.5"/>
  </r>
  <r>
    <x v="10"/>
    <x v="0"/>
    <s v="Jan"/>
    <x v="0"/>
    <n v="3"/>
    <x v="9"/>
    <s v="Eva"/>
    <s v="C"/>
    <n v="21.36"/>
  </r>
  <r>
    <x v="10"/>
    <x v="0"/>
    <s v="Jan"/>
    <x v="0"/>
    <n v="3"/>
    <x v="0"/>
    <s v="Oksana"/>
    <s v="Mikhalko"/>
    <n v="11.4"/>
  </r>
  <r>
    <x v="11"/>
    <x v="0"/>
    <s v="Jan"/>
    <x v="0"/>
    <n v="3"/>
    <x v="8"/>
    <s v="Luciana"/>
    <s v="Stuewe"/>
    <n v="21.84"/>
  </r>
  <r>
    <x v="12"/>
    <x v="0"/>
    <s v="Jan"/>
    <x v="0"/>
    <n v="4"/>
    <x v="7"/>
    <s v="Danila"/>
    <s v="Danila"/>
    <n v="15.2"/>
  </r>
  <r>
    <x v="12"/>
    <x v="0"/>
    <s v="Jan"/>
    <x v="0"/>
    <n v="4"/>
    <x v="4"/>
    <s v="Monique"/>
    <s v="Baumgartner"/>
    <n v="17"/>
  </r>
  <r>
    <x v="12"/>
    <x v="0"/>
    <s v="Jan"/>
    <x v="0"/>
    <n v="4"/>
    <x v="5"/>
    <s v="Viviani"/>
    <s v="Onishi"/>
    <n v="51"/>
  </r>
  <r>
    <x v="13"/>
    <x v="0"/>
    <s v="Jan"/>
    <x v="0"/>
    <n v="4"/>
    <x v="12"/>
    <s v="Fabio"/>
    <s v="Capitas"/>
    <n v="17"/>
  </r>
  <r>
    <x v="14"/>
    <x v="0"/>
    <s v="Jan"/>
    <x v="0"/>
    <n v="4"/>
    <x v="6"/>
    <s v="Bárbara"/>
    <s v="Vaquero"/>
    <n v="17"/>
  </r>
  <r>
    <x v="14"/>
    <x v="0"/>
    <s v="Jan"/>
    <x v="0"/>
    <n v="4"/>
    <x v="0"/>
    <s v="Oksana"/>
    <s v="Mikhalko"/>
    <n v="11.4"/>
  </r>
  <r>
    <x v="14"/>
    <x v="0"/>
    <s v="Jan"/>
    <x v="0"/>
    <n v="4"/>
    <x v="1"/>
    <s v="Vincent"/>
    <s v="Delgatte"/>
    <n v="17"/>
  </r>
  <r>
    <x v="15"/>
    <x v="0"/>
    <s v="Jan"/>
    <x v="0"/>
    <n v="4"/>
    <x v="14"/>
    <s v="Cristiane"/>
    <s v="Elias"/>
    <n v="14.1"/>
  </r>
  <r>
    <x v="15"/>
    <x v="0"/>
    <s v="Jan"/>
    <x v="0"/>
    <n v="4"/>
    <x v="9"/>
    <s v="Eva"/>
    <s v="C"/>
    <n v="42.18"/>
  </r>
  <r>
    <x v="16"/>
    <x v="0"/>
    <s v="Jan"/>
    <x v="0"/>
    <n v="4"/>
    <x v="2"/>
    <s v="Charlotte"/>
    <s v="Longo"/>
    <n v="17"/>
  </r>
  <r>
    <x v="16"/>
    <x v="0"/>
    <s v="Jan"/>
    <x v="0"/>
    <n v="4"/>
    <x v="8"/>
    <s v="Luciana"/>
    <s v="Stuewe"/>
    <n v="21.61"/>
  </r>
  <r>
    <x v="17"/>
    <x v="0"/>
    <s v="Jan"/>
    <x v="0"/>
    <n v="4"/>
    <x v="4"/>
    <s v="Monique"/>
    <s v="Baumgartner"/>
    <n v="17"/>
  </r>
  <r>
    <x v="18"/>
    <x v="0"/>
    <s v="Jan"/>
    <x v="0"/>
    <n v="4"/>
    <x v="6"/>
    <s v="Bárbara"/>
    <s v="Vaquero"/>
    <n v="17"/>
  </r>
  <r>
    <x v="19"/>
    <x v="0"/>
    <s v="Jan"/>
    <x v="0"/>
    <n v="5"/>
    <x v="15"/>
    <s v="Amy"/>
    <s v="Wieth"/>
    <n v="17"/>
  </r>
  <r>
    <x v="19"/>
    <x v="0"/>
    <s v="Jan"/>
    <x v="0"/>
    <n v="5"/>
    <x v="7"/>
    <s v="Danila"/>
    <s v="Danila"/>
    <n v="15.2"/>
  </r>
  <r>
    <x v="19"/>
    <x v="0"/>
    <s v="Jan"/>
    <x v="0"/>
    <n v="5"/>
    <x v="0"/>
    <s v="Oksana"/>
    <s v="Mikhalko"/>
    <n v="22.8"/>
  </r>
  <r>
    <x v="20"/>
    <x v="0"/>
    <s v="Jan"/>
    <x v="0"/>
    <n v="5"/>
    <x v="2"/>
    <s v="Charlotte"/>
    <s v="Longo"/>
    <n v="17"/>
  </r>
  <r>
    <x v="20"/>
    <x v="0"/>
    <s v="Jan"/>
    <x v="0"/>
    <n v="5"/>
    <x v="8"/>
    <s v="Luciana"/>
    <s v="Stuewe"/>
    <n v="21.32"/>
  </r>
  <r>
    <x v="21"/>
    <x v="0"/>
    <s v="Jan"/>
    <x v="0"/>
    <n v="5"/>
    <x v="10"/>
    <s v="Andrezza"/>
    <s v="Oliveira"/>
    <n v="22"/>
  </r>
  <r>
    <x v="21"/>
    <x v="0"/>
    <s v="Jan"/>
    <x v="0"/>
    <n v="5"/>
    <x v="14"/>
    <s v="Cristiane"/>
    <s v="Elias"/>
    <n v="10.59"/>
  </r>
  <r>
    <x v="21"/>
    <x v="0"/>
    <s v="Jan"/>
    <x v="0"/>
    <n v="5"/>
    <x v="1"/>
    <s v="Vincent"/>
    <s v="Delgatte"/>
    <n v="17"/>
  </r>
  <r>
    <x v="21"/>
    <x v="0"/>
    <s v="Jan"/>
    <x v="0"/>
    <n v="5"/>
    <x v="5"/>
    <s v="Viviani"/>
    <s v="Onishi"/>
    <n v="51"/>
  </r>
  <r>
    <x v="22"/>
    <x v="0"/>
    <s v="Feb"/>
    <x v="0"/>
    <n v="5"/>
    <x v="3"/>
    <s v="Jandher"/>
    <s v="Carvalho"/>
    <n v="95"/>
  </r>
  <r>
    <x v="23"/>
    <x v="0"/>
    <s v="Feb"/>
    <x v="0"/>
    <n v="6"/>
    <x v="6"/>
    <s v="Bárbara"/>
    <s v="Vaquero"/>
    <n v="17"/>
  </r>
  <r>
    <x v="23"/>
    <x v="0"/>
    <s v="Feb"/>
    <x v="0"/>
    <n v="6"/>
    <x v="7"/>
    <s v="Danila"/>
    <s v="Danila"/>
    <n v="15.2"/>
  </r>
  <r>
    <x v="23"/>
    <x v="0"/>
    <s v="Feb"/>
    <x v="0"/>
    <n v="6"/>
    <x v="16"/>
    <s v="Gustavo"/>
    <s v="Saraiva"/>
    <n v="22"/>
  </r>
  <r>
    <x v="24"/>
    <x v="0"/>
    <s v="Feb"/>
    <x v="0"/>
    <n v="6"/>
    <x v="0"/>
    <s v="Oksana"/>
    <s v="Mikhalko"/>
    <n v="11.4"/>
  </r>
  <r>
    <x v="25"/>
    <x v="0"/>
    <s v="Feb"/>
    <x v="0"/>
    <n v="6"/>
    <x v="14"/>
    <s v="Cristiane"/>
    <s v="Elias"/>
    <n v="7.3"/>
  </r>
  <r>
    <x v="25"/>
    <x v="0"/>
    <s v="Feb"/>
    <x v="0"/>
    <n v="6"/>
    <x v="5"/>
    <s v="Viviani"/>
    <s v="Onishi"/>
    <n v="34"/>
  </r>
  <r>
    <x v="26"/>
    <x v="0"/>
    <s v="Feb"/>
    <x v="0"/>
    <n v="6"/>
    <x v="9"/>
    <s v="Eva"/>
    <s v="C"/>
    <n v="21.39"/>
  </r>
  <r>
    <x v="26"/>
    <x v="0"/>
    <s v="Feb"/>
    <x v="0"/>
    <n v="6"/>
    <x v="4"/>
    <s v="Monique"/>
    <s v="Baumgartner"/>
    <n v="17"/>
  </r>
  <r>
    <x v="27"/>
    <x v="0"/>
    <s v="Feb"/>
    <x v="0"/>
    <n v="6"/>
    <x v="15"/>
    <s v="Amy"/>
    <s v="Wieth"/>
    <n v="17"/>
  </r>
  <r>
    <x v="27"/>
    <x v="0"/>
    <s v="Feb"/>
    <x v="0"/>
    <n v="6"/>
    <x v="8"/>
    <s v="Luciana"/>
    <s v="Stuewe"/>
    <n v="21.39"/>
  </r>
  <r>
    <x v="28"/>
    <x v="0"/>
    <s v="Feb"/>
    <x v="0"/>
    <n v="7"/>
    <x v="17"/>
    <s v="Aleksei"/>
    <s v="Greshilov"/>
    <n v="20.857199999999999"/>
  </r>
  <r>
    <x v="28"/>
    <x v="0"/>
    <s v="Feb"/>
    <x v="0"/>
    <n v="7"/>
    <x v="7"/>
    <s v="Danila"/>
    <s v="Danila"/>
    <n v="15.2"/>
  </r>
  <r>
    <x v="28"/>
    <x v="0"/>
    <s v="Feb"/>
    <x v="0"/>
    <n v="7"/>
    <x v="16"/>
    <s v="Gustavo"/>
    <s v="Saraiva"/>
    <n v="22"/>
  </r>
  <r>
    <x v="28"/>
    <x v="0"/>
    <s v="Feb"/>
    <x v="0"/>
    <n v="7"/>
    <x v="0"/>
    <s v="Oksana"/>
    <s v="Mikhalko"/>
    <n v="22.8"/>
  </r>
  <r>
    <x v="29"/>
    <x v="0"/>
    <s v="Feb"/>
    <x v="0"/>
    <n v="7"/>
    <x v="6"/>
    <s v="Bárbara"/>
    <s v="Vaquero"/>
    <n v="17"/>
  </r>
  <r>
    <x v="29"/>
    <x v="0"/>
    <s v="Feb"/>
    <x v="0"/>
    <n v="7"/>
    <x v="8"/>
    <s v="Luciana"/>
    <s v="Stuewe"/>
    <n v="22"/>
  </r>
  <r>
    <x v="29"/>
    <x v="0"/>
    <s v="Feb"/>
    <x v="0"/>
    <n v="7"/>
    <x v="4"/>
    <s v="Monique"/>
    <s v="Baumgartner"/>
    <n v="17"/>
  </r>
  <r>
    <x v="30"/>
    <x v="0"/>
    <s v="Feb"/>
    <x v="0"/>
    <n v="7"/>
    <x v="9"/>
    <s v="Eva"/>
    <s v="C"/>
    <n v="21.56"/>
  </r>
  <r>
    <x v="30"/>
    <x v="0"/>
    <s v="Feb"/>
    <x v="0"/>
    <n v="7"/>
    <x v="18"/>
    <s v="Jose"/>
    <s v="Antoni"/>
    <n v="21.56"/>
  </r>
  <r>
    <x v="31"/>
    <x v="0"/>
    <s v="Feb"/>
    <x v="0"/>
    <n v="7"/>
    <x v="19"/>
    <s v="Albert"/>
    <s v="Beltran"/>
    <n v="22"/>
  </r>
  <r>
    <x v="31"/>
    <x v="0"/>
    <s v="Feb"/>
    <x v="0"/>
    <n v="7"/>
    <x v="10"/>
    <s v="Andrezza"/>
    <s v="Oliveira"/>
    <n v="22"/>
  </r>
  <r>
    <x v="32"/>
    <x v="0"/>
    <s v="Feb"/>
    <x v="0"/>
    <n v="7"/>
    <x v="19"/>
    <s v="Albert"/>
    <s v="Beltran"/>
    <n v="22"/>
  </r>
  <r>
    <x v="33"/>
    <x v="0"/>
    <s v="Feb"/>
    <x v="0"/>
    <n v="7"/>
    <x v="16"/>
    <s v="Gustavo"/>
    <s v="Saraiva"/>
    <n v="22"/>
  </r>
  <r>
    <x v="33"/>
    <x v="0"/>
    <s v="Feb"/>
    <x v="0"/>
    <n v="7"/>
    <x v="8"/>
    <s v="Luciana"/>
    <s v="Stuewe"/>
    <n v="22"/>
  </r>
  <r>
    <x v="34"/>
    <x v="0"/>
    <s v="Feb"/>
    <x v="0"/>
    <n v="8"/>
    <x v="19"/>
    <s v="Albert"/>
    <s v="Beltran"/>
    <n v="22"/>
  </r>
  <r>
    <x v="34"/>
    <x v="0"/>
    <s v="Feb"/>
    <x v="0"/>
    <n v="8"/>
    <x v="7"/>
    <s v="Danila"/>
    <s v="Danila"/>
    <n v="15.2"/>
  </r>
  <r>
    <x v="34"/>
    <x v="0"/>
    <s v="Feb"/>
    <x v="0"/>
    <n v="8"/>
    <x v="4"/>
    <s v="Monique"/>
    <s v="Baumgartner"/>
    <n v="22"/>
  </r>
  <r>
    <x v="34"/>
    <x v="0"/>
    <s v="Feb"/>
    <x v="0"/>
    <n v="8"/>
    <x v="5"/>
    <s v="Viviani"/>
    <s v="Onishi"/>
    <n v="17"/>
  </r>
  <r>
    <x v="35"/>
    <x v="0"/>
    <s v="Feb"/>
    <x v="0"/>
    <n v="8"/>
    <x v="19"/>
    <s v="Albert"/>
    <s v="Beltran"/>
    <n v="22"/>
  </r>
  <r>
    <x v="35"/>
    <x v="0"/>
    <s v="Feb"/>
    <x v="0"/>
    <n v="8"/>
    <x v="6"/>
    <s v="Bárbara"/>
    <s v="Vaquero"/>
    <n v="17"/>
  </r>
  <r>
    <x v="35"/>
    <x v="0"/>
    <s v="Feb"/>
    <x v="0"/>
    <n v="8"/>
    <x v="1"/>
    <s v="Vincent"/>
    <s v="Delgatte"/>
    <n v="22"/>
  </r>
  <r>
    <x v="35"/>
    <x v="0"/>
    <s v="Feb"/>
    <x v="0"/>
    <n v="8"/>
    <x v="5"/>
    <s v="Viviani"/>
    <s v="Onishi"/>
    <n v="17"/>
  </r>
  <r>
    <x v="36"/>
    <x v="0"/>
    <s v="Feb"/>
    <x v="0"/>
    <n v="8"/>
    <x v="19"/>
    <s v="Albert"/>
    <s v="Beltran"/>
    <n v="22"/>
  </r>
  <r>
    <x v="36"/>
    <x v="0"/>
    <s v="Feb"/>
    <x v="0"/>
    <n v="8"/>
    <x v="18"/>
    <s v="Jose"/>
    <s v="Antoni"/>
    <n v="21.34"/>
  </r>
  <r>
    <x v="36"/>
    <x v="0"/>
    <s v="Feb"/>
    <x v="0"/>
    <n v="8"/>
    <x v="0"/>
    <s v="Oksana"/>
    <s v="Mikhalko"/>
    <n v="11.4"/>
  </r>
  <r>
    <x v="37"/>
    <x v="0"/>
    <s v="Feb"/>
    <x v="0"/>
    <n v="8"/>
    <x v="14"/>
    <s v="Cristiane"/>
    <s v="Elias"/>
    <n v="11.4"/>
  </r>
  <r>
    <x v="37"/>
    <x v="0"/>
    <s v="Feb"/>
    <x v="0"/>
    <n v="8"/>
    <x v="9"/>
    <s v="Eva"/>
    <s v="C"/>
    <n v="21.4"/>
  </r>
  <r>
    <x v="37"/>
    <x v="0"/>
    <s v="Feb"/>
    <x v="0"/>
    <n v="8"/>
    <x v="20"/>
    <s v="Vinicius"/>
    <s v="Luna"/>
    <n v="22"/>
  </r>
  <r>
    <x v="38"/>
    <x v="0"/>
    <s v="Feb"/>
    <x v="0"/>
    <n v="8"/>
    <x v="19"/>
    <s v="Albert"/>
    <s v="Beltran"/>
    <n v="22"/>
  </r>
  <r>
    <x v="39"/>
    <x v="0"/>
    <s v="Feb"/>
    <x v="0"/>
    <n v="9"/>
    <x v="19"/>
    <s v="Albert"/>
    <s v="Beltran"/>
    <n v="22"/>
  </r>
  <r>
    <x v="39"/>
    <x v="0"/>
    <s v="Feb"/>
    <x v="0"/>
    <n v="9"/>
    <x v="21"/>
    <s v="Aurélie"/>
    <s v="Martinet"/>
    <n v="0.01"/>
  </r>
  <r>
    <x v="39"/>
    <x v="0"/>
    <s v="Feb"/>
    <x v="0"/>
    <n v="9"/>
    <x v="6"/>
    <s v="Bárbara"/>
    <s v="Vaquero"/>
    <n v="17"/>
  </r>
  <r>
    <x v="39"/>
    <x v="0"/>
    <s v="Feb"/>
    <x v="0"/>
    <n v="9"/>
    <x v="7"/>
    <s v="Danila"/>
    <s v="Danila"/>
    <n v="22"/>
  </r>
  <r>
    <x v="39"/>
    <x v="0"/>
    <s v="Feb"/>
    <x v="0"/>
    <n v="9"/>
    <x v="16"/>
    <s v="Gustavo"/>
    <s v="Saraiva"/>
    <n v="22"/>
  </r>
  <r>
    <x v="39"/>
    <x v="0"/>
    <s v="Feb"/>
    <x v="0"/>
    <n v="9"/>
    <x v="0"/>
    <s v="Oksana"/>
    <s v="Mikhalko"/>
    <n v="17.48"/>
  </r>
  <r>
    <x v="40"/>
    <x v="0"/>
    <s v="Feb"/>
    <x v="0"/>
    <n v="9"/>
    <x v="19"/>
    <s v="Albert"/>
    <s v="Beltran"/>
    <n v="22"/>
  </r>
  <r>
    <x v="40"/>
    <x v="0"/>
    <s v="Feb"/>
    <x v="0"/>
    <n v="9"/>
    <x v="22"/>
    <s v="Transferwise"/>
    <s v="Ltd"/>
    <n v="20"/>
  </r>
  <r>
    <x v="40"/>
    <x v="0"/>
    <s v="Feb"/>
    <x v="0"/>
    <n v="9"/>
    <x v="5"/>
    <s v="Viviani"/>
    <s v="Onishi"/>
    <n v="17"/>
  </r>
  <r>
    <x v="41"/>
    <x v="0"/>
    <s v="Feb"/>
    <x v="0"/>
    <n v="9"/>
    <x v="22"/>
    <s v="Transferwise"/>
    <s v="Ltd"/>
    <n v="68"/>
  </r>
  <r>
    <x v="41"/>
    <x v="0"/>
    <s v="Feb"/>
    <x v="0"/>
    <n v="9"/>
    <x v="5"/>
    <s v="Viviani"/>
    <s v="Onishi"/>
    <n v="17"/>
  </r>
  <r>
    <x v="42"/>
    <x v="0"/>
    <s v="Mar"/>
    <x v="0"/>
    <n v="9"/>
    <x v="17"/>
    <s v="Aleksei"/>
    <s v="Greshilov"/>
    <n v="22"/>
  </r>
  <r>
    <x v="42"/>
    <x v="0"/>
    <s v="Mar"/>
    <x v="0"/>
    <n v="9"/>
    <x v="9"/>
    <s v="Eva"/>
    <s v="C"/>
    <n v="21.48"/>
  </r>
  <r>
    <x v="42"/>
    <x v="0"/>
    <s v="Mar"/>
    <x v="0"/>
    <n v="9"/>
    <x v="20"/>
    <s v="Vinicius"/>
    <s v="Luna"/>
    <n v="22"/>
  </r>
  <r>
    <x v="43"/>
    <x v="0"/>
    <s v="Mar"/>
    <x v="0"/>
    <n v="9"/>
    <x v="19"/>
    <s v="Albert"/>
    <s v="Beltran"/>
    <n v="22"/>
  </r>
  <r>
    <x v="43"/>
    <x v="0"/>
    <s v="Mar"/>
    <x v="0"/>
    <n v="9"/>
    <x v="14"/>
    <s v="Cristiane"/>
    <s v="Elias"/>
    <n v="13.376000000000001"/>
  </r>
  <r>
    <x v="44"/>
    <x v="0"/>
    <s v="Mar"/>
    <x v="0"/>
    <n v="10"/>
    <x v="19"/>
    <s v="Albert"/>
    <s v="Beltran"/>
    <n v="22"/>
  </r>
  <r>
    <x v="44"/>
    <x v="0"/>
    <s v="Mar"/>
    <x v="0"/>
    <n v="10"/>
    <x v="19"/>
    <s v="Albert"/>
    <s v="Beltran"/>
    <n v="22"/>
  </r>
  <r>
    <x v="44"/>
    <x v="0"/>
    <s v="Mar"/>
    <x v="0"/>
    <n v="10"/>
    <x v="16"/>
    <s v="Gustavo"/>
    <s v="Saraiva"/>
    <n v="22"/>
  </r>
  <r>
    <x v="44"/>
    <x v="0"/>
    <s v="Mar"/>
    <x v="0"/>
    <n v="10"/>
    <x v="23"/>
    <s v="Irene"/>
    <s v="Simo"/>
    <n v="25"/>
  </r>
  <r>
    <x v="44"/>
    <x v="0"/>
    <s v="Mar"/>
    <x v="0"/>
    <n v="10"/>
    <x v="3"/>
    <s v="Jandher"/>
    <s v="Carvalho"/>
    <n v="100"/>
  </r>
  <r>
    <x v="44"/>
    <x v="0"/>
    <s v="Mar"/>
    <x v="0"/>
    <n v="10"/>
    <x v="8"/>
    <s v="Luciana"/>
    <s v="Stuewe"/>
    <n v="22.8"/>
  </r>
  <r>
    <x v="44"/>
    <x v="0"/>
    <s v="Mar"/>
    <x v="0"/>
    <n v="10"/>
    <x v="24"/>
    <s v="Peggy"/>
    <s v="Philippe"/>
    <n v="28.5"/>
  </r>
  <r>
    <x v="44"/>
    <x v="0"/>
    <s v="Mar"/>
    <x v="0"/>
    <n v="10"/>
    <x v="1"/>
    <s v="Vincent"/>
    <s v="Delgatte"/>
    <n v="22"/>
  </r>
  <r>
    <x v="44"/>
    <x v="0"/>
    <s v="Mar"/>
    <x v="0"/>
    <n v="10"/>
    <x v="5"/>
    <s v="Viviani"/>
    <s v="Onishi"/>
    <n v="34"/>
  </r>
  <r>
    <x v="45"/>
    <x v="0"/>
    <s v="Mar"/>
    <x v="0"/>
    <n v="10"/>
    <x v="25"/>
    <s v="Ana"/>
    <s v="Silva"/>
    <n v="22"/>
  </r>
  <r>
    <x v="46"/>
    <x v="0"/>
    <s v="Mar"/>
    <x v="0"/>
    <n v="10"/>
    <x v="19"/>
    <s v="Albert"/>
    <s v="Beltran"/>
    <n v="22"/>
  </r>
  <r>
    <x v="46"/>
    <x v="0"/>
    <s v="Mar"/>
    <x v="0"/>
    <n v="10"/>
    <x v="10"/>
    <s v="Andrezza"/>
    <s v="Oliveira"/>
    <n v="22"/>
  </r>
  <r>
    <x v="46"/>
    <x v="0"/>
    <s v="Mar"/>
    <x v="0"/>
    <n v="10"/>
    <x v="14"/>
    <s v="Cristiane"/>
    <s v="Elias"/>
    <n v="13.376000000000001"/>
  </r>
  <r>
    <x v="46"/>
    <x v="0"/>
    <s v="Mar"/>
    <x v="0"/>
    <n v="10"/>
    <x v="23"/>
    <s v="Irene"/>
    <s v="Simo"/>
    <n v="25"/>
  </r>
  <r>
    <x v="46"/>
    <x v="0"/>
    <s v="Mar"/>
    <x v="0"/>
    <n v="10"/>
    <x v="23"/>
    <s v="Irene"/>
    <s v="Simo"/>
    <n v="70.56"/>
  </r>
  <r>
    <x v="46"/>
    <x v="0"/>
    <s v="Mar"/>
    <x v="0"/>
    <n v="10"/>
    <x v="18"/>
    <s v="Jose"/>
    <s v="Antoni"/>
    <n v="21.67"/>
  </r>
  <r>
    <x v="47"/>
    <x v="0"/>
    <s v="Mar"/>
    <x v="0"/>
    <n v="10"/>
    <x v="17"/>
    <s v="Aleksei"/>
    <s v="Greshilov"/>
    <n v="22"/>
  </r>
  <r>
    <x v="47"/>
    <x v="0"/>
    <s v="Mar"/>
    <x v="0"/>
    <n v="10"/>
    <x v="20"/>
    <s v="Vinicius"/>
    <s v="Luna"/>
    <n v="22"/>
  </r>
  <r>
    <x v="48"/>
    <x v="0"/>
    <s v="Mar"/>
    <x v="0"/>
    <n v="10"/>
    <x v="8"/>
    <s v="Luciana"/>
    <s v="Stuewe"/>
    <n v="22.8"/>
  </r>
  <r>
    <x v="49"/>
    <x v="0"/>
    <s v="Mar"/>
    <x v="0"/>
    <n v="10"/>
    <x v="19"/>
    <s v="Albert"/>
    <s v="Beltran"/>
    <n v="22"/>
  </r>
  <r>
    <x v="49"/>
    <x v="0"/>
    <s v="Mar"/>
    <x v="0"/>
    <n v="10"/>
    <x v="19"/>
    <s v="Albert"/>
    <s v="Beltran"/>
    <n v="22"/>
  </r>
  <r>
    <x v="50"/>
    <x v="0"/>
    <s v="Mar"/>
    <x v="0"/>
    <n v="11"/>
    <x v="6"/>
    <s v="Bárbara"/>
    <s v="Vaquero"/>
    <n v="22"/>
  </r>
  <r>
    <x v="50"/>
    <x v="0"/>
    <s v="Mar"/>
    <x v="0"/>
    <n v="11"/>
    <x v="7"/>
    <s v="Danila"/>
    <s v="Danila"/>
    <n v="22"/>
  </r>
  <r>
    <x v="50"/>
    <x v="0"/>
    <s v="Mar"/>
    <x v="0"/>
    <n v="11"/>
    <x v="26"/>
    <s v="Elena"/>
    <s v="Telese"/>
    <n v="29"/>
  </r>
  <r>
    <x v="50"/>
    <x v="0"/>
    <s v="Mar"/>
    <x v="0"/>
    <n v="11"/>
    <x v="16"/>
    <s v="Gustavo"/>
    <s v="Saraiva"/>
    <n v="22"/>
  </r>
  <r>
    <x v="50"/>
    <x v="0"/>
    <s v="Mar"/>
    <x v="0"/>
    <n v="11"/>
    <x v="5"/>
    <s v="Viviani"/>
    <s v="Onishi"/>
    <n v="51"/>
  </r>
  <r>
    <x v="51"/>
    <x v="0"/>
    <s v="Mar"/>
    <x v="0"/>
    <n v="11"/>
    <x v="19"/>
    <s v="Albert"/>
    <s v="Beltran"/>
    <n v="22"/>
  </r>
  <r>
    <x v="51"/>
    <x v="0"/>
    <s v="Mar"/>
    <x v="0"/>
    <n v="11"/>
    <x v="19"/>
    <s v="Albert"/>
    <s v="Beltran"/>
    <n v="22"/>
  </r>
  <r>
    <x v="51"/>
    <x v="0"/>
    <s v="Mar"/>
    <x v="0"/>
    <n v="11"/>
    <x v="1"/>
    <s v="Vincent"/>
    <s v="Delgatte"/>
    <n v="22"/>
  </r>
  <r>
    <x v="52"/>
    <x v="0"/>
    <s v="Mar"/>
    <x v="0"/>
    <n v="11"/>
    <x v="17"/>
    <s v="Aleksei"/>
    <s v="Greshilov"/>
    <n v="22"/>
  </r>
  <r>
    <x v="52"/>
    <x v="0"/>
    <s v="Mar"/>
    <x v="0"/>
    <n v="11"/>
    <x v="25"/>
    <s v="Ana"/>
    <s v="Silva"/>
    <n v="22"/>
  </r>
  <r>
    <x v="52"/>
    <x v="0"/>
    <s v="Mar"/>
    <x v="0"/>
    <n v="11"/>
    <x v="24"/>
    <s v="Peggy"/>
    <s v="Philippe"/>
    <n v="28.5"/>
  </r>
  <r>
    <x v="52"/>
    <x v="0"/>
    <s v="Mar"/>
    <x v="0"/>
    <n v="11"/>
    <x v="20"/>
    <s v="Vinicius"/>
    <s v="Luna"/>
    <n v="22"/>
  </r>
  <r>
    <x v="53"/>
    <x v="0"/>
    <s v="Mar"/>
    <x v="0"/>
    <n v="11"/>
    <x v="19"/>
    <s v="Albert"/>
    <s v="Beltran"/>
    <n v="22"/>
  </r>
  <r>
    <x v="53"/>
    <x v="0"/>
    <s v="Mar"/>
    <x v="0"/>
    <n v="11"/>
    <x v="19"/>
    <s v="Albert"/>
    <s v="Beltran"/>
    <n v="22"/>
  </r>
  <r>
    <x v="53"/>
    <x v="0"/>
    <s v="Mar"/>
    <x v="0"/>
    <n v="11"/>
    <x v="17"/>
    <s v="Aleksei"/>
    <s v="Greshilov"/>
    <n v="22"/>
  </r>
  <r>
    <x v="53"/>
    <x v="0"/>
    <s v="Mar"/>
    <x v="0"/>
    <n v="11"/>
    <x v="9"/>
    <s v="Eva"/>
    <s v="C"/>
    <n v="21.42"/>
  </r>
  <r>
    <x v="53"/>
    <x v="0"/>
    <s v="Mar"/>
    <x v="0"/>
    <n v="11"/>
    <x v="23"/>
    <s v="Irene"/>
    <s v="Simo"/>
    <n v="117.6"/>
  </r>
  <r>
    <x v="54"/>
    <x v="0"/>
    <s v="Mar"/>
    <x v="0"/>
    <n v="11"/>
    <x v="8"/>
    <s v="Luciana"/>
    <s v="Stuewe"/>
    <n v="22.8"/>
  </r>
  <r>
    <x v="55"/>
    <x v="0"/>
    <s v="Mar"/>
    <x v="0"/>
    <n v="11"/>
    <x v="26"/>
    <s v="Elena"/>
    <s v="Telese"/>
    <n v="29"/>
  </r>
  <r>
    <x v="56"/>
    <x v="0"/>
    <s v="Mar"/>
    <x v="0"/>
    <n v="11"/>
    <x v="8"/>
    <s v="Luciana"/>
    <s v="Stuewe"/>
    <n v="22.8"/>
  </r>
  <r>
    <x v="57"/>
    <x v="0"/>
    <s v="Mar"/>
    <x v="0"/>
    <n v="12"/>
    <x v="25"/>
    <s v="Ana"/>
    <s v="Silva"/>
    <n v="22"/>
  </r>
  <r>
    <x v="57"/>
    <x v="0"/>
    <s v="Mar"/>
    <x v="0"/>
    <n v="12"/>
    <x v="14"/>
    <s v="Cristiane"/>
    <s v="Elias"/>
    <n v="13.376000000000001"/>
  </r>
  <r>
    <x v="58"/>
    <x v="0"/>
    <s v="Mar"/>
    <x v="0"/>
    <n v="12"/>
    <x v="19"/>
    <s v="Albert"/>
    <s v="Beltran"/>
    <n v="22"/>
  </r>
  <r>
    <x v="58"/>
    <x v="0"/>
    <s v="Mar"/>
    <x v="0"/>
    <n v="12"/>
    <x v="27"/>
    <s v="Aurelie"/>
    <s v="Martinet"/>
    <n v="22"/>
  </r>
  <r>
    <x v="58"/>
    <x v="0"/>
    <s v="Mar"/>
    <x v="0"/>
    <n v="12"/>
    <x v="1"/>
    <s v="Vincent"/>
    <s v="Delgatte"/>
    <n v="22"/>
  </r>
  <r>
    <x v="59"/>
    <x v="0"/>
    <s v="Mar"/>
    <x v="0"/>
    <n v="12"/>
    <x v="17"/>
    <s v="Aleksei"/>
    <s v="Greshilov"/>
    <n v="22"/>
  </r>
  <r>
    <x v="59"/>
    <x v="0"/>
    <s v="Mar"/>
    <x v="0"/>
    <n v="12"/>
    <x v="6"/>
    <s v="Bárbara"/>
    <s v="Vaquero"/>
    <n v="22"/>
  </r>
  <r>
    <x v="59"/>
    <x v="0"/>
    <s v="Mar"/>
    <x v="0"/>
    <n v="12"/>
    <x v="0"/>
    <s v="Oksana"/>
    <s v="Mikhalko"/>
    <n v="17.556000000000001"/>
  </r>
  <r>
    <x v="59"/>
    <x v="0"/>
    <s v="Mar"/>
    <x v="0"/>
    <n v="12"/>
    <x v="5"/>
    <s v="Viviani"/>
    <s v="Onishi"/>
    <n v="34"/>
  </r>
  <r>
    <x v="60"/>
    <x v="0"/>
    <s v="Mar"/>
    <x v="0"/>
    <n v="12"/>
    <x v="17"/>
    <s v="Aleksei"/>
    <s v="Greshilov"/>
    <n v="22"/>
  </r>
  <r>
    <x v="60"/>
    <x v="0"/>
    <s v="Mar"/>
    <x v="0"/>
    <n v="12"/>
    <x v="27"/>
    <s v="Aurelie"/>
    <s v="Martinet"/>
    <n v="22"/>
  </r>
  <r>
    <x v="61"/>
    <x v="0"/>
    <s v="Mar"/>
    <x v="0"/>
    <n v="12"/>
    <x v="26"/>
    <s v="Elena"/>
    <s v="Telese"/>
    <n v="29"/>
  </r>
  <r>
    <x v="62"/>
    <x v="0"/>
    <s v="Mar"/>
    <x v="0"/>
    <n v="12"/>
    <x v="19"/>
    <s v="Albert"/>
    <s v="Beltran"/>
    <n v="22"/>
  </r>
  <r>
    <x v="62"/>
    <x v="0"/>
    <s v="Mar"/>
    <x v="0"/>
    <n v="12"/>
    <x v="19"/>
    <s v="Albert"/>
    <s v="Beltran"/>
    <n v="22"/>
  </r>
  <r>
    <x v="63"/>
    <x v="0"/>
    <s v="Mar"/>
    <x v="0"/>
    <n v="13"/>
    <x v="14"/>
    <s v="Cristiane"/>
    <s v="Elias"/>
    <n v="13.376000000000001"/>
  </r>
  <r>
    <x v="64"/>
    <x v="0"/>
    <s v="Mar"/>
    <x v="0"/>
    <n v="13"/>
    <x v="25"/>
    <s v="Ana"/>
    <s v="Silva"/>
    <n v="22"/>
  </r>
  <r>
    <x v="64"/>
    <x v="0"/>
    <s v="Mar"/>
    <x v="0"/>
    <n v="13"/>
    <x v="16"/>
    <s v="Gustavo"/>
    <s v="Saraiva"/>
    <n v="22"/>
  </r>
  <r>
    <x v="64"/>
    <x v="0"/>
    <s v="Mar"/>
    <x v="0"/>
    <n v="13"/>
    <x v="8"/>
    <s v="Luciana"/>
    <s v="Stuewe"/>
    <n v="11.4"/>
  </r>
  <r>
    <x v="64"/>
    <x v="0"/>
    <s v="Mar"/>
    <x v="0"/>
    <n v="13"/>
    <x v="8"/>
    <s v="Luciana"/>
    <s v="Stuewe"/>
    <n v="22.8"/>
  </r>
  <r>
    <x v="64"/>
    <x v="0"/>
    <s v="Mar"/>
    <x v="0"/>
    <n v="13"/>
    <x v="1"/>
    <s v="Vincent"/>
    <s v="Delgatte"/>
    <n v="22"/>
  </r>
  <r>
    <x v="64"/>
    <x v="0"/>
    <s v="Mar"/>
    <x v="0"/>
    <n v="13"/>
    <x v="5"/>
    <s v="Viviani"/>
    <s v="Onishi"/>
    <n v="51"/>
  </r>
  <r>
    <x v="65"/>
    <x v="0"/>
    <s v="Mar"/>
    <x v="0"/>
    <n v="13"/>
    <x v="0"/>
    <s v="Oksana"/>
    <s v="Mikhalko"/>
    <n v="17.852399999999999"/>
  </r>
  <r>
    <x v="66"/>
    <x v="0"/>
    <s v="Mar"/>
    <x v="0"/>
    <n v="13"/>
    <x v="17"/>
    <s v="Aleksei"/>
    <s v="Greshilov"/>
    <n v="22"/>
  </r>
  <r>
    <x v="66"/>
    <x v="0"/>
    <s v="Mar"/>
    <x v="0"/>
    <n v="13"/>
    <x v="7"/>
    <s v="Danila"/>
    <s v="Danila"/>
    <n v="22"/>
  </r>
  <r>
    <x v="67"/>
    <x v="0"/>
    <s v="Mar"/>
    <x v="0"/>
    <n v="13"/>
    <x v="14"/>
    <s v="Cristiane"/>
    <s v="Elias"/>
    <n v="13.376000000000001"/>
  </r>
  <r>
    <x v="67"/>
    <x v="0"/>
    <s v="Mar"/>
    <x v="0"/>
    <n v="13"/>
    <x v="20"/>
    <s v="Vinicius"/>
    <s v="Luna"/>
    <n v="22"/>
  </r>
  <r>
    <x v="68"/>
    <x v="0"/>
    <s v="Apr"/>
    <x v="1"/>
    <n v="14"/>
    <x v="7"/>
    <s v="Danila"/>
    <s v="Danila"/>
    <n v="22"/>
  </r>
  <r>
    <x v="68"/>
    <x v="0"/>
    <s v="Apr"/>
    <x v="1"/>
    <n v="14"/>
    <x v="16"/>
    <s v="Gustavo"/>
    <s v="Saraiva"/>
    <n v="22"/>
  </r>
  <r>
    <x v="69"/>
    <x v="0"/>
    <s v="Apr"/>
    <x v="1"/>
    <n v="14"/>
    <x v="25"/>
    <s v="Ana"/>
    <s v="Silva"/>
    <n v="22"/>
  </r>
  <r>
    <x v="69"/>
    <x v="0"/>
    <s v="Apr"/>
    <x v="1"/>
    <n v="14"/>
    <x v="0"/>
    <s v="Oksana"/>
    <s v="Mikhalko"/>
    <n v="17.48"/>
  </r>
  <r>
    <x v="70"/>
    <x v="0"/>
    <s v="Apr"/>
    <x v="1"/>
    <n v="14"/>
    <x v="17"/>
    <s v="Aleksei"/>
    <s v="Greshilov"/>
    <n v="22"/>
  </r>
  <r>
    <x v="70"/>
    <x v="0"/>
    <s v="Apr"/>
    <x v="1"/>
    <n v="14"/>
    <x v="9"/>
    <s v="Eva"/>
    <s v="C"/>
    <n v="21.16"/>
  </r>
  <r>
    <x v="70"/>
    <x v="0"/>
    <s v="Apr"/>
    <x v="1"/>
    <n v="14"/>
    <x v="24"/>
    <s v="Peggy"/>
    <s v="Philippe"/>
    <n v="28.5"/>
  </r>
  <r>
    <x v="70"/>
    <x v="0"/>
    <s v="Apr"/>
    <x v="1"/>
    <n v="14"/>
    <x v="5"/>
    <s v="Viviani"/>
    <s v="Onishi"/>
    <n v="34"/>
  </r>
  <r>
    <x v="71"/>
    <x v="0"/>
    <s v="Apr"/>
    <x v="1"/>
    <n v="14"/>
    <x v="17"/>
    <s v="Aleksei"/>
    <s v="Greshilov"/>
    <n v="22"/>
  </r>
  <r>
    <x v="72"/>
    <x v="0"/>
    <s v="Apr"/>
    <x v="1"/>
    <n v="14"/>
    <x v="26"/>
    <s v="Elena"/>
    <s v="Telese"/>
    <n v="29"/>
  </r>
  <r>
    <x v="72"/>
    <x v="0"/>
    <s v="Apr"/>
    <x v="1"/>
    <n v="14"/>
    <x v="1"/>
    <s v="Vincent"/>
    <s v="Delgatte"/>
    <n v="22"/>
  </r>
  <r>
    <x v="73"/>
    <x v="0"/>
    <s v="Apr"/>
    <x v="1"/>
    <n v="15"/>
    <x v="3"/>
    <s v="Jandher"/>
    <s v="Carvalho"/>
    <n v="125"/>
  </r>
  <r>
    <x v="74"/>
    <x v="0"/>
    <s v="Apr"/>
    <x v="1"/>
    <n v="16"/>
    <x v="7"/>
    <s v="Danila"/>
    <s v="Danila"/>
    <n v="22"/>
  </r>
  <r>
    <x v="75"/>
    <x v="0"/>
    <s v="Apr"/>
    <x v="1"/>
    <n v="16"/>
    <x v="26"/>
    <s v="Elena"/>
    <s v="Telese"/>
    <n v="29"/>
  </r>
  <r>
    <x v="75"/>
    <x v="0"/>
    <s v="Apr"/>
    <x v="1"/>
    <n v="16"/>
    <x v="16"/>
    <s v="Gustavo"/>
    <s v="Saraiva"/>
    <n v="22"/>
  </r>
  <r>
    <x v="75"/>
    <x v="0"/>
    <s v="Apr"/>
    <x v="1"/>
    <n v="16"/>
    <x v="20"/>
    <s v="Vinicius"/>
    <s v="Luna"/>
    <n v="22"/>
  </r>
  <r>
    <x v="76"/>
    <x v="0"/>
    <s v="Apr"/>
    <x v="1"/>
    <n v="16"/>
    <x v="18"/>
    <s v="Jose"/>
    <s v="Antoni"/>
    <n v="20.95"/>
  </r>
  <r>
    <x v="76"/>
    <x v="0"/>
    <s v="Apr"/>
    <x v="1"/>
    <n v="16"/>
    <x v="0"/>
    <s v="Oksana"/>
    <s v="Mikhalko"/>
    <n v="17.86"/>
  </r>
  <r>
    <x v="76"/>
    <x v="0"/>
    <s v="Apr"/>
    <x v="1"/>
    <n v="16"/>
    <x v="5"/>
    <s v="Viviani"/>
    <s v="Onishi"/>
    <n v="34"/>
  </r>
  <r>
    <x v="77"/>
    <x v="0"/>
    <s v="Apr"/>
    <x v="1"/>
    <n v="16"/>
    <x v="19"/>
    <s v="Albert"/>
    <s v="Beltran"/>
    <n v="22"/>
  </r>
  <r>
    <x v="77"/>
    <x v="0"/>
    <s v="Apr"/>
    <x v="1"/>
    <n v="16"/>
    <x v="17"/>
    <s v="Aleksei"/>
    <s v="Greshilov"/>
    <n v="22"/>
  </r>
  <r>
    <x v="77"/>
    <x v="0"/>
    <s v="Apr"/>
    <x v="1"/>
    <n v="16"/>
    <x v="25"/>
    <s v="Ana"/>
    <s v="Silva"/>
    <n v="22"/>
  </r>
  <r>
    <x v="78"/>
    <x v="0"/>
    <s v="Apr"/>
    <x v="1"/>
    <n v="16"/>
    <x v="17"/>
    <s v="Aleksei"/>
    <s v="Greshilov"/>
    <n v="22"/>
  </r>
  <r>
    <x v="78"/>
    <x v="0"/>
    <s v="Apr"/>
    <x v="1"/>
    <n v="16"/>
    <x v="14"/>
    <s v="Cristiane"/>
    <s v="Elias"/>
    <n v="13.376000000000001"/>
  </r>
  <r>
    <x v="79"/>
    <x v="0"/>
    <s v="Apr"/>
    <x v="1"/>
    <n v="16"/>
    <x v="1"/>
    <s v="Vincent"/>
    <s v="Delgatte"/>
    <n v="22"/>
  </r>
  <r>
    <x v="80"/>
    <x v="0"/>
    <s v="Apr"/>
    <x v="1"/>
    <n v="17"/>
    <x v="17"/>
    <s v="Aleksei"/>
    <s v="Greshilov"/>
    <n v="22"/>
  </r>
  <r>
    <x v="80"/>
    <x v="0"/>
    <s v="Apr"/>
    <x v="1"/>
    <n v="17"/>
    <x v="26"/>
    <s v="Elena"/>
    <s v="Telese"/>
    <n v="29"/>
  </r>
  <r>
    <x v="80"/>
    <x v="0"/>
    <s v="Apr"/>
    <x v="1"/>
    <n v="17"/>
    <x v="16"/>
    <s v="Gustavo"/>
    <s v="Saraiva"/>
    <n v="22"/>
  </r>
  <r>
    <x v="80"/>
    <x v="0"/>
    <s v="Apr"/>
    <x v="1"/>
    <n v="17"/>
    <x v="28"/>
    <s v="Maira"/>
    <s v="Mendonca"/>
    <n v="29"/>
  </r>
  <r>
    <x v="80"/>
    <x v="0"/>
    <s v="Apr"/>
    <x v="1"/>
    <n v="17"/>
    <x v="28"/>
    <s v="Maira"/>
    <s v="Mendonca"/>
    <n v="29"/>
  </r>
  <r>
    <x v="81"/>
    <x v="0"/>
    <s v="Apr"/>
    <x v="1"/>
    <n v="17"/>
    <x v="19"/>
    <s v="Albert"/>
    <s v="Beltran"/>
    <n v="22"/>
  </r>
  <r>
    <x v="81"/>
    <x v="0"/>
    <s v="Apr"/>
    <x v="1"/>
    <n v="17"/>
    <x v="19"/>
    <s v="Albert"/>
    <s v="Beltran"/>
    <n v="22"/>
  </r>
  <r>
    <x v="81"/>
    <x v="0"/>
    <s v="Apr"/>
    <x v="1"/>
    <n v="17"/>
    <x v="25"/>
    <s v="Ana"/>
    <s v="Silva"/>
    <n v="22"/>
  </r>
  <r>
    <x v="81"/>
    <x v="0"/>
    <s v="Apr"/>
    <x v="1"/>
    <n v="17"/>
    <x v="9"/>
    <s v="Eva"/>
    <s v="C"/>
    <n v="21.21"/>
  </r>
  <r>
    <x v="82"/>
    <x v="0"/>
    <s v="Apr"/>
    <x v="1"/>
    <n v="17"/>
    <x v="18"/>
    <s v="Jose"/>
    <s v="Antoni"/>
    <n v="21.18"/>
  </r>
  <r>
    <x v="83"/>
    <x v="0"/>
    <s v="Apr"/>
    <x v="1"/>
    <n v="17"/>
    <x v="20"/>
    <s v="Vinicius"/>
    <s v="Luna"/>
    <n v="22"/>
  </r>
  <r>
    <x v="84"/>
    <x v="0"/>
    <s v="Apr"/>
    <x v="1"/>
    <n v="17"/>
    <x v="17"/>
    <s v="Aleksei"/>
    <s v="Greshilov"/>
    <n v="22"/>
  </r>
  <r>
    <x v="84"/>
    <x v="0"/>
    <s v="Apr"/>
    <x v="1"/>
    <n v="17"/>
    <x v="5"/>
    <s v="Viviani"/>
    <s v="Onishi"/>
    <n v="34"/>
  </r>
  <r>
    <x v="85"/>
    <x v="0"/>
    <s v="Apr"/>
    <x v="1"/>
    <n v="18"/>
    <x v="17"/>
    <s v="Aleksei"/>
    <s v="Greshilov"/>
    <n v="22"/>
  </r>
  <r>
    <x v="85"/>
    <x v="0"/>
    <s v="Apr"/>
    <x v="1"/>
    <n v="18"/>
    <x v="26"/>
    <s v="Elena"/>
    <s v="Telese"/>
    <n v="29"/>
  </r>
  <r>
    <x v="85"/>
    <x v="0"/>
    <s v="Apr"/>
    <x v="1"/>
    <n v="18"/>
    <x v="16"/>
    <s v="Gustavo"/>
    <s v="Saraiva"/>
    <n v="22"/>
  </r>
  <r>
    <x v="85"/>
    <x v="0"/>
    <s v="Apr"/>
    <x v="1"/>
    <n v="18"/>
    <x v="8"/>
    <s v="Luciana"/>
    <s v="Stuewe"/>
    <n v="22.8"/>
  </r>
  <r>
    <x v="86"/>
    <x v="0"/>
    <s v="May"/>
    <x v="1"/>
    <n v="18"/>
    <x v="25"/>
    <s v="Ana"/>
    <s v="Silva"/>
    <n v="22"/>
  </r>
  <r>
    <x v="86"/>
    <x v="0"/>
    <s v="May"/>
    <x v="1"/>
    <n v="18"/>
    <x v="14"/>
    <s v="Cristiane"/>
    <s v="Elias"/>
    <n v="13.376000000000001"/>
  </r>
  <r>
    <x v="87"/>
    <x v="0"/>
    <s v="May"/>
    <x v="1"/>
    <n v="18"/>
    <x v="17"/>
    <s v="Aleksei"/>
    <s v="Greshilov"/>
    <n v="22"/>
  </r>
  <r>
    <x v="87"/>
    <x v="0"/>
    <s v="May"/>
    <x v="1"/>
    <n v="18"/>
    <x v="9"/>
    <s v="Eva"/>
    <s v="C"/>
    <n v="21.39"/>
  </r>
  <r>
    <x v="87"/>
    <x v="0"/>
    <s v="May"/>
    <x v="1"/>
    <n v="18"/>
    <x v="28"/>
    <s v="Maira"/>
    <s v="Mendonca"/>
    <n v="29"/>
  </r>
  <r>
    <x v="88"/>
    <x v="0"/>
    <s v="May"/>
    <x v="1"/>
    <n v="18"/>
    <x v="5"/>
    <s v="Viviani"/>
    <s v="Onishi"/>
    <n v="17"/>
  </r>
  <r>
    <x v="89"/>
    <x v="0"/>
    <s v="May"/>
    <x v="1"/>
    <n v="19"/>
    <x v="17"/>
    <s v="Aleksei"/>
    <s v="Greshilov"/>
    <n v="22"/>
  </r>
  <r>
    <x v="89"/>
    <x v="0"/>
    <s v="May"/>
    <x v="1"/>
    <n v="19"/>
    <x v="26"/>
    <s v="Elena"/>
    <s v="Telese"/>
    <n v="29"/>
  </r>
  <r>
    <x v="89"/>
    <x v="0"/>
    <s v="May"/>
    <x v="1"/>
    <n v="19"/>
    <x v="0"/>
    <s v="Oksana"/>
    <s v="Mikhalko"/>
    <n v="17.48"/>
  </r>
  <r>
    <x v="89"/>
    <x v="0"/>
    <s v="May"/>
    <x v="1"/>
    <n v="19"/>
    <x v="5"/>
    <s v="Viviani"/>
    <s v="Onishi"/>
    <n v="51"/>
  </r>
  <r>
    <x v="90"/>
    <x v="0"/>
    <s v="May"/>
    <x v="1"/>
    <n v="19"/>
    <x v="18"/>
    <s v="Jose"/>
    <s v="Antoni"/>
    <n v="21.27"/>
  </r>
  <r>
    <x v="90"/>
    <x v="0"/>
    <s v="May"/>
    <x v="1"/>
    <n v="19"/>
    <x v="8"/>
    <s v="Luciana"/>
    <s v="Stuewe"/>
    <n v="22.8"/>
  </r>
  <r>
    <x v="91"/>
    <x v="0"/>
    <s v="May"/>
    <x v="1"/>
    <n v="19"/>
    <x v="25"/>
    <s v="Ana"/>
    <s v="Silva"/>
    <n v="22"/>
  </r>
  <r>
    <x v="91"/>
    <x v="0"/>
    <s v="May"/>
    <x v="1"/>
    <n v="19"/>
    <x v="14"/>
    <s v="Cristiane"/>
    <s v="Elias"/>
    <n v="13.376000000000001"/>
  </r>
  <r>
    <x v="92"/>
    <x v="0"/>
    <s v="May"/>
    <x v="1"/>
    <n v="19"/>
    <x v="17"/>
    <s v="Aleksei"/>
    <s v="Greshilov"/>
    <n v="22"/>
  </r>
  <r>
    <x v="93"/>
    <x v="0"/>
    <s v="May"/>
    <x v="1"/>
    <n v="19"/>
    <x v="8"/>
    <s v="Luciana"/>
    <s v="Stuewe"/>
    <n v="22.8"/>
  </r>
  <r>
    <x v="94"/>
    <x v="0"/>
    <s v="May"/>
    <x v="1"/>
    <n v="20"/>
    <x v="25"/>
    <s v="Ana"/>
    <s v="Silva"/>
    <n v="22"/>
  </r>
  <r>
    <x v="94"/>
    <x v="0"/>
    <s v="May"/>
    <x v="1"/>
    <n v="20"/>
    <x v="7"/>
    <s v="Danila"/>
    <s v="Danila"/>
    <n v="22"/>
  </r>
  <r>
    <x v="94"/>
    <x v="0"/>
    <s v="May"/>
    <x v="1"/>
    <n v="20"/>
    <x v="26"/>
    <s v="Elena"/>
    <s v="Telese"/>
    <n v="29"/>
  </r>
  <r>
    <x v="94"/>
    <x v="0"/>
    <s v="May"/>
    <x v="1"/>
    <n v="20"/>
    <x v="16"/>
    <s v="Gustavo"/>
    <s v="Saraiva"/>
    <n v="22"/>
  </r>
  <r>
    <x v="94"/>
    <x v="0"/>
    <s v="May"/>
    <x v="1"/>
    <n v="20"/>
    <x v="28"/>
    <s v="Maira"/>
    <s v="Mendonca"/>
    <n v="29"/>
  </r>
  <r>
    <x v="94"/>
    <x v="0"/>
    <s v="May"/>
    <x v="1"/>
    <n v="20"/>
    <x v="0"/>
    <s v="Oksana"/>
    <s v="Mikhalko"/>
    <n v="17.48"/>
  </r>
  <r>
    <x v="95"/>
    <x v="0"/>
    <s v="May"/>
    <x v="1"/>
    <n v="20"/>
    <x v="14"/>
    <s v="Cristiane"/>
    <s v="Elias"/>
    <n v="13.376000000000001"/>
  </r>
  <r>
    <x v="95"/>
    <x v="0"/>
    <s v="May"/>
    <x v="1"/>
    <n v="20"/>
    <x v="5"/>
    <s v="Viviani"/>
    <s v="Onishi"/>
    <n v="34"/>
  </r>
  <r>
    <x v="96"/>
    <x v="0"/>
    <s v="May"/>
    <x v="1"/>
    <n v="20"/>
    <x v="26"/>
    <s v="Elena"/>
    <s v="Telese"/>
    <n v="29"/>
  </r>
  <r>
    <x v="96"/>
    <x v="0"/>
    <s v="May"/>
    <x v="1"/>
    <n v="20"/>
    <x v="20"/>
    <s v="Vinicius"/>
    <s v="Luna"/>
    <n v="22"/>
  </r>
  <r>
    <x v="97"/>
    <x v="0"/>
    <s v="May"/>
    <x v="1"/>
    <n v="21"/>
    <x v="28"/>
    <s v="Maira"/>
    <s v="Mendonca"/>
    <n v="29"/>
  </r>
  <r>
    <x v="97"/>
    <x v="0"/>
    <s v="May"/>
    <x v="1"/>
    <n v="21"/>
    <x v="5"/>
    <s v="Viviani"/>
    <s v="Onishi"/>
    <n v="51"/>
  </r>
  <r>
    <x v="98"/>
    <x v="0"/>
    <s v="May"/>
    <x v="1"/>
    <n v="21"/>
    <x v="19"/>
    <s v="Albert"/>
    <s v="Beltran"/>
    <n v="22"/>
  </r>
  <r>
    <x v="98"/>
    <x v="0"/>
    <s v="May"/>
    <x v="1"/>
    <n v="21"/>
    <x v="14"/>
    <s v="Cristiane"/>
    <s v="Elias"/>
    <n v="13.3"/>
  </r>
  <r>
    <x v="98"/>
    <x v="0"/>
    <s v="May"/>
    <x v="1"/>
    <n v="21"/>
    <x v="9"/>
    <s v="Eva"/>
    <s v="C"/>
    <n v="21.25"/>
  </r>
  <r>
    <x v="98"/>
    <x v="0"/>
    <s v="May"/>
    <x v="1"/>
    <n v="21"/>
    <x v="8"/>
    <s v="Luciana"/>
    <s v="Stuewe"/>
    <n v="22.8"/>
  </r>
  <r>
    <x v="98"/>
    <x v="0"/>
    <s v="May"/>
    <x v="1"/>
    <n v="21"/>
    <x v="0"/>
    <s v="Oksana"/>
    <s v="Mikhalko"/>
    <n v="17.48"/>
  </r>
  <r>
    <x v="99"/>
    <x v="0"/>
    <s v="May"/>
    <x v="1"/>
    <n v="21"/>
    <x v="25"/>
    <s v="Ana"/>
    <s v="Silva"/>
    <n v="22"/>
  </r>
  <r>
    <x v="100"/>
    <x v="0"/>
    <s v="May"/>
    <x v="1"/>
    <n v="21"/>
    <x v="18"/>
    <s v="Jose"/>
    <s v="Antoni"/>
    <n v="21.22"/>
  </r>
  <r>
    <x v="101"/>
    <x v="0"/>
    <s v="May"/>
    <x v="1"/>
    <n v="21"/>
    <x v="20"/>
    <s v="Vinicius"/>
    <s v="Luna"/>
    <n v="22"/>
  </r>
  <r>
    <x v="102"/>
    <x v="0"/>
    <s v="May"/>
    <x v="1"/>
    <n v="22"/>
    <x v="16"/>
    <s v="Gustavo"/>
    <s v="Saraiva"/>
    <n v="22"/>
  </r>
  <r>
    <x v="102"/>
    <x v="0"/>
    <s v="May"/>
    <x v="1"/>
    <n v="22"/>
    <x v="28"/>
    <s v="Maira"/>
    <s v="Mendonca"/>
    <n v="29"/>
  </r>
  <r>
    <x v="102"/>
    <x v="0"/>
    <s v="May"/>
    <x v="1"/>
    <n v="22"/>
    <x v="0"/>
    <s v="Oksana"/>
    <s v="Mikhalko"/>
    <n v="17.48"/>
  </r>
  <r>
    <x v="103"/>
    <x v="0"/>
    <s v="May"/>
    <x v="1"/>
    <n v="22"/>
    <x v="17"/>
    <s v="Aleksei"/>
    <s v="Greshilov"/>
    <n v="22"/>
  </r>
  <r>
    <x v="104"/>
    <x v="0"/>
    <s v="May"/>
    <x v="1"/>
    <n v="22"/>
    <x v="25"/>
    <s v="Ana"/>
    <s v="Silva"/>
    <n v="22"/>
  </r>
  <r>
    <x v="104"/>
    <x v="0"/>
    <s v="May"/>
    <x v="1"/>
    <n v="22"/>
    <x v="18"/>
    <s v="Jose"/>
    <s v="Antoni"/>
    <n v="21.17"/>
  </r>
  <r>
    <x v="105"/>
    <x v="0"/>
    <s v="May"/>
    <x v="1"/>
    <n v="22"/>
    <x v="7"/>
    <s v="Danila"/>
    <s v="Danila"/>
    <n v="22"/>
  </r>
  <r>
    <x v="105"/>
    <x v="0"/>
    <s v="May"/>
    <x v="1"/>
    <n v="22"/>
    <x v="5"/>
    <s v="Viviani"/>
    <s v="Onishi"/>
    <n v="34"/>
  </r>
  <r>
    <x v="106"/>
    <x v="0"/>
    <s v="Jun"/>
    <x v="1"/>
    <n v="23"/>
    <x v="29"/>
    <s v="Christian"/>
    <s v="Freymond"/>
    <n v="25"/>
  </r>
  <r>
    <x v="106"/>
    <x v="0"/>
    <s v="Jun"/>
    <x v="1"/>
    <n v="23"/>
    <x v="26"/>
    <s v="Elena"/>
    <s v="Telese"/>
    <n v="29"/>
  </r>
  <r>
    <x v="106"/>
    <x v="0"/>
    <s v="Jun"/>
    <x v="1"/>
    <n v="23"/>
    <x v="16"/>
    <s v="Gustavo"/>
    <s v="Saraiva"/>
    <n v="22"/>
  </r>
  <r>
    <x v="106"/>
    <x v="0"/>
    <s v="Jun"/>
    <x v="1"/>
    <n v="23"/>
    <x v="8"/>
    <s v="Luciana"/>
    <s v="Stuewe"/>
    <n v="22.8"/>
  </r>
  <r>
    <x v="106"/>
    <x v="0"/>
    <s v="Jun"/>
    <x v="1"/>
    <n v="23"/>
    <x v="28"/>
    <s v="Maira"/>
    <s v="Mendonca"/>
    <n v="29"/>
  </r>
  <r>
    <x v="106"/>
    <x v="0"/>
    <s v="Jun"/>
    <x v="1"/>
    <n v="23"/>
    <x v="5"/>
    <s v="Viviani"/>
    <s v="Onishi"/>
    <n v="51"/>
  </r>
  <r>
    <x v="107"/>
    <x v="0"/>
    <s v="Jun"/>
    <x v="1"/>
    <n v="23"/>
    <x v="17"/>
    <s v="Aleksei"/>
    <s v="Greshilov"/>
    <n v="22"/>
  </r>
  <r>
    <x v="107"/>
    <x v="0"/>
    <s v="Jun"/>
    <x v="1"/>
    <n v="23"/>
    <x v="0"/>
    <s v="Oksana"/>
    <s v="Mikhalko"/>
    <n v="17.48"/>
  </r>
  <r>
    <x v="108"/>
    <x v="0"/>
    <s v="Jun"/>
    <x v="1"/>
    <n v="23"/>
    <x v="25"/>
    <s v="Ana"/>
    <s v="Silva"/>
    <n v="22"/>
  </r>
  <r>
    <x v="108"/>
    <x v="0"/>
    <s v="Jun"/>
    <x v="1"/>
    <n v="23"/>
    <x v="14"/>
    <s v="Cristiane"/>
    <s v="Elias"/>
    <n v="13.376000000000001"/>
  </r>
  <r>
    <x v="108"/>
    <x v="0"/>
    <s v="Jun"/>
    <x v="1"/>
    <n v="23"/>
    <x v="9"/>
    <s v="Eva"/>
    <s v="C"/>
    <n v="21.19"/>
  </r>
  <r>
    <x v="109"/>
    <x v="0"/>
    <s v="Jun"/>
    <x v="1"/>
    <n v="23"/>
    <x v="17"/>
    <s v="Aleksei"/>
    <s v="Greshilov"/>
    <n v="22"/>
  </r>
  <r>
    <x v="109"/>
    <x v="0"/>
    <s v="Jun"/>
    <x v="1"/>
    <n v="23"/>
    <x v="18"/>
    <s v="Jose"/>
    <s v="Antoni"/>
    <n v="21.27"/>
  </r>
  <r>
    <x v="110"/>
    <x v="0"/>
    <s v="Jun"/>
    <x v="1"/>
    <n v="23"/>
    <x v="23"/>
    <s v="Irene"/>
    <s v="Simo"/>
    <n v="94.08"/>
  </r>
  <r>
    <x v="111"/>
    <x v="0"/>
    <s v="Jun"/>
    <x v="1"/>
    <n v="23"/>
    <x v="20"/>
    <s v="Vinicius"/>
    <s v="Luna"/>
    <n v="22"/>
  </r>
  <r>
    <x v="112"/>
    <x v="0"/>
    <s v="Jun"/>
    <x v="1"/>
    <n v="24"/>
    <x v="26"/>
    <s v="Elena"/>
    <s v="Telese"/>
    <n v="29"/>
  </r>
  <r>
    <x v="112"/>
    <x v="0"/>
    <s v="Jun"/>
    <x v="1"/>
    <n v="24"/>
    <x v="30"/>
    <s v="Lucie"/>
    <s v="Kiledjian"/>
    <n v="21"/>
  </r>
  <r>
    <x v="112"/>
    <x v="0"/>
    <s v="Jun"/>
    <x v="1"/>
    <n v="24"/>
    <x v="28"/>
    <s v="Maira"/>
    <s v="Mendonca"/>
    <n v="29"/>
  </r>
  <r>
    <x v="112"/>
    <x v="0"/>
    <s v="Jun"/>
    <x v="1"/>
    <n v="24"/>
    <x v="5"/>
    <s v="Viviani"/>
    <s v="Onishi"/>
    <n v="51"/>
  </r>
  <r>
    <x v="113"/>
    <x v="0"/>
    <s v="Jun"/>
    <x v="1"/>
    <n v="24"/>
    <x v="25"/>
    <s v="Ana"/>
    <s v="Silva"/>
    <n v="22"/>
  </r>
  <r>
    <x v="113"/>
    <x v="0"/>
    <s v="Jun"/>
    <x v="1"/>
    <n v="24"/>
    <x v="31"/>
    <s v="Maria"/>
    <s v="Andrade"/>
    <n v="22"/>
  </r>
  <r>
    <x v="113"/>
    <x v="0"/>
    <s v="Jun"/>
    <x v="1"/>
    <n v="24"/>
    <x v="0"/>
    <s v="Oksana"/>
    <s v="Mikhalko"/>
    <n v="17.48"/>
  </r>
  <r>
    <x v="113"/>
    <x v="0"/>
    <s v="Jun"/>
    <x v="1"/>
    <n v="24"/>
    <x v="32"/>
    <s v="Pierre"/>
    <s v="Piton"/>
    <n v="21"/>
  </r>
  <r>
    <x v="114"/>
    <x v="0"/>
    <s v="Jun"/>
    <x v="1"/>
    <n v="24"/>
    <x v="14"/>
    <s v="Cristiane"/>
    <s v="Elias"/>
    <n v="13.3"/>
  </r>
  <r>
    <x v="114"/>
    <x v="0"/>
    <s v="Jun"/>
    <x v="1"/>
    <n v="24"/>
    <x v="33"/>
    <s v="Maria"/>
    <s v="Gutierrez"/>
    <n v="25"/>
  </r>
  <r>
    <x v="114"/>
    <x v="0"/>
    <s v="Jun"/>
    <x v="1"/>
    <n v="24"/>
    <x v="32"/>
    <s v="Pierre"/>
    <s v="Piton"/>
    <n v="10.5"/>
  </r>
  <r>
    <x v="115"/>
    <x v="0"/>
    <s v="Jun"/>
    <x v="1"/>
    <n v="24"/>
    <x v="17"/>
    <s v="Aleksei"/>
    <s v="Greshilov"/>
    <n v="22"/>
  </r>
  <r>
    <x v="115"/>
    <x v="0"/>
    <s v="Jun"/>
    <x v="1"/>
    <n v="24"/>
    <x v="7"/>
    <s v="Danila"/>
    <s v="Danila"/>
    <n v="22"/>
  </r>
  <r>
    <x v="116"/>
    <x v="0"/>
    <s v="Jun"/>
    <x v="1"/>
    <n v="24"/>
    <x v="26"/>
    <s v="Elena"/>
    <s v="Telese"/>
    <n v="29"/>
  </r>
  <r>
    <x v="116"/>
    <x v="0"/>
    <s v="Jun"/>
    <x v="1"/>
    <n v="24"/>
    <x v="30"/>
    <s v="Lucie"/>
    <s v="Kiledjian"/>
    <n v="21"/>
  </r>
  <r>
    <x v="117"/>
    <x v="0"/>
    <s v="Jun"/>
    <x v="1"/>
    <n v="24"/>
    <x v="8"/>
    <s v="Luciana"/>
    <s v="Stuewe"/>
    <n v="22.8"/>
  </r>
  <r>
    <x v="118"/>
    <x v="0"/>
    <s v="Jun"/>
    <x v="1"/>
    <n v="24"/>
    <x v="34"/>
    <s v="Olivier"/>
    <s v="Ramon"/>
    <n v="50"/>
  </r>
  <r>
    <x v="119"/>
    <x v="0"/>
    <s v="Jun"/>
    <x v="1"/>
    <n v="25"/>
    <x v="29"/>
    <s v="Christian"/>
    <s v="Freymond"/>
    <n v="25"/>
  </r>
  <r>
    <x v="119"/>
    <x v="0"/>
    <s v="Jun"/>
    <x v="1"/>
    <n v="25"/>
    <x v="33"/>
    <s v="Maria"/>
    <s v="Gutierrez"/>
    <n v="25"/>
  </r>
  <r>
    <x v="119"/>
    <x v="0"/>
    <s v="Jun"/>
    <x v="1"/>
    <n v="25"/>
    <x v="32"/>
    <s v="Pierre"/>
    <s v="Piton"/>
    <n v="21"/>
  </r>
  <r>
    <x v="120"/>
    <x v="0"/>
    <s v="Jun"/>
    <x v="1"/>
    <n v="25"/>
    <x v="25"/>
    <s v="Ana"/>
    <s v="Silva"/>
    <n v="22"/>
  </r>
  <r>
    <x v="120"/>
    <x v="0"/>
    <s v="Jun"/>
    <x v="1"/>
    <n v="25"/>
    <x v="30"/>
    <s v="Lucie"/>
    <s v="Kiledjian"/>
    <n v="21"/>
  </r>
  <r>
    <x v="121"/>
    <x v="0"/>
    <s v="Jun"/>
    <x v="1"/>
    <n v="25"/>
    <x v="14"/>
    <s v="Cristiane"/>
    <s v="Elias"/>
    <n v="13.3"/>
  </r>
  <r>
    <x v="121"/>
    <x v="0"/>
    <s v="Jun"/>
    <x v="1"/>
    <n v="25"/>
    <x v="31"/>
    <s v="Maria"/>
    <s v="Andrade"/>
    <n v="22"/>
  </r>
  <r>
    <x v="121"/>
    <x v="0"/>
    <s v="Jun"/>
    <x v="1"/>
    <n v="25"/>
    <x v="0"/>
    <s v="Oksana"/>
    <s v="Mikhalko"/>
    <n v="17.48"/>
  </r>
  <r>
    <x v="121"/>
    <x v="0"/>
    <s v="Jun"/>
    <x v="1"/>
    <n v="25"/>
    <x v="5"/>
    <s v="Viviani"/>
    <s v="Onishi"/>
    <n v="34"/>
  </r>
  <r>
    <x v="122"/>
    <x v="0"/>
    <s v="Jun"/>
    <x v="1"/>
    <n v="25"/>
    <x v="33"/>
    <s v="Maria"/>
    <s v="Gutierrez"/>
    <n v="25"/>
  </r>
  <r>
    <x v="123"/>
    <x v="0"/>
    <s v="Jun"/>
    <x v="1"/>
    <n v="25"/>
    <x v="29"/>
    <s v="Christian"/>
    <s v="Freymond"/>
    <n v="25"/>
  </r>
  <r>
    <x v="124"/>
    <x v="0"/>
    <s v="Jun"/>
    <x v="1"/>
    <n v="26"/>
    <x v="8"/>
    <s v="Luciana"/>
    <s v="Stuewe"/>
    <n v="22.8"/>
  </r>
  <r>
    <x v="124"/>
    <x v="0"/>
    <s v="Jun"/>
    <x v="1"/>
    <n v="26"/>
    <x v="33"/>
    <s v="Maria"/>
    <s v="Gutierrez"/>
    <n v="25"/>
  </r>
  <r>
    <x v="124"/>
    <x v="0"/>
    <s v="Jun"/>
    <x v="1"/>
    <n v="26"/>
    <x v="33"/>
    <s v="Maria"/>
    <s v="Gutierrez"/>
    <n v="25"/>
  </r>
  <r>
    <x v="125"/>
    <x v="0"/>
    <s v="Jun"/>
    <x v="1"/>
    <n v="26"/>
    <x v="34"/>
    <s v="Olivier"/>
    <s v="Ramon"/>
    <n v="25"/>
  </r>
  <r>
    <x v="126"/>
    <x v="0"/>
    <s v="Jun"/>
    <x v="1"/>
    <n v="26"/>
    <x v="7"/>
    <s v="Danila"/>
    <s v="Danila"/>
    <n v="22"/>
  </r>
  <r>
    <x v="126"/>
    <x v="0"/>
    <s v="Jun"/>
    <x v="1"/>
    <n v="26"/>
    <x v="31"/>
    <s v="Maria"/>
    <s v="Andrade"/>
    <n v="22"/>
  </r>
  <r>
    <x v="127"/>
    <x v="0"/>
    <s v="Jun"/>
    <x v="1"/>
    <n v="26"/>
    <x v="14"/>
    <s v="Cristiane"/>
    <s v="Elias"/>
    <n v="13.3"/>
  </r>
  <r>
    <x v="128"/>
    <x v="0"/>
    <s v="Jun"/>
    <x v="1"/>
    <n v="26"/>
    <x v="25"/>
    <s v="Ana"/>
    <s v="Silva"/>
    <n v="22"/>
  </r>
  <r>
    <x v="129"/>
    <x v="0"/>
    <s v="Jul"/>
    <x v="2"/>
    <n v="27"/>
    <x v="34"/>
    <s v="Olivier"/>
    <s v="Ramon"/>
    <n v="25"/>
  </r>
  <r>
    <x v="129"/>
    <x v="0"/>
    <s v="Jul"/>
    <x v="2"/>
    <n v="27"/>
    <x v="5"/>
    <s v="Viviani"/>
    <s v="Onishi"/>
    <n v="34"/>
  </r>
  <r>
    <x v="130"/>
    <x v="0"/>
    <s v="Jul"/>
    <x v="2"/>
    <n v="27"/>
    <x v="25"/>
    <s v="Ana"/>
    <s v="Silva"/>
    <n v="22"/>
  </r>
  <r>
    <x v="130"/>
    <x v="0"/>
    <s v="Jul"/>
    <x v="2"/>
    <n v="27"/>
    <x v="8"/>
    <s v="Luciana"/>
    <s v="Stuewe"/>
    <n v="11.4"/>
  </r>
  <r>
    <x v="130"/>
    <x v="0"/>
    <s v="Jul"/>
    <x v="2"/>
    <n v="27"/>
    <x v="33"/>
    <s v="Maria"/>
    <s v="Gutierrez"/>
    <n v="25"/>
  </r>
  <r>
    <x v="130"/>
    <x v="0"/>
    <s v="Jul"/>
    <x v="2"/>
    <n v="27"/>
    <x v="0"/>
    <s v="Oksana"/>
    <s v="Mikhalko"/>
    <n v="17.48"/>
  </r>
  <r>
    <x v="131"/>
    <x v="0"/>
    <s v="Jul"/>
    <x v="2"/>
    <n v="27"/>
    <x v="30"/>
    <s v="Lucie"/>
    <s v="Kiledjian"/>
    <n v="21"/>
  </r>
  <r>
    <x v="131"/>
    <x v="0"/>
    <s v="Jul"/>
    <x v="2"/>
    <n v="27"/>
    <x v="33"/>
    <s v="Maria"/>
    <s v="Gutierrez"/>
    <n v="25"/>
  </r>
  <r>
    <x v="132"/>
    <x v="0"/>
    <s v="Jul"/>
    <x v="2"/>
    <n v="28"/>
    <x v="17"/>
    <s v="Aleksei"/>
    <s v="Greshilov"/>
    <n v="22"/>
  </r>
  <r>
    <x v="132"/>
    <x v="0"/>
    <s v="Jul"/>
    <x v="2"/>
    <n v="28"/>
    <x v="25"/>
    <s v="Ana"/>
    <s v="Silva"/>
    <n v="22"/>
  </r>
  <r>
    <x v="132"/>
    <x v="0"/>
    <s v="Jul"/>
    <x v="2"/>
    <n v="28"/>
    <x v="31"/>
    <s v="Maria"/>
    <s v="Andrade"/>
    <n v="22"/>
  </r>
  <r>
    <x v="132"/>
    <x v="0"/>
    <s v="Jul"/>
    <x v="2"/>
    <n v="28"/>
    <x v="0"/>
    <s v="Oksana"/>
    <s v="Mikhalko"/>
    <n v="17.48"/>
  </r>
  <r>
    <x v="132"/>
    <x v="0"/>
    <s v="Jul"/>
    <x v="2"/>
    <n v="28"/>
    <x v="32"/>
    <s v="Pierre"/>
    <s v="Piton"/>
    <n v="21"/>
  </r>
  <r>
    <x v="133"/>
    <x v="0"/>
    <s v="Jul"/>
    <x v="2"/>
    <n v="28"/>
    <x v="14"/>
    <s v="Cristiane"/>
    <s v="Elias"/>
    <n v="13.3"/>
  </r>
  <r>
    <x v="134"/>
    <x v="0"/>
    <s v="Jul"/>
    <x v="2"/>
    <n v="30"/>
    <x v="25"/>
    <s v="Ana"/>
    <s v="Silva"/>
    <n v="44"/>
  </r>
  <r>
    <x v="134"/>
    <x v="0"/>
    <s v="Jul"/>
    <x v="2"/>
    <n v="30"/>
    <x v="7"/>
    <s v="Danila"/>
    <s v="Danila"/>
    <n v="22"/>
  </r>
  <r>
    <x v="134"/>
    <x v="0"/>
    <s v="Jul"/>
    <x v="2"/>
    <n v="30"/>
    <x v="18"/>
    <s v="Jose"/>
    <s v="Antoni"/>
    <n v="21.59"/>
  </r>
  <r>
    <x v="134"/>
    <x v="0"/>
    <s v="Jul"/>
    <x v="2"/>
    <n v="30"/>
    <x v="32"/>
    <s v="Pierre"/>
    <s v="Piton"/>
    <n v="21"/>
  </r>
  <r>
    <x v="134"/>
    <x v="0"/>
    <s v="Jul"/>
    <x v="2"/>
    <n v="30"/>
    <x v="1"/>
    <s v="Vincent"/>
    <s v="Delgatte"/>
    <n v="44"/>
  </r>
  <r>
    <x v="135"/>
    <x v="0"/>
    <s v="Jul"/>
    <x v="2"/>
    <n v="30"/>
    <x v="35"/>
    <s v="Claire"/>
    <s v="élibataire"/>
    <n v="25"/>
  </r>
  <r>
    <x v="135"/>
    <x v="0"/>
    <s v="Jul"/>
    <x v="2"/>
    <n v="30"/>
    <x v="0"/>
    <s v="Oksana"/>
    <s v="Mikhalko"/>
    <n v="17.48"/>
  </r>
  <r>
    <x v="136"/>
    <x v="0"/>
    <s v="Jul"/>
    <x v="2"/>
    <n v="30"/>
    <x v="30"/>
    <s v="Lucie"/>
    <s v="Kiledjian"/>
    <n v="21"/>
  </r>
  <r>
    <x v="136"/>
    <x v="0"/>
    <s v="Jul"/>
    <x v="2"/>
    <n v="30"/>
    <x v="31"/>
    <s v="Maria"/>
    <s v="Andrade"/>
    <n v="22"/>
  </r>
  <r>
    <x v="137"/>
    <x v="0"/>
    <s v="Jul"/>
    <x v="2"/>
    <n v="30"/>
    <x v="33"/>
    <s v="Maria"/>
    <s v="Gutierrez"/>
    <n v="25"/>
  </r>
  <r>
    <x v="138"/>
    <x v="0"/>
    <s v="Jul"/>
    <x v="2"/>
    <n v="31"/>
    <x v="36"/>
    <s v="Anisio"/>
    <s v="Junior"/>
    <n v="30"/>
  </r>
  <r>
    <x v="138"/>
    <x v="0"/>
    <s v="Jul"/>
    <x v="2"/>
    <n v="31"/>
    <x v="35"/>
    <s v="Claire"/>
    <s v="élibataire"/>
    <n v="23"/>
  </r>
  <r>
    <x v="138"/>
    <x v="0"/>
    <s v="Jul"/>
    <x v="2"/>
    <n v="31"/>
    <x v="37"/>
    <s v="David"/>
    <s v="Charrier"/>
    <n v="69"/>
  </r>
  <r>
    <x v="138"/>
    <x v="0"/>
    <s v="Jul"/>
    <x v="2"/>
    <n v="31"/>
    <x v="38"/>
    <s v="Nathalie"/>
    <s v="Chapelle"/>
    <n v="25"/>
  </r>
  <r>
    <x v="138"/>
    <x v="0"/>
    <s v="Jul"/>
    <x v="2"/>
    <n v="31"/>
    <x v="32"/>
    <s v="Pierre"/>
    <s v="Piton"/>
    <n v="10.5"/>
  </r>
  <r>
    <x v="139"/>
    <x v="0"/>
    <s v="Jul"/>
    <x v="2"/>
    <n v="31"/>
    <x v="17"/>
    <s v="Aleksei"/>
    <s v="Greshilov"/>
    <n v="22"/>
  </r>
  <r>
    <x v="139"/>
    <x v="0"/>
    <s v="Jul"/>
    <x v="2"/>
    <n v="31"/>
    <x v="25"/>
    <s v="Ana"/>
    <s v="Silva"/>
    <n v="22"/>
  </r>
  <r>
    <x v="139"/>
    <x v="0"/>
    <s v="Jul"/>
    <x v="2"/>
    <n v="31"/>
    <x v="35"/>
    <s v="Claire"/>
    <s v="élibataire"/>
    <n v="27"/>
  </r>
  <r>
    <x v="139"/>
    <x v="0"/>
    <s v="Jul"/>
    <x v="2"/>
    <n v="31"/>
    <x v="33"/>
    <s v="Maria"/>
    <s v="Gutierrez"/>
    <n v="25"/>
  </r>
  <r>
    <x v="139"/>
    <x v="0"/>
    <s v="Jul"/>
    <x v="2"/>
    <n v="31"/>
    <x v="38"/>
    <s v="Nathalie"/>
    <s v="Chapelle"/>
    <n v="75"/>
  </r>
  <r>
    <x v="139"/>
    <x v="0"/>
    <s v="Jul"/>
    <x v="2"/>
    <n v="31"/>
    <x v="0"/>
    <s v="Oksana"/>
    <s v="Mikhalko"/>
    <n v="17.48"/>
  </r>
  <r>
    <x v="139"/>
    <x v="0"/>
    <s v="Jul"/>
    <x v="2"/>
    <n v="31"/>
    <x v="39"/>
    <s v="Romain"/>
    <s v="Coutant"/>
    <n v="92"/>
  </r>
  <r>
    <x v="140"/>
    <x v="0"/>
    <s v="Aug"/>
    <x v="2"/>
    <n v="31"/>
    <x v="30"/>
    <s v="Lucie"/>
    <s v="Kiledjian"/>
    <n v="21"/>
  </r>
  <r>
    <x v="141"/>
    <x v="0"/>
    <s v="Aug"/>
    <x v="2"/>
    <n v="31"/>
    <x v="40"/>
    <s v="Alexandre"/>
    <s v="Ceugniez"/>
    <n v="22"/>
  </r>
  <r>
    <x v="141"/>
    <x v="0"/>
    <s v="Aug"/>
    <x v="2"/>
    <n v="31"/>
    <x v="25"/>
    <s v="Ana"/>
    <s v="Silva"/>
    <n v="22"/>
  </r>
  <r>
    <x v="142"/>
    <x v="0"/>
    <s v="Aug"/>
    <x v="2"/>
    <n v="32"/>
    <x v="29"/>
    <s v="Christian"/>
    <s v="Freymond"/>
    <n v="25"/>
  </r>
  <r>
    <x v="142"/>
    <x v="0"/>
    <s v="Aug"/>
    <x v="2"/>
    <n v="32"/>
    <x v="35"/>
    <s v="Claire"/>
    <s v="élibataire"/>
    <n v="25"/>
  </r>
  <r>
    <x v="142"/>
    <x v="0"/>
    <s v="Aug"/>
    <x v="2"/>
    <n v="32"/>
    <x v="38"/>
    <s v="Nathalie"/>
    <s v="Chapelle"/>
    <n v="75"/>
  </r>
  <r>
    <x v="142"/>
    <x v="0"/>
    <s v="Aug"/>
    <x v="2"/>
    <n v="32"/>
    <x v="41"/>
    <s v="Nesrine"/>
    <s v="Gourine"/>
    <n v="25"/>
  </r>
  <r>
    <x v="143"/>
    <x v="0"/>
    <s v="Aug"/>
    <x v="2"/>
    <n v="32"/>
    <x v="17"/>
    <s v="Aleksei"/>
    <s v="Greshilov"/>
    <n v="22"/>
  </r>
  <r>
    <x v="143"/>
    <x v="0"/>
    <s v="Aug"/>
    <x v="2"/>
    <n v="32"/>
    <x v="33"/>
    <s v="Maria"/>
    <s v="Gutierrez"/>
    <n v="25"/>
  </r>
  <r>
    <x v="143"/>
    <x v="0"/>
    <s v="Aug"/>
    <x v="2"/>
    <n v="32"/>
    <x v="33"/>
    <s v="Maria"/>
    <s v="Gutierrez"/>
    <n v="25"/>
  </r>
  <r>
    <x v="143"/>
    <x v="0"/>
    <s v="Aug"/>
    <x v="2"/>
    <n v="32"/>
    <x v="0"/>
    <s v="Oksana"/>
    <s v="Mikhalko"/>
    <n v="17.48"/>
  </r>
  <r>
    <x v="144"/>
    <x v="0"/>
    <s v="Aug"/>
    <x v="2"/>
    <n v="32"/>
    <x v="17"/>
    <s v="Aleksei"/>
    <s v="Greshilov"/>
    <n v="22"/>
  </r>
  <r>
    <x v="144"/>
    <x v="0"/>
    <s v="Aug"/>
    <x v="2"/>
    <n v="32"/>
    <x v="37"/>
    <s v="David"/>
    <s v="Charrier"/>
    <n v="46"/>
  </r>
  <r>
    <x v="144"/>
    <x v="0"/>
    <s v="Aug"/>
    <x v="2"/>
    <n v="32"/>
    <x v="31"/>
    <s v="Maria"/>
    <s v="Andrade"/>
    <n v="22"/>
  </r>
  <r>
    <x v="145"/>
    <x v="0"/>
    <s v="Aug"/>
    <x v="2"/>
    <n v="32"/>
    <x v="8"/>
    <s v="Luciana"/>
    <s v="Stuewe"/>
    <n v="22.8"/>
  </r>
  <r>
    <x v="146"/>
    <x v="0"/>
    <s v="Aug"/>
    <x v="2"/>
    <n v="33"/>
    <x v="40"/>
    <s v="Alexandre"/>
    <s v="Ceugniez"/>
    <n v="22"/>
  </r>
  <r>
    <x v="146"/>
    <x v="0"/>
    <s v="Aug"/>
    <x v="2"/>
    <n v="33"/>
    <x v="42"/>
    <s v="David"/>
    <s v="Fremont"/>
    <n v="23"/>
  </r>
  <r>
    <x v="146"/>
    <x v="0"/>
    <s v="Aug"/>
    <x v="2"/>
    <n v="33"/>
    <x v="33"/>
    <s v="Maria"/>
    <s v="Gutierrez"/>
    <n v="50"/>
  </r>
  <r>
    <x v="146"/>
    <x v="0"/>
    <s v="Aug"/>
    <x v="2"/>
    <n v="33"/>
    <x v="38"/>
    <s v="Nathalie"/>
    <s v="Chapelle"/>
    <n v="125"/>
  </r>
  <r>
    <x v="147"/>
    <x v="0"/>
    <s v="Aug"/>
    <x v="2"/>
    <n v="33"/>
    <x v="25"/>
    <s v="Ana"/>
    <s v="Silva"/>
    <n v="22"/>
  </r>
  <r>
    <x v="147"/>
    <x v="0"/>
    <s v="Aug"/>
    <x v="2"/>
    <n v="33"/>
    <x v="7"/>
    <s v="Danila"/>
    <s v="Danila"/>
    <n v="22"/>
  </r>
  <r>
    <x v="148"/>
    <x v="0"/>
    <s v="Aug"/>
    <x v="2"/>
    <n v="33"/>
    <x v="17"/>
    <s v="Aleksei"/>
    <s v="Greshilov"/>
    <n v="25"/>
  </r>
  <r>
    <x v="148"/>
    <x v="0"/>
    <s v="Aug"/>
    <x v="2"/>
    <n v="33"/>
    <x v="35"/>
    <s v="Claire"/>
    <s v="élibataire"/>
    <n v="25"/>
  </r>
  <r>
    <x v="148"/>
    <x v="0"/>
    <s v="Aug"/>
    <x v="2"/>
    <n v="33"/>
    <x v="37"/>
    <s v="David"/>
    <s v="Charrier"/>
    <n v="46"/>
  </r>
  <r>
    <x v="149"/>
    <x v="0"/>
    <s v="Aug"/>
    <x v="2"/>
    <n v="33"/>
    <x v="8"/>
    <s v="Luciana"/>
    <s v="Stuewe"/>
    <n v="22.8"/>
  </r>
  <r>
    <x v="150"/>
    <x v="0"/>
    <s v="Aug"/>
    <x v="2"/>
    <n v="34"/>
    <x v="40"/>
    <s v="Alexandre"/>
    <s v="Ceugniez"/>
    <n v="44"/>
  </r>
  <r>
    <x v="150"/>
    <x v="0"/>
    <s v="Aug"/>
    <x v="2"/>
    <n v="34"/>
    <x v="25"/>
    <s v="Ana"/>
    <s v="Silva"/>
    <n v="22"/>
  </r>
  <r>
    <x v="150"/>
    <x v="0"/>
    <s v="Aug"/>
    <x v="2"/>
    <n v="34"/>
    <x v="29"/>
    <s v="Christian"/>
    <s v="Freymond"/>
    <n v="25"/>
  </r>
  <r>
    <x v="150"/>
    <x v="0"/>
    <s v="Aug"/>
    <x v="2"/>
    <n v="34"/>
    <x v="35"/>
    <s v="Claire"/>
    <s v="élibataire"/>
    <n v="50"/>
  </r>
  <r>
    <x v="150"/>
    <x v="0"/>
    <s v="Aug"/>
    <x v="2"/>
    <n v="34"/>
    <x v="42"/>
    <s v="David"/>
    <s v="Fremont"/>
    <n v="23"/>
  </r>
  <r>
    <x v="150"/>
    <x v="0"/>
    <s v="Aug"/>
    <x v="2"/>
    <n v="34"/>
    <x v="43"/>
    <s v="Human"/>
    <s v="Change"/>
    <n v="250"/>
  </r>
  <r>
    <x v="150"/>
    <x v="0"/>
    <s v="Aug"/>
    <x v="2"/>
    <n v="34"/>
    <x v="33"/>
    <s v="Maria"/>
    <s v="Gutierrez"/>
    <n v="50"/>
  </r>
  <r>
    <x v="151"/>
    <x v="0"/>
    <s v="Aug"/>
    <x v="2"/>
    <n v="34"/>
    <x v="38"/>
    <s v="Nathalie"/>
    <s v="Chapelle"/>
    <n v="125"/>
  </r>
  <r>
    <x v="152"/>
    <x v="0"/>
    <s v="Aug"/>
    <x v="2"/>
    <n v="34"/>
    <x v="31"/>
    <s v="Maria"/>
    <s v="Andrade"/>
    <n v="22"/>
  </r>
  <r>
    <x v="153"/>
    <x v="0"/>
    <s v="Aug"/>
    <x v="2"/>
    <n v="34"/>
    <x v="37"/>
    <s v="David"/>
    <s v="Charrier"/>
    <n v="23"/>
  </r>
  <r>
    <x v="154"/>
    <x v="0"/>
    <s v="Aug"/>
    <x v="2"/>
    <n v="35"/>
    <x v="29"/>
    <s v="Christian"/>
    <s v="Freymond"/>
    <n v="25"/>
  </r>
  <r>
    <x v="154"/>
    <x v="0"/>
    <s v="Aug"/>
    <x v="2"/>
    <n v="35"/>
    <x v="35"/>
    <s v="Claire"/>
    <s v="élibataire"/>
    <n v="50"/>
  </r>
  <r>
    <x v="154"/>
    <x v="0"/>
    <s v="Aug"/>
    <x v="2"/>
    <n v="35"/>
    <x v="42"/>
    <s v="David"/>
    <s v="Fremont"/>
    <n v="23"/>
  </r>
  <r>
    <x v="154"/>
    <x v="0"/>
    <s v="Aug"/>
    <x v="2"/>
    <n v="35"/>
    <x v="33"/>
    <s v="Maria"/>
    <s v="Gutierrez"/>
    <n v="50"/>
  </r>
  <r>
    <x v="154"/>
    <x v="0"/>
    <s v="Aug"/>
    <x v="2"/>
    <n v="35"/>
    <x v="31"/>
    <s v="Maria"/>
    <s v="Andrade"/>
    <n v="22"/>
  </r>
  <r>
    <x v="155"/>
    <x v="0"/>
    <s v="Aug"/>
    <x v="2"/>
    <n v="35"/>
    <x v="25"/>
    <s v="Ana"/>
    <s v="Silva"/>
    <n v="22"/>
  </r>
  <r>
    <x v="155"/>
    <x v="0"/>
    <s v="Aug"/>
    <x v="2"/>
    <n v="35"/>
    <x v="44"/>
    <s v="Caroline"/>
    <s v="Sourbes"/>
    <n v="28"/>
  </r>
  <r>
    <x v="155"/>
    <x v="0"/>
    <s v="Aug"/>
    <x v="2"/>
    <n v="35"/>
    <x v="7"/>
    <s v="Danila"/>
    <s v="Danila"/>
    <n v="22"/>
  </r>
  <r>
    <x v="156"/>
    <x v="0"/>
    <s v="Aug"/>
    <x v="2"/>
    <n v="35"/>
    <x v="45"/>
    <s v="Guillaume"/>
    <s v="Derats"/>
    <n v="25"/>
  </r>
  <r>
    <x v="157"/>
    <x v="0"/>
    <s v="Aug"/>
    <x v="2"/>
    <n v="35"/>
    <x v="37"/>
    <s v="David"/>
    <s v="Charrier"/>
    <n v="23"/>
  </r>
  <r>
    <x v="158"/>
    <x v="0"/>
    <s v="Sep"/>
    <x v="2"/>
    <n v="35"/>
    <x v="37"/>
    <s v="David"/>
    <s v="Charrier"/>
    <n v="23"/>
  </r>
  <r>
    <x v="159"/>
    <x v="0"/>
    <s v="Sep"/>
    <x v="2"/>
    <n v="35"/>
    <x v="42"/>
    <s v="David"/>
    <s v="Fremont"/>
    <n v="23"/>
  </r>
  <r>
    <x v="159"/>
    <x v="0"/>
    <s v="Sep"/>
    <x v="2"/>
    <n v="35"/>
    <x v="45"/>
    <s v="Guillaume"/>
    <s v="Derats"/>
    <n v="50"/>
  </r>
  <r>
    <x v="160"/>
    <x v="0"/>
    <s v="Sep"/>
    <x v="2"/>
    <n v="36"/>
    <x v="25"/>
    <s v="Ana"/>
    <s v="Silva"/>
    <n v="22"/>
  </r>
  <r>
    <x v="160"/>
    <x v="0"/>
    <s v="Sep"/>
    <x v="2"/>
    <n v="36"/>
    <x v="44"/>
    <s v="Caroline"/>
    <s v="Sourbes"/>
    <n v="28"/>
  </r>
  <r>
    <x v="160"/>
    <x v="0"/>
    <s v="Sep"/>
    <x v="2"/>
    <n v="36"/>
    <x v="29"/>
    <s v="Christian"/>
    <s v="Freymond"/>
    <n v="25"/>
  </r>
  <r>
    <x v="160"/>
    <x v="0"/>
    <s v="Sep"/>
    <x v="2"/>
    <n v="36"/>
    <x v="35"/>
    <s v="Claire"/>
    <s v="élibataire"/>
    <n v="25"/>
  </r>
  <r>
    <x v="160"/>
    <x v="0"/>
    <s v="Sep"/>
    <x v="2"/>
    <n v="36"/>
    <x v="35"/>
    <s v="Claire"/>
    <s v="élibataire"/>
    <n v="25"/>
  </r>
  <r>
    <x v="160"/>
    <x v="0"/>
    <s v="Sep"/>
    <x v="2"/>
    <n v="36"/>
    <x v="46"/>
    <s v="Francois"/>
    <s v="Chantelauze"/>
    <n v="25"/>
  </r>
  <r>
    <x v="161"/>
    <x v="0"/>
    <s v="Sep"/>
    <x v="2"/>
    <n v="36"/>
    <x v="37"/>
    <s v="David"/>
    <s v="Charrier"/>
    <n v="23"/>
  </r>
  <r>
    <x v="161"/>
    <x v="0"/>
    <s v="Sep"/>
    <x v="2"/>
    <n v="36"/>
    <x v="31"/>
    <s v="Maria"/>
    <s v="Andrade"/>
    <n v="22"/>
  </r>
  <r>
    <x v="162"/>
    <x v="0"/>
    <s v="Sep"/>
    <x v="2"/>
    <n v="37"/>
    <x v="33"/>
    <s v="Maria"/>
    <s v="Gutierrez"/>
    <n v="22"/>
  </r>
  <r>
    <x v="163"/>
    <x v="0"/>
    <s v="Sep"/>
    <x v="2"/>
    <n v="38"/>
    <x v="25"/>
    <s v="Ana"/>
    <s v="Silva"/>
    <n v="14.3"/>
  </r>
  <r>
    <x v="164"/>
    <x v="0"/>
    <s v="Sep"/>
    <x v="2"/>
    <n v="39"/>
    <x v="25"/>
    <s v="Ana"/>
    <s v="Silva"/>
    <n v="22"/>
  </r>
  <r>
    <x v="164"/>
    <x v="0"/>
    <s v="Sep"/>
    <x v="2"/>
    <n v="39"/>
    <x v="37"/>
    <s v="David"/>
    <s v="Charrier"/>
    <n v="23"/>
  </r>
  <r>
    <x v="165"/>
    <x v="0"/>
    <s v="Sep"/>
    <x v="2"/>
    <n v="39"/>
    <x v="40"/>
    <s v="Alexandre"/>
    <s v="Ceugniez"/>
    <n v="22"/>
  </r>
  <r>
    <x v="165"/>
    <x v="0"/>
    <s v="Sep"/>
    <x v="2"/>
    <n v="39"/>
    <x v="31"/>
    <s v="Maria"/>
    <s v="Andrade"/>
    <n v="22"/>
  </r>
  <r>
    <x v="165"/>
    <x v="0"/>
    <s v="Sep"/>
    <x v="2"/>
    <n v="39"/>
    <x v="0"/>
    <s v="Oksana"/>
    <s v="Mikhalko"/>
    <n v="17.48"/>
  </r>
  <r>
    <x v="166"/>
    <x v="0"/>
    <s v="Sep"/>
    <x v="2"/>
    <n v="39"/>
    <x v="25"/>
    <s v="Ana"/>
    <s v="Silva"/>
    <n v="22"/>
  </r>
  <r>
    <x v="167"/>
    <x v="0"/>
    <s v="Sep"/>
    <x v="2"/>
    <n v="39"/>
    <x v="44"/>
    <s v="Caroline"/>
    <s v="Sourbes"/>
    <n v="28"/>
  </r>
  <r>
    <x v="167"/>
    <x v="0"/>
    <s v="Sep"/>
    <x v="2"/>
    <n v="39"/>
    <x v="32"/>
    <s v="Pierre"/>
    <s v="Piton"/>
    <n v="25"/>
  </r>
  <r>
    <x v="168"/>
    <x v="0"/>
    <s v="Sep"/>
    <x v="2"/>
    <n v="39"/>
    <x v="37"/>
    <s v="David"/>
    <s v="Charrier"/>
    <n v="23"/>
  </r>
  <r>
    <x v="169"/>
    <x v="0"/>
    <s v="Oct"/>
    <x v="3"/>
    <n v="40"/>
    <x v="25"/>
    <s v="Ana"/>
    <s v="Silva"/>
    <n v="22"/>
  </r>
  <r>
    <x v="169"/>
    <x v="0"/>
    <s v="Oct"/>
    <x v="3"/>
    <n v="40"/>
    <x v="44"/>
    <s v="Caroline"/>
    <s v="Sourbes"/>
    <n v="28"/>
  </r>
  <r>
    <x v="169"/>
    <x v="0"/>
    <s v="Oct"/>
    <x v="3"/>
    <n v="40"/>
    <x v="32"/>
    <s v="Pierre"/>
    <s v="Piton"/>
    <n v="25"/>
  </r>
  <r>
    <x v="170"/>
    <x v="0"/>
    <s v="Oct"/>
    <x v="3"/>
    <n v="40"/>
    <x v="40"/>
    <s v="Alexandre"/>
    <s v="Ceugniez"/>
    <n v="22"/>
  </r>
  <r>
    <x v="170"/>
    <x v="0"/>
    <s v="Oct"/>
    <x v="3"/>
    <n v="40"/>
    <x v="7"/>
    <s v="Danila"/>
    <s v="Danila"/>
    <n v="22"/>
  </r>
  <r>
    <x v="170"/>
    <x v="0"/>
    <s v="Oct"/>
    <x v="3"/>
    <n v="40"/>
    <x v="37"/>
    <s v="David"/>
    <s v="Charrier"/>
    <n v="23"/>
  </r>
  <r>
    <x v="170"/>
    <x v="0"/>
    <s v="Oct"/>
    <x v="3"/>
    <n v="40"/>
    <x v="37"/>
    <s v="David"/>
    <s v="Charrier"/>
    <n v="23"/>
  </r>
  <r>
    <x v="170"/>
    <x v="0"/>
    <s v="Oct"/>
    <x v="3"/>
    <n v="40"/>
    <x v="0"/>
    <s v="Oksana"/>
    <s v="Mikhalko"/>
    <n v="16.5"/>
  </r>
  <r>
    <x v="171"/>
    <x v="0"/>
    <s v="Oct"/>
    <x v="3"/>
    <n v="40"/>
    <x v="46"/>
    <s v="Francois"/>
    <s v="Chantelauze"/>
    <n v="225"/>
  </r>
  <r>
    <x v="172"/>
    <x v="0"/>
    <s v="Oct"/>
    <x v="3"/>
    <n v="40"/>
    <x v="47"/>
    <s v="Fabio"/>
    <s v="Trotta"/>
    <n v="50"/>
  </r>
  <r>
    <x v="173"/>
    <x v="0"/>
    <s v="Oct"/>
    <x v="3"/>
    <n v="40"/>
    <x v="44"/>
    <s v="Caroline"/>
    <s v="Sourbes"/>
    <n v="130"/>
  </r>
  <r>
    <x v="174"/>
    <x v="0"/>
    <s v="Oct"/>
    <x v="3"/>
    <n v="41"/>
    <x v="40"/>
    <s v="Alexandre"/>
    <s v="Ceugniez"/>
    <n v="22"/>
  </r>
  <r>
    <x v="174"/>
    <x v="0"/>
    <s v="Oct"/>
    <x v="3"/>
    <n v="41"/>
    <x v="42"/>
    <s v="David"/>
    <s v="Fremont"/>
    <n v="23"/>
  </r>
  <r>
    <x v="175"/>
    <x v="0"/>
    <s v="Oct"/>
    <x v="3"/>
    <n v="41"/>
    <x v="32"/>
    <s v="Pierre"/>
    <s v="Piton"/>
    <n v="25"/>
  </r>
  <r>
    <x v="175"/>
    <x v="0"/>
    <s v="Oct"/>
    <x v="3"/>
    <n v="41"/>
    <x v="1"/>
    <s v="Vincent"/>
    <s v="Delgatte"/>
    <n v="22"/>
  </r>
  <r>
    <x v="175"/>
    <x v="0"/>
    <s v="Oct"/>
    <x v="3"/>
    <n v="41"/>
    <x v="1"/>
    <s v="Vincent"/>
    <s v="Delgatte"/>
    <n v="22"/>
  </r>
  <r>
    <x v="176"/>
    <x v="0"/>
    <s v="Oct"/>
    <x v="3"/>
    <n v="41"/>
    <x v="25"/>
    <s v="Ana"/>
    <s v="Silva"/>
    <n v="22"/>
  </r>
  <r>
    <x v="176"/>
    <x v="0"/>
    <s v="Oct"/>
    <x v="3"/>
    <n v="41"/>
    <x v="0"/>
    <s v="Oksana"/>
    <s v="Mikhalko"/>
    <n v="16.5"/>
  </r>
  <r>
    <x v="177"/>
    <x v="0"/>
    <s v="Oct"/>
    <x v="3"/>
    <n v="41"/>
    <x v="37"/>
    <s v="David"/>
    <s v="Charrier"/>
    <n v="23"/>
  </r>
  <r>
    <x v="178"/>
    <x v="0"/>
    <s v="Oct"/>
    <x v="3"/>
    <n v="42"/>
    <x v="40"/>
    <s v="Alexandre"/>
    <s v="Ceugniez"/>
    <n v="22"/>
  </r>
  <r>
    <x v="178"/>
    <x v="0"/>
    <s v="Oct"/>
    <x v="3"/>
    <n v="42"/>
    <x v="47"/>
    <s v="Fabio"/>
    <s v="Trotta"/>
    <n v="116.25"/>
  </r>
  <r>
    <x v="179"/>
    <x v="0"/>
    <s v="Oct"/>
    <x v="3"/>
    <n v="42"/>
    <x v="7"/>
    <s v="Danila"/>
    <s v="Danila"/>
    <n v="22"/>
  </r>
  <r>
    <x v="179"/>
    <x v="0"/>
    <s v="Oct"/>
    <x v="3"/>
    <n v="42"/>
    <x v="37"/>
    <s v="David"/>
    <s v="Charrier"/>
    <n v="23"/>
  </r>
  <r>
    <x v="179"/>
    <x v="0"/>
    <s v="Oct"/>
    <x v="3"/>
    <n v="42"/>
    <x v="37"/>
    <s v="David"/>
    <s v="Charrier"/>
    <n v="23"/>
  </r>
  <r>
    <x v="179"/>
    <x v="0"/>
    <s v="Oct"/>
    <x v="3"/>
    <n v="42"/>
    <x v="42"/>
    <s v="David"/>
    <s v="Fremont"/>
    <n v="207"/>
  </r>
  <r>
    <x v="179"/>
    <x v="0"/>
    <s v="Oct"/>
    <x v="3"/>
    <n v="42"/>
    <x v="48"/>
    <s v="Elena"/>
    <s v="Joubert"/>
    <n v="25"/>
  </r>
  <r>
    <x v="180"/>
    <x v="0"/>
    <s v="Oct"/>
    <x v="3"/>
    <n v="42"/>
    <x v="33"/>
    <s v="Maria"/>
    <s v="Gutierrez"/>
    <n v="210"/>
  </r>
  <r>
    <x v="180"/>
    <x v="0"/>
    <s v="Oct"/>
    <x v="3"/>
    <n v="42"/>
    <x v="0"/>
    <s v="Oksana"/>
    <s v="Mikhalko"/>
    <n v="16.5"/>
  </r>
  <r>
    <x v="181"/>
    <x v="0"/>
    <s v="Oct"/>
    <x v="3"/>
    <n v="42"/>
    <x v="8"/>
    <s v="Luciana"/>
    <s v="Stuewe"/>
    <n v="22.8"/>
  </r>
  <r>
    <x v="182"/>
    <x v="0"/>
    <s v="Oct"/>
    <x v="3"/>
    <n v="43"/>
    <x v="40"/>
    <s v="Alexandre"/>
    <s v="Ceugniez"/>
    <n v="369.6"/>
  </r>
  <r>
    <x v="182"/>
    <x v="0"/>
    <s v="Oct"/>
    <x v="3"/>
    <n v="43"/>
    <x v="49"/>
    <s v="Olivier"/>
    <s v="Juillard"/>
    <n v="25.1"/>
  </r>
  <r>
    <x v="183"/>
    <x v="0"/>
    <s v="Oct"/>
    <x v="3"/>
    <n v="43"/>
    <x v="50"/>
    <s v="Catherine"/>
    <s v="Brignone"/>
    <n v="25"/>
  </r>
  <r>
    <x v="183"/>
    <x v="0"/>
    <s v="Oct"/>
    <x v="3"/>
    <n v="43"/>
    <x v="48"/>
    <s v="Elena"/>
    <s v="Joubert"/>
    <n v="420"/>
  </r>
  <r>
    <x v="183"/>
    <x v="0"/>
    <s v="Oct"/>
    <x v="3"/>
    <n v="43"/>
    <x v="32"/>
    <s v="Pierre"/>
    <s v="Piton"/>
    <n v="12.5"/>
  </r>
  <r>
    <x v="184"/>
    <x v="0"/>
    <s v="Oct"/>
    <x v="3"/>
    <n v="43"/>
    <x v="8"/>
    <s v="Luciana"/>
    <s v="Stuewe"/>
    <n v="22.8"/>
  </r>
  <r>
    <x v="185"/>
    <x v="0"/>
    <s v="Oct"/>
    <x v="3"/>
    <n v="43"/>
    <x v="37"/>
    <s v="David"/>
    <s v="Charrier"/>
    <n v="46"/>
  </r>
  <r>
    <x v="186"/>
    <x v="0"/>
    <s v="Oct"/>
    <x v="3"/>
    <n v="44"/>
    <x v="51"/>
    <s v="Dominique"/>
    <s v="Dominique"/>
    <n v="225"/>
  </r>
  <r>
    <x v="186"/>
    <x v="0"/>
    <s v="Oct"/>
    <x v="3"/>
    <n v="44"/>
    <x v="49"/>
    <s v="Olivier"/>
    <s v="Juillard"/>
    <n v="224.9"/>
  </r>
  <r>
    <x v="187"/>
    <x v="0"/>
    <s v="Oct"/>
    <x v="3"/>
    <n v="44"/>
    <x v="52"/>
    <s v="Carole"/>
    <s v="Courtet"/>
    <n v="25"/>
  </r>
  <r>
    <x v="188"/>
    <x v="0"/>
    <s v="Oct"/>
    <x v="3"/>
    <n v="44"/>
    <x v="0"/>
    <s v="Oksana"/>
    <s v="Mikhalko"/>
    <n v="16.5"/>
  </r>
  <r>
    <x v="189"/>
    <x v="0"/>
    <s v="Nov"/>
    <x v="3"/>
    <n v="44"/>
    <x v="7"/>
    <s v="Danila"/>
    <s v="Danila"/>
    <n v="22"/>
  </r>
  <r>
    <x v="189"/>
    <x v="0"/>
    <s v="Nov"/>
    <x v="3"/>
    <n v="44"/>
    <x v="37"/>
    <s v="David"/>
    <s v="Charrier"/>
    <n v="207"/>
  </r>
  <r>
    <x v="190"/>
    <x v="0"/>
    <s v="Nov"/>
    <x v="3"/>
    <n v="44"/>
    <x v="32"/>
    <s v="Pierre"/>
    <s v="Piton"/>
    <n v="12.5"/>
  </r>
  <r>
    <x v="191"/>
    <x v="0"/>
    <s v="Nov"/>
    <x v="3"/>
    <n v="44"/>
    <x v="1"/>
    <s v="Vincent"/>
    <s v="Delgatte"/>
    <n v="287.10000000000002"/>
  </r>
  <r>
    <x v="192"/>
    <x v="0"/>
    <s v="Nov"/>
    <x v="3"/>
    <n v="45"/>
    <x v="53"/>
    <s v="Aurelie"/>
    <s v="Amis"/>
    <n v="25"/>
  </r>
  <r>
    <x v="192"/>
    <x v="0"/>
    <s v="Nov"/>
    <x v="3"/>
    <n v="45"/>
    <x v="52"/>
    <s v="Carole"/>
    <s v="Courtet"/>
    <n v="116.25"/>
  </r>
  <r>
    <x v="192"/>
    <x v="0"/>
    <s v="Nov"/>
    <x v="3"/>
    <n v="45"/>
    <x v="54"/>
    <s v="Laurence"/>
    <s v="Cahuzac"/>
    <n v="217.32"/>
  </r>
  <r>
    <x v="193"/>
    <x v="0"/>
    <s v="Nov"/>
    <x v="3"/>
    <n v="45"/>
    <x v="44"/>
    <s v="Caroline"/>
    <s v="Sourbes"/>
    <n v="130"/>
  </r>
  <r>
    <x v="194"/>
    <x v="0"/>
    <s v="Nov"/>
    <x v="3"/>
    <n v="46"/>
    <x v="53"/>
    <s v="Aurelie"/>
    <s v="Amis"/>
    <n v="116.25"/>
  </r>
  <r>
    <x v="195"/>
    <x v="0"/>
    <s v="Nov"/>
    <x v="3"/>
    <n v="46"/>
    <x v="8"/>
    <s v="Luciana"/>
    <s v="Stuewe"/>
    <n v="102.3"/>
  </r>
  <r>
    <x v="196"/>
    <x v="0"/>
    <s v="Nov"/>
    <x v="3"/>
    <n v="46"/>
    <x v="0"/>
    <s v="Oksana"/>
    <s v="Mikhalko"/>
    <n v="16.5"/>
  </r>
  <r>
    <x v="197"/>
    <x v="0"/>
    <s v="Nov"/>
    <x v="3"/>
    <n v="46"/>
    <x v="25"/>
    <s v="Ana"/>
    <s v="Silva"/>
    <n v="22"/>
  </r>
  <r>
    <x v="198"/>
    <x v="0"/>
    <s v="Nov"/>
    <x v="3"/>
    <n v="47"/>
    <x v="55"/>
    <s v="Bingquan"/>
    <s v="Wu"/>
    <n v="30"/>
  </r>
  <r>
    <x v="199"/>
    <x v="0"/>
    <s v="Nov"/>
    <x v="3"/>
    <n v="47"/>
    <x v="56"/>
    <s v="Ke"/>
    <s v="Wu"/>
    <n v="516"/>
  </r>
  <r>
    <x v="199"/>
    <x v="0"/>
    <s v="Nov"/>
    <x v="3"/>
    <n v="47"/>
    <x v="57"/>
    <s v="María"/>
    <s v="Belmonte"/>
    <n v="30"/>
  </r>
  <r>
    <x v="200"/>
    <x v="0"/>
    <s v="Nov"/>
    <x v="3"/>
    <n v="47"/>
    <x v="0"/>
    <s v="Oksana"/>
    <s v="Mikhalko"/>
    <n v="16.5"/>
  </r>
  <r>
    <x v="200"/>
    <x v="0"/>
    <s v="Nov"/>
    <x v="3"/>
    <n v="47"/>
    <x v="32"/>
    <s v="Pierre"/>
    <s v="Piton"/>
    <n v="25"/>
  </r>
  <r>
    <x v="201"/>
    <x v="0"/>
    <s v="Nov"/>
    <x v="3"/>
    <n v="47"/>
    <x v="58"/>
    <s v="Gilles"/>
    <s v="Bouju"/>
    <n v="30"/>
  </r>
  <r>
    <x v="202"/>
    <x v="0"/>
    <s v="Nov"/>
    <x v="3"/>
    <n v="48"/>
    <x v="59"/>
    <s v="Barbara"/>
    <s v="Andrade"/>
    <n v="16.72"/>
  </r>
  <r>
    <x v="203"/>
    <x v="0"/>
    <s v="Nov"/>
    <x v="3"/>
    <n v="48"/>
    <x v="60"/>
    <s v="Christian"/>
    <s v="Chapelle"/>
    <n v="28"/>
  </r>
  <r>
    <x v="203"/>
    <x v="0"/>
    <s v="Nov"/>
    <x v="3"/>
    <n v="48"/>
    <x v="0"/>
    <s v="Oksana"/>
    <s v="Mikhalko"/>
    <n v="16.5"/>
  </r>
  <r>
    <x v="203"/>
    <x v="0"/>
    <s v="Nov"/>
    <x v="3"/>
    <n v="48"/>
    <x v="32"/>
    <s v="Pierre"/>
    <s v="Piton"/>
    <n v="25"/>
  </r>
  <r>
    <x v="204"/>
    <x v="0"/>
    <s v="Nov"/>
    <x v="3"/>
    <n v="48"/>
    <x v="33"/>
    <s v="Maria"/>
    <s v="Gutierrez"/>
    <n v="210"/>
  </r>
  <r>
    <x v="205"/>
    <x v="0"/>
    <s v="Nov"/>
    <x v="3"/>
    <n v="48"/>
    <x v="52"/>
    <s v="Carole"/>
    <s v="Courtet"/>
    <n v="37.5"/>
  </r>
  <r>
    <x v="206"/>
    <x v="0"/>
    <s v="Dec"/>
    <x v="3"/>
    <n v="49"/>
    <x v="58"/>
    <s v="Gilles"/>
    <s v="Bouju"/>
    <n v="142.5"/>
  </r>
  <r>
    <x v="207"/>
    <x v="0"/>
    <s v="Dec"/>
    <x v="3"/>
    <n v="49"/>
    <x v="60"/>
    <s v="Christian"/>
    <s v="Chapelle"/>
    <n v="133"/>
  </r>
  <r>
    <x v="207"/>
    <x v="0"/>
    <s v="Dec"/>
    <x v="3"/>
    <n v="49"/>
    <x v="31"/>
    <s v="Maria"/>
    <s v="Andrade"/>
    <n v="102.3"/>
  </r>
  <r>
    <x v="207"/>
    <x v="0"/>
    <s v="Dec"/>
    <x v="3"/>
    <n v="49"/>
    <x v="0"/>
    <s v="Oksana"/>
    <s v="Mikhalko"/>
    <n v="16.5"/>
  </r>
  <r>
    <x v="208"/>
    <x v="0"/>
    <s v="Dec"/>
    <x v="3"/>
    <n v="50"/>
    <x v="37"/>
    <s v="David"/>
    <s v="Charrier"/>
    <n v="207"/>
  </r>
  <r>
    <x v="209"/>
    <x v="0"/>
    <s v="Dec"/>
    <x v="3"/>
    <n v="50"/>
    <x v="61"/>
    <s v="Juliana"/>
    <s v="Hamo"/>
    <n v="45"/>
  </r>
  <r>
    <x v="210"/>
    <x v="0"/>
    <s v="Dec"/>
    <x v="3"/>
    <n v="50"/>
    <x v="0"/>
    <s v="Oksana"/>
    <s v="Mikhalko"/>
    <n v="16.5"/>
  </r>
  <r>
    <x v="211"/>
    <x v="0"/>
    <s v="Dec"/>
    <x v="3"/>
    <n v="50"/>
    <x v="46"/>
    <s v="Francois"/>
    <s v="Chantelauze"/>
    <n v="225"/>
  </r>
  <r>
    <x v="212"/>
    <x v="0"/>
    <s v="Dec"/>
    <x v="3"/>
    <n v="51"/>
    <x v="7"/>
    <s v="Danila"/>
    <s v="Danila"/>
    <n v="22"/>
  </r>
  <r>
    <x v="213"/>
    <x v="0"/>
    <s v="Dec"/>
    <x v="3"/>
    <n v="51"/>
    <x v="61"/>
    <s v="Juliana"/>
    <s v="Hamo"/>
    <n v="45"/>
  </r>
  <r>
    <x v="214"/>
    <x v="0"/>
    <s v="Dec"/>
    <x v="3"/>
    <n v="51"/>
    <x v="50"/>
    <s v="Catherine"/>
    <s v="Catherine"/>
    <n v="420"/>
  </r>
  <r>
    <x v="215"/>
    <x v="0"/>
    <s v="Dec"/>
    <x v="3"/>
    <n v="52"/>
    <x v="62"/>
    <s v="Emilie"/>
    <s v="Delaforge"/>
    <n v="49.4"/>
  </r>
  <r>
    <x v="216"/>
    <x v="1"/>
    <s v="Jan"/>
    <x v="0"/>
    <n v="1"/>
    <x v="44"/>
    <s v="Caroline"/>
    <s v="Sourbes"/>
    <n v="130"/>
  </r>
  <r>
    <x v="216"/>
    <x v="1"/>
    <s v="Jan"/>
    <x v="0"/>
    <n v="1"/>
    <x v="61"/>
    <s v="Juliana"/>
    <s v="Hamo"/>
    <n v="45"/>
  </r>
  <r>
    <x v="216"/>
    <x v="1"/>
    <s v="Jan"/>
    <x v="0"/>
    <n v="1"/>
    <x v="39"/>
    <s v="Romain"/>
    <s v="Coutant"/>
    <n v="211.6"/>
  </r>
  <r>
    <x v="217"/>
    <x v="1"/>
    <s v="Jan"/>
    <x v="0"/>
    <n v="1"/>
    <x v="32"/>
    <s v="Pierre"/>
    <s v="Piton"/>
    <n v="12.5"/>
  </r>
  <r>
    <x v="218"/>
    <x v="1"/>
    <s v="Jan"/>
    <x v="0"/>
    <n v="2"/>
    <x v="61"/>
    <s v="Juliana"/>
    <s v="Hamo"/>
    <n v="45"/>
  </r>
  <r>
    <x v="219"/>
    <x v="1"/>
    <s v="Jan"/>
    <x v="0"/>
    <n v="3"/>
    <x v="61"/>
    <s v="Juliana"/>
    <s v="Hamo"/>
    <n v="45"/>
  </r>
  <r>
    <x v="220"/>
    <x v="1"/>
    <s v="Jan"/>
    <x v="0"/>
    <n v="3"/>
    <x v="7"/>
    <s v="Danila"/>
    <s v="Danila"/>
    <n v="22"/>
  </r>
  <r>
    <x v="220"/>
    <x v="1"/>
    <s v="Jan"/>
    <x v="0"/>
    <n v="3"/>
    <x v="0"/>
    <s v="Oksana"/>
    <s v="Mikhalko"/>
    <n v="16.5"/>
  </r>
  <r>
    <x v="220"/>
    <x v="1"/>
    <s v="Jan"/>
    <x v="0"/>
    <n v="3"/>
    <x v="32"/>
    <s v="Pierre"/>
    <s v="Piton"/>
    <n v="12.5"/>
  </r>
  <r>
    <x v="221"/>
    <x v="1"/>
    <s v="Jan"/>
    <x v="0"/>
    <n v="4"/>
    <x v="61"/>
    <s v="Juliana"/>
    <s v="Hamo"/>
    <n v="45"/>
  </r>
  <r>
    <x v="222"/>
    <x v="1"/>
    <s v="Jan"/>
    <x v="0"/>
    <n v="4"/>
    <x v="58"/>
    <s v="Gilles"/>
    <s v="Bouju"/>
    <n v="142.5"/>
  </r>
  <r>
    <x v="222"/>
    <x v="1"/>
    <s v="Jan"/>
    <x v="0"/>
    <n v="4"/>
    <x v="0"/>
    <s v="Oksana"/>
    <s v="Mikhalko"/>
    <n v="16.5"/>
  </r>
  <r>
    <x v="222"/>
    <x v="1"/>
    <s v="Jan"/>
    <x v="0"/>
    <n v="4"/>
    <x v="32"/>
    <s v="Pierre"/>
    <s v="Piton"/>
    <n v="12.5"/>
  </r>
  <r>
    <x v="223"/>
    <x v="1"/>
    <s v="Jan"/>
    <x v="0"/>
    <n v="4"/>
    <x v="7"/>
    <s v="Danila"/>
    <s v="Danila"/>
    <n v="22"/>
  </r>
  <r>
    <x v="223"/>
    <x v="1"/>
    <s v="Jan"/>
    <x v="0"/>
    <n v="4"/>
    <x v="47"/>
    <s v="Fabio"/>
    <s v="Trotta"/>
    <n v="116.25"/>
  </r>
  <r>
    <x v="224"/>
    <x v="1"/>
    <s v="Jan"/>
    <x v="0"/>
    <n v="5"/>
    <x v="37"/>
    <s v="David"/>
    <s v="Charrier"/>
    <n v="207"/>
  </r>
  <r>
    <x v="225"/>
    <x v="1"/>
    <s v="Jan"/>
    <x v="0"/>
    <n v="5"/>
    <x v="56"/>
    <s v="Ke"/>
    <s v="Wu"/>
    <n v="30"/>
  </r>
  <r>
    <x v="226"/>
    <x v="1"/>
    <s v="Jan"/>
    <x v="0"/>
    <n v="5"/>
    <x v="7"/>
    <s v="Danila"/>
    <s v="Danila"/>
    <n v="22"/>
  </r>
  <r>
    <x v="226"/>
    <x v="1"/>
    <s v="Jan"/>
    <x v="0"/>
    <n v="5"/>
    <x v="61"/>
    <s v="Juliana"/>
    <s v="Hamo"/>
    <n v="45"/>
  </r>
  <r>
    <x v="227"/>
    <x v="1"/>
    <s v="Jan"/>
    <x v="0"/>
    <n v="5"/>
    <x v="0"/>
    <s v="Oksana"/>
    <s v="Mikhalko"/>
    <n v="16.5"/>
  </r>
  <r>
    <x v="227"/>
    <x v="1"/>
    <s v="Jan"/>
    <x v="0"/>
    <n v="5"/>
    <x v="32"/>
    <s v="Pierre"/>
    <s v="Piton"/>
    <n v="12.5"/>
  </r>
  <r>
    <x v="228"/>
    <x v="1"/>
    <s v="Feb"/>
    <x v="0"/>
    <n v="6"/>
    <x v="61"/>
    <s v="Juliana"/>
    <s v="Hamo"/>
    <n v="30"/>
  </r>
  <r>
    <x v="228"/>
    <x v="1"/>
    <s v="Feb"/>
    <x v="0"/>
    <n v="6"/>
    <x v="0"/>
    <s v="Oksana"/>
    <s v="Mikhalko"/>
    <n v="16.5"/>
  </r>
  <r>
    <x v="229"/>
    <x v="1"/>
    <s v="Feb"/>
    <x v="0"/>
    <n v="7"/>
    <x v="7"/>
    <s v="Danila"/>
    <s v="Danila"/>
    <n v="22"/>
  </r>
  <r>
    <x v="229"/>
    <x v="1"/>
    <s v="Feb"/>
    <x v="0"/>
    <n v="7"/>
    <x v="61"/>
    <s v="Juliana"/>
    <s v="Hamo"/>
    <n v="45"/>
  </r>
  <r>
    <x v="230"/>
    <x v="1"/>
    <s v="Feb"/>
    <x v="0"/>
    <n v="7"/>
    <x v="44"/>
    <s v="Caroline"/>
    <s v="Sourbes"/>
    <n v="56"/>
  </r>
  <r>
    <x v="231"/>
    <x v="1"/>
    <s v="Feb"/>
    <x v="0"/>
    <n v="8"/>
    <x v="47"/>
    <s v="Fabio"/>
    <s v="Trotta"/>
    <n v="116"/>
  </r>
  <r>
    <x v="231"/>
    <x v="1"/>
    <s v="Feb"/>
    <x v="0"/>
    <n v="8"/>
    <x v="61"/>
    <s v="Juliana"/>
    <s v="Hamo"/>
    <n v="45"/>
  </r>
  <r>
    <x v="232"/>
    <x v="1"/>
    <s v="Feb"/>
    <x v="0"/>
    <n v="9"/>
    <x v="46"/>
    <s v="Francois"/>
    <s v="Chantelauze"/>
    <n v="420"/>
  </r>
  <r>
    <x v="233"/>
    <x v="1"/>
    <s v="Feb"/>
    <x v="0"/>
    <n v="9"/>
    <x v="61"/>
    <s v="Juliana"/>
    <s v="Hamo"/>
    <n v="45"/>
  </r>
  <r>
    <x v="234"/>
    <x v="1"/>
    <s v="Feb"/>
    <x v="0"/>
    <n v="9"/>
    <x v="7"/>
    <s v="Danila"/>
    <s v="Danila"/>
    <n v="22"/>
  </r>
  <r>
    <x v="234"/>
    <x v="1"/>
    <s v="Feb"/>
    <x v="0"/>
    <n v="9"/>
    <x v="0"/>
    <s v="Oksana"/>
    <s v="Mikhalko"/>
    <n v="16.5"/>
  </r>
  <r>
    <x v="235"/>
    <x v="1"/>
    <s v="Mar"/>
    <x v="0"/>
    <n v="9"/>
    <x v="63"/>
    <s v="Virginie"/>
    <s v="Henchoz"/>
    <n v="15"/>
  </r>
  <r>
    <x v="236"/>
    <x v="1"/>
    <s v="Mar"/>
    <x v="0"/>
    <n v="10"/>
    <x v="64"/>
    <s v="Clotilde"/>
    <s v="Jäggi"/>
    <n v="31"/>
  </r>
  <r>
    <x v="236"/>
    <x v="1"/>
    <s v="Mar"/>
    <x v="0"/>
    <n v="10"/>
    <x v="61"/>
    <s v="Juliana"/>
    <s v="Hamo"/>
    <n v="45"/>
  </r>
  <r>
    <x v="236"/>
    <x v="1"/>
    <s v="Mar"/>
    <x v="0"/>
    <n v="10"/>
    <x v="0"/>
    <s v="Oksana"/>
    <s v="Mikhalko"/>
    <n v="16.5"/>
  </r>
  <r>
    <x v="237"/>
    <x v="1"/>
    <s v="Mar"/>
    <x v="0"/>
    <n v="10"/>
    <x v="58"/>
    <s v="Gilles"/>
    <s v="Bouju"/>
    <n v="142.5"/>
  </r>
  <r>
    <x v="238"/>
    <x v="1"/>
    <s v="Mar"/>
    <x v="0"/>
    <n v="11"/>
    <x v="42"/>
    <s v="David"/>
    <s v="Fremont"/>
    <n v="207"/>
  </r>
  <r>
    <x v="239"/>
    <x v="1"/>
    <s v="Mar"/>
    <x v="0"/>
    <n v="11"/>
    <x v="37"/>
    <s v="David"/>
    <s v="Charrier"/>
    <n v="207"/>
  </r>
  <r>
    <x v="240"/>
    <x v="1"/>
    <s v="Mar"/>
    <x v="0"/>
    <n v="11"/>
    <x v="7"/>
    <s v="Danila"/>
    <s v="Danila"/>
    <n v="22"/>
  </r>
  <r>
    <x v="240"/>
    <x v="1"/>
    <s v="Mar"/>
    <x v="0"/>
    <n v="11"/>
    <x v="61"/>
    <s v="Juliana"/>
    <s v="Hamo"/>
    <n v="30"/>
  </r>
  <r>
    <x v="241"/>
    <x v="1"/>
    <s v="Mar"/>
    <x v="0"/>
    <n v="11"/>
    <x v="39"/>
    <s v="Romain"/>
    <s v="Coutant"/>
    <n v="498.8"/>
  </r>
  <r>
    <x v="242"/>
    <x v="1"/>
    <s v="Mar"/>
    <x v="0"/>
    <n v="12"/>
    <x v="65"/>
    <s v="Clotilde"/>
    <s v="Niyoyita"/>
    <n v="147.25"/>
  </r>
  <r>
    <x v="242"/>
    <x v="1"/>
    <s v="Mar"/>
    <x v="0"/>
    <n v="12"/>
    <x v="0"/>
    <s v="Oksana"/>
    <s v="Mikhalko"/>
    <n v="16.5"/>
  </r>
  <r>
    <x v="242"/>
    <x v="1"/>
    <s v="Mar"/>
    <x v="0"/>
    <n v="12"/>
    <x v="63"/>
    <s v="Virginie"/>
    <s v="Henchoz"/>
    <n v="60"/>
  </r>
  <r>
    <x v="243"/>
    <x v="1"/>
    <s v="Mar"/>
    <x v="0"/>
    <n v="12"/>
    <x v="61"/>
    <s v="Juliana"/>
    <s v="Hamo"/>
    <n v="30"/>
  </r>
  <r>
    <x v="244"/>
    <x v="1"/>
    <s v="Mar"/>
    <x v="0"/>
    <n v="13"/>
    <x v="66"/>
    <s v="Lorena"/>
    <s v="Fehlberg"/>
    <n v="23"/>
  </r>
  <r>
    <x v="245"/>
    <x v="1"/>
    <s v="Mar"/>
    <x v="0"/>
    <n v="13"/>
    <x v="7"/>
    <s v="Danila"/>
    <s v="Danila"/>
    <n v="22"/>
  </r>
  <r>
    <x v="246"/>
    <x v="1"/>
    <s v="Mar"/>
    <x v="0"/>
    <n v="13"/>
    <x v="61"/>
    <s v="Juliana"/>
    <s v="Hamo"/>
    <n v="142.5"/>
  </r>
  <r>
    <x v="246"/>
    <x v="1"/>
    <s v="Mar"/>
    <x v="0"/>
    <n v="13"/>
    <x v="67"/>
    <s v="Stefano"/>
    <s v="Facchin"/>
    <n v="28"/>
  </r>
  <r>
    <x v="247"/>
    <x v="1"/>
    <s v="Apr"/>
    <x v="1"/>
    <n v="15"/>
    <x v="33"/>
    <s v="Maria"/>
    <s v="Gutierrez"/>
    <n v="201.5"/>
  </r>
  <r>
    <x v="248"/>
    <x v="1"/>
    <s v="Apr"/>
    <x v="1"/>
    <n v="15"/>
    <x v="66"/>
    <s v="Lorena"/>
    <s v="Fehlberg"/>
    <n v="207"/>
  </r>
  <r>
    <x v="249"/>
    <x v="1"/>
    <s v="Apr"/>
    <x v="1"/>
    <n v="16"/>
    <x v="8"/>
    <s v="Luciana"/>
    <s v="Stuewe"/>
    <n v="102"/>
  </r>
  <r>
    <x v="250"/>
    <x v="1"/>
    <s v="Apr"/>
    <x v="1"/>
    <n v="17"/>
    <x v="5"/>
    <s v="Viviani"/>
    <s v="Onishi"/>
    <n v="17"/>
  </r>
  <r>
    <x v="251"/>
    <x v="1"/>
    <s v="Apr"/>
    <x v="1"/>
    <n v="17"/>
    <x v="68"/>
    <s v="Laurence"/>
    <s v="Verhaeghe"/>
    <n v="198"/>
  </r>
  <r>
    <x v="252"/>
    <x v="1"/>
    <s v="Apr"/>
    <x v="1"/>
    <n v="17"/>
    <x v="7"/>
    <s v="Danila"/>
    <s v="Danila"/>
    <n v="22"/>
  </r>
  <r>
    <x v="252"/>
    <x v="1"/>
    <s v="Apr"/>
    <x v="1"/>
    <n v="17"/>
    <x v="69"/>
    <s v="Pierre"/>
    <s v="Morquin"/>
    <n v="96"/>
  </r>
  <r>
    <x v="253"/>
    <x v="1"/>
    <s v="Apr"/>
    <x v="1"/>
    <n v="17"/>
    <x v="40"/>
    <s v="Alexandre"/>
    <s v="Ceugniez"/>
    <n v="22"/>
  </r>
  <r>
    <x v="253"/>
    <x v="1"/>
    <s v="Apr"/>
    <x v="1"/>
    <n v="17"/>
    <x v="44"/>
    <s v="Caroline"/>
    <s v="Sourbes"/>
    <n v="28"/>
  </r>
  <r>
    <x v="253"/>
    <x v="1"/>
    <s v="Apr"/>
    <x v="1"/>
    <n v="17"/>
    <x v="37"/>
    <s v="David"/>
    <s v="Charrier"/>
    <n v="207"/>
  </r>
  <r>
    <x v="254"/>
    <x v="1"/>
    <s v="May"/>
    <x v="1"/>
    <n v="18"/>
    <x v="58"/>
    <s v="Gilles"/>
    <s v="Bouju"/>
    <n v="30"/>
  </r>
  <r>
    <x v="255"/>
    <x v="1"/>
    <s v="May"/>
    <x v="1"/>
    <n v="18"/>
    <x v="61"/>
    <s v="Juliana"/>
    <s v="Hamo"/>
    <n v="142.5"/>
  </r>
  <r>
    <x v="256"/>
    <x v="1"/>
    <s v="May"/>
    <x v="1"/>
    <n v="19"/>
    <x v="70"/>
    <s v="Basile"/>
    <s v="Benzaid"/>
    <n v="14.5"/>
  </r>
  <r>
    <x v="256"/>
    <x v="1"/>
    <s v="May"/>
    <x v="1"/>
    <n v="19"/>
    <x v="5"/>
    <s v="Viviani"/>
    <s v="Onishi"/>
    <n v="17"/>
  </r>
  <r>
    <x v="257"/>
    <x v="1"/>
    <s v="May"/>
    <x v="1"/>
    <n v="19"/>
    <x v="44"/>
    <s v="Caroline"/>
    <s v="Sourbes"/>
    <n v="28"/>
  </r>
  <r>
    <x v="257"/>
    <x v="1"/>
    <s v="May"/>
    <x v="1"/>
    <n v="19"/>
    <x v="0"/>
    <s v="Oksana"/>
    <s v="Mikhalko"/>
    <n v="16.5"/>
  </r>
  <r>
    <x v="258"/>
    <x v="1"/>
    <s v="May"/>
    <x v="1"/>
    <n v="19"/>
    <x v="70"/>
    <s v="Basile"/>
    <s v="Benzaid"/>
    <n v="14.5"/>
  </r>
  <r>
    <x v="259"/>
    <x v="1"/>
    <s v="May"/>
    <x v="1"/>
    <n v="19"/>
    <x v="71"/>
    <s v="Pierre"/>
    <s v="Drieux"/>
    <n v="0.01"/>
  </r>
  <r>
    <x v="259"/>
    <x v="1"/>
    <s v="May"/>
    <x v="1"/>
    <n v="19"/>
    <x v="63"/>
    <s v="Virginie"/>
    <s v="Henchoz"/>
    <n v="60"/>
  </r>
  <r>
    <x v="260"/>
    <x v="1"/>
    <s v="May"/>
    <x v="1"/>
    <n v="20"/>
    <x v="71"/>
    <s v="Pierre"/>
    <s v="Drieux"/>
    <n v="49.78"/>
  </r>
  <r>
    <x v="261"/>
    <x v="1"/>
    <s v="May"/>
    <x v="1"/>
    <n v="20"/>
    <x v="70"/>
    <s v="Basile"/>
    <s v="Benzaid"/>
    <n v="14.5"/>
  </r>
  <r>
    <x v="261"/>
    <x v="1"/>
    <s v="May"/>
    <x v="1"/>
    <n v="20"/>
    <x v="71"/>
    <s v="Pierre"/>
    <s v="Drieux"/>
    <n v="49.78"/>
  </r>
  <r>
    <x v="261"/>
    <x v="1"/>
    <s v="May"/>
    <x v="1"/>
    <n v="20"/>
    <x v="71"/>
    <s v="Pierre"/>
    <s v="Drieux"/>
    <n v="49.78"/>
  </r>
  <r>
    <x v="262"/>
    <x v="1"/>
    <s v="May"/>
    <x v="1"/>
    <n v="20"/>
    <x v="0"/>
    <s v="Oksana"/>
    <s v="Mikhalko"/>
    <n v="16.5"/>
  </r>
  <r>
    <x v="262"/>
    <x v="1"/>
    <s v="May"/>
    <x v="1"/>
    <n v="20"/>
    <x v="1"/>
    <s v="Vincent"/>
    <s v="Delgatte"/>
    <n v="369.6"/>
  </r>
  <r>
    <x v="263"/>
    <x v="1"/>
    <s v="May"/>
    <x v="1"/>
    <n v="20"/>
    <x v="7"/>
    <s v="Danila"/>
    <s v="Danila"/>
    <n v="22"/>
  </r>
  <r>
    <x v="264"/>
    <x v="1"/>
    <s v="May"/>
    <x v="1"/>
    <n v="20"/>
    <x v="38"/>
    <s v="Nathalie"/>
    <s v="Chapelle"/>
    <n v="116.25"/>
  </r>
  <r>
    <x v="265"/>
    <x v="1"/>
    <s v="May"/>
    <x v="1"/>
    <n v="21"/>
    <x v="44"/>
    <s v="Caroline"/>
    <s v="Sourbes"/>
    <n v="28"/>
  </r>
  <r>
    <x v="265"/>
    <x v="1"/>
    <s v="May"/>
    <x v="1"/>
    <n v="21"/>
    <x v="38"/>
    <s v="Nathalie"/>
    <s v="Chapelle"/>
    <n v="25"/>
  </r>
  <r>
    <x v="266"/>
    <x v="1"/>
    <s v="May"/>
    <x v="1"/>
    <n v="22"/>
    <x v="72"/>
    <s v="Luisa"/>
    <s v="Pavirani"/>
    <n v="29"/>
  </r>
  <r>
    <x v="266"/>
    <x v="1"/>
    <s v="May"/>
    <x v="1"/>
    <n v="22"/>
    <x v="73"/>
    <s v="Rebecca"/>
    <s v="Graff"/>
    <n v="31"/>
  </r>
  <r>
    <x v="266"/>
    <x v="1"/>
    <s v="May"/>
    <x v="1"/>
    <n v="22"/>
    <x v="74"/>
    <s v="Veronique"/>
    <s v="Rochat"/>
    <n v="29"/>
  </r>
  <r>
    <x v="266"/>
    <x v="1"/>
    <s v="May"/>
    <x v="1"/>
    <n v="22"/>
    <x v="5"/>
    <s v="Viviani"/>
    <s v="Onishi"/>
    <n v="34"/>
  </r>
  <r>
    <x v="267"/>
    <x v="1"/>
    <s v="May"/>
    <x v="1"/>
    <n v="22"/>
    <x v="70"/>
    <s v="Basile"/>
    <s v="Benzaid"/>
    <n v="14.5"/>
  </r>
  <r>
    <x v="267"/>
    <x v="1"/>
    <s v="May"/>
    <x v="1"/>
    <n v="22"/>
    <x v="75"/>
    <s v="Jordi"/>
    <s v="Figuerola"/>
    <n v="29"/>
  </r>
  <r>
    <x v="268"/>
    <x v="1"/>
    <s v="May"/>
    <x v="1"/>
    <n v="22"/>
    <x v="37"/>
    <s v="David"/>
    <s v="Charrier"/>
    <n v="207"/>
  </r>
  <r>
    <x v="269"/>
    <x v="1"/>
    <s v="May"/>
    <x v="1"/>
    <n v="22"/>
    <x v="70"/>
    <s v="Basile"/>
    <s v="Benzaid"/>
    <n v="14.5"/>
  </r>
  <r>
    <x v="270"/>
    <x v="1"/>
    <s v="Jun"/>
    <x v="1"/>
    <n v="22"/>
    <x v="76"/>
    <s v="Bouthaina"/>
    <s v="Meziane"/>
    <n v="31"/>
  </r>
  <r>
    <x v="271"/>
    <x v="1"/>
    <s v="Jun"/>
    <x v="1"/>
    <n v="23"/>
    <x v="70"/>
    <s v="Basile"/>
    <s v="Benzaid"/>
    <n v="21.75"/>
  </r>
  <r>
    <x v="271"/>
    <x v="1"/>
    <s v="Jun"/>
    <x v="1"/>
    <n v="23"/>
    <x v="5"/>
    <s v="Viviani"/>
    <s v="Onishi"/>
    <n v="17"/>
  </r>
  <r>
    <x v="272"/>
    <x v="1"/>
    <s v="Jun"/>
    <x v="1"/>
    <n v="23"/>
    <x v="75"/>
    <s v="Jordi"/>
    <s v="Figuerola"/>
    <n v="147.25"/>
  </r>
  <r>
    <x v="272"/>
    <x v="1"/>
    <s v="Jun"/>
    <x v="1"/>
    <n v="23"/>
    <x v="74"/>
    <s v="Veronique"/>
    <s v="Rochat"/>
    <n v="137.75"/>
  </r>
  <r>
    <x v="273"/>
    <x v="1"/>
    <s v="Jun"/>
    <x v="1"/>
    <n v="23"/>
    <x v="43"/>
    <s v="Human"/>
    <s v="Change"/>
    <n v="250"/>
  </r>
  <r>
    <x v="274"/>
    <x v="1"/>
    <s v="Jun"/>
    <x v="1"/>
    <n v="23"/>
    <x v="70"/>
    <s v="Basile"/>
    <s v="Benzaid"/>
    <n v="21.75"/>
  </r>
  <r>
    <x v="274"/>
    <x v="1"/>
    <s v="Jun"/>
    <x v="1"/>
    <n v="23"/>
    <x v="77"/>
    <s v="Housnate"/>
    <s v="Mmadi"/>
    <n v="29"/>
  </r>
  <r>
    <x v="274"/>
    <x v="1"/>
    <s v="Jun"/>
    <x v="1"/>
    <n v="23"/>
    <x v="72"/>
    <s v="Luisa"/>
    <s v="Pavirani"/>
    <n v="266.8"/>
  </r>
  <r>
    <x v="275"/>
    <x v="1"/>
    <s v="Jun"/>
    <x v="1"/>
    <n v="23"/>
    <x v="76"/>
    <s v="Bouthaina"/>
    <s v="Meziane"/>
    <n v="147.25"/>
  </r>
  <r>
    <x v="276"/>
    <x v="1"/>
    <s v="Jun"/>
    <x v="1"/>
    <n v="24"/>
    <x v="73"/>
    <s v="Rebecca"/>
    <s v="Graff"/>
    <n v="157.87"/>
  </r>
  <r>
    <x v="277"/>
    <x v="1"/>
    <s v="Jun"/>
    <x v="1"/>
    <n v="24"/>
    <x v="63"/>
    <s v="Virginie"/>
    <s v="Henchoz"/>
    <n v="60"/>
  </r>
  <r>
    <x v="278"/>
    <x v="1"/>
    <s v="Jun"/>
    <x v="1"/>
    <n v="24"/>
    <x v="46"/>
    <s v="Francois"/>
    <s v="Chantelauze"/>
    <n v="420"/>
  </r>
  <r>
    <x v="279"/>
    <x v="1"/>
    <s v="Jun"/>
    <x v="1"/>
    <n v="25"/>
    <x v="70"/>
    <s v="Basile"/>
    <s v="Benzaid"/>
    <n v="21.75"/>
  </r>
  <r>
    <x v="280"/>
    <x v="1"/>
    <s v="Jun"/>
    <x v="1"/>
    <n v="25"/>
    <x v="5"/>
    <s v="Viviani"/>
    <s v="Onishi"/>
    <n v="17"/>
  </r>
  <r>
    <x v="281"/>
    <x v="1"/>
    <s v="Jun"/>
    <x v="1"/>
    <n v="25"/>
    <x v="61"/>
    <s v="Juliana"/>
    <s v="Hamo"/>
    <n v="142.5"/>
  </r>
  <r>
    <x v="282"/>
    <x v="1"/>
    <s v="Jun"/>
    <x v="1"/>
    <n v="25"/>
    <x v="44"/>
    <s v="Caroline"/>
    <s v="Sourbes"/>
    <n v="28"/>
  </r>
  <r>
    <x v="283"/>
    <x v="1"/>
    <s v="Jun"/>
    <x v="1"/>
    <n v="26"/>
    <x v="32"/>
    <s v="Pierre"/>
    <s v="Piton"/>
    <n v="12.5"/>
  </r>
  <r>
    <x v="284"/>
    <x v="1"/>
    <s v="Jun"/>
    <x v="1"/>
    <n v="26"/>
    <x v="7"/>
    <s v="Danila"/>
    <s v="Danila"/>
    <n v="22"/>
  </r>
  <r>
    <x v="284"/>
    <x v="1"/>
    <s v="Jun"/>
    <x v="1"/>
    <n v="26"/>
    <x v="77"/>
    <s v="Housnate"/>
    <s v="Mmadi"/>
    <n v="133.4"/>
  </r>
  <r>
    <x v="285"/>
    <x v="1"/>
    <s v="Jul"/>
    <x v="2"/>
    <n v="27"/>
    <x v="70"/>
    <s v="Basile"/>
    <s v="Benzaid"/>
    <n v="21.75"/>
  </r>
  <r>
    <x v="285"/>
    <x v="1"/>
    <s v="Jul"/>
    <x v="2"/>
    <n v="27"/>
    <x v="5"/>
    <s v="Viviani"/>
    <s v="Onishi"/>
    <n v="17"/>
  </r>
  <r>
    <x v="286"/>
    <x v="1"/>
    <s v="Jul"/>
    <x v="2"/>
    <n v="27"/>
    <x v="32"/>
    <s v="Pierre"/>
    <s v="Piton"/>
    <n v="12.5"/>
  </r>
  <r>
    <x v="286"/>
    <x v="1"/>
    <s v="Jul"/>
    <x v="2"/>
    <n v="27"/>
    <x v="32"/>
    <s v="Pierre"/>
    <s v="Piton"/>
    <n v="12.5"/>
  </r>
  <r>
    <x v="287"/>
    <x v="1"/>
    <s v="Jul"/>
    <x v="2"/>
    <n v="28"/>
    <x v="5"/>
    <s v="Viviani"/>
    <s v="Onishi"/>
    <n v="17"/>
  </r>
  <r>
    <x v="288"/>
    <x v="1"/>
    <s v="Jul"/>
    <x v="2"/>
    <n v="28"/>
    <x v="74"/>
    <s v="Veronique"/>
    <s v="Rochat"/>
    <n v="137.75"/>
  </r>
  <r>
    <x v="289"/>
    <x v="1"/>
    <s v="Jul"/>
    <x v="2"/>
    <n v="28"/>
    <x v="44"/>
    <s v="Caroline"/>
    <s v="Sourbes"/>
    <n v="28"/>
  </r>
  <r>
    <x v="290"/>
    <x v="1"/>
    <s v="Jul"/>
    <x v="2"/>
    <n v="29"/>
    <x v="37"/>
    <s v="David"/>
    <s v="Charrier"/>
    <n v="207"/>
  </r>
  <r>
    <x v="291"/>
    <x v="1"/>
    <s v="Jul"/>
    <x v="2"/>
    <n v="29"/>
    <x v="78"/>
    <s v="Corine"/>
    <s v="Naegels"/>
    <n v="0.01"/>
  </r>
  <r>
    <x v="291"/>
    <x v="1"/>
    <s v="Jul"/>
    <x v="2"/>
    <n v="29"/>
    <x v="5"/>
    <s v="Viviani"/>
    <s v="Onishi"/>
    <n v="17"/>
  </r>
  <r>
    <x v="292"/>
    <x v="1"/>
    <s v="Jul"/>
    <x v="2"/>
    <n v="29"/>
    <x v="75"/>
    <s v="Jordi"/>
    <s v="Figuerola"/>
    <n v="498.8"/>
  </r>
  <r>
    <x v="293"/>
    <x v="1"/>
    <s v="Jul"/>
    <x v="2"/>
    <n v="30"/>
    <x v="78"/>
    <s v="Corine"/>
    <s v="Naegels"/>
    <n v="28"/>
  </r>
  <r>
    <x v="293"/>
    <x v="1"/>
    <s v="Jul"/>
    <x v="2"/>
    <n v="30"/>
    <x v="7"/>
    <s v="Danila"/>
    <s v="Danila"/>
    <n v="22"/>
  </r>
  <r>
    <x v="294"/>
    <x v="1"/>
    <s v="Jul"/>
    <x v="2"/>
    <n v="31"/>
    <x v="78"/>
    <s v="Corine"/>
    <s v="Naegels"/>
    <n v="28"/>
  </r>
  <r>
    <x v="294"/>
    <x v="1"/>
    <s v="Jul"/>
    <x v="2"/>
    <n v="31"/>
    <x v="5"/>
    <s v="Viviani"/>
    <s v="Onishi"/>
    <n v="17"/>
  </r>
  <r>
    <x v="295"/>
    <x v="1"/>
    <s v="Aug"/>
    <x v="2"/>
    <n v="34"/>
    <x v="40"/>
    <s v="Alexandre"/>
    <s v="Ceugniez"/>
    <n v="369.9"/>
  </r>
  <r>
    <x v="296"/>
    <x v="1"/>
    <s v="Aug"/>
    <x v="2"/>
    <n v="34"/>
    <x v="79"/>
    <s v="Donatien"/>
    <s v="Dujoncquoy"/>
    <n v="133"/>
  </r>
  <r>
    <x v="297"/>
    <x v="1"/>
    <s v="Aug"/>
    <x v="2"/>
    <n v="35"/>
    <x v="7"/>
    <s v="Danila"/>
    <s v="Danila"/>
    <n v="22"/>
  </r>
  <r>
    <x v="298"/>
    <x v="1"/>
    <s v="Sep"/>
    <x v="2"/>
    <n v="36"/>
    <x v="37"/>
    <s v="David"/>
    <s v="Charrier"/>
    <n v="173.88"/>
  </r>
  <r>
    <x v="298"/>
    <x v="1"/>
    <s v="Sep"/>
    <x v="2"/>
    <n v="36"/>
    <x v="61"/>
    <s v="Juliana"/>
    <s v="Hamo"/>
    <n v="142.5"/>
  </r>
  <r>
    <x v="299"/>
    <x v="1"/>
    <s v="Sep"/>
    <x v="2"/>
    <n v="36"/>
    <x v="78"/>
    <s v="Corine"/>
    <s v="Naegels"/>
    <n v="28"/>
  </r>
  <r>
    <x v="300"/>
    <x v="1"/>
    <s v="Sep"/>
    <x v="2"/>
    <n v="37"/>
    <x v="66"/>
    <s v="Lorena"/>
    <s v="Fehlberg"/>
    <n v="207"/>
  </r>
  <r>
    <x v="301"/>
    <x v="1"/>
    <s v="Sep"/>
    <x v="2"/>
    <n v="37"/>
    <x v="63"/>
    <s v="Virginie"/>
    <s v="Henchoz"/>
    <n v="60"/>
  </r>
  <r>
    <x v="302"/>
    <x v="1"/>
    <s v="Sep"/>
    <x v="2"/>
    <n v="38"/>
    <x v="78"/>
    <s v="Corine"/>
    <s v="Naegels"/>
    <n v="28"/>
  </r>
  <r>
    <x v="302"/>
    <x v="1"/>
    <s v="Sep"/>
    <x v="2"/>
    <n v="38"/>
    <x v="46"/>
    <s v="Francois"/>
    <s v="Chantelauze"/>
    <n v="420"/>
  </r>
  <r>
    <x v="303"/>
    <x v="1"/>
    <s v="Sep"/>
    <x v="2"/>
    <n v="39"/>
    <x v="8"/>
    <s v="Luciana"/>
    <s v="Stuewe"/>
    <n v="102"/>
  </r>
  <r>
    <x v="304"/>
    <x v="1"/>
    <s v="Sep"/>
    <x v="2"/>
    <n v="39"/>
    <x v="5"/>
    <s v="Viviani"/>
    <s v="Onishi"/>
    <n v="34"/>
  </r>
  <r>
    <x v="305"/>
    <x v="1"/>
    <s v="Sep"/>
    <x v="2"/>
    <n v="39"/>
    <x v="25"/>
    <s v="Ana"/>
    <s v="Silva"/>
    <n v="22"/>
  </r>
  <r>
    <x v="305"/>
    <x v="1"/>
    <s v="Sep"/>
    <x v="2"/>
    <n v="39"/>
    <x v="77"/>
    <s v="Housnate"/>
    <s v="Mmadi"/>
    <n v="133.4"/>
  </r>
  <r>
    <x v="306"/>
    <x v="1"/>
    <s v="Sep"/>
    <x v="2"/>
    <n v="39"/>
    <x v="23"/>
    <s v="Irene"/>
    <s v="Simo"/>
    <n v="352.8"/>
  </r>
  <r>
    <x v="307"/>
    <x v="1"/>
    <s v="Oct"/>
    <x v="3"/>
    <n v="40"/>
    <x v="79"/>
    <s v="Donatien"/>
    <s v="Dujoncquoy"/>
    <n v="133"/>
  </r>
  <r>
    <x v="307"/>
    <x v="1"/>
    <s v="Oct"/>
    <x v="3"/>
    <n v="40"/>
    <x v="23"/>
    <s v="Irene"/>
    <s v="Simo"/>
    <n v="46.199999999999996"/>
  </r>
  <r>
    <x v="307"/>
    <x v="1"/>
    <s v="Oct"/>
    <x v="3"/>
    <n v="40"/>
    <x v="0"/>
    <s v="Oksana"/>
    <s v="Mikhalko"/>
    <n v="16.5"/>
  </r>
  <r>
    <x v="307"/>
    <x v="1"/>
    <s v="Oct"/>
    <x v="3"/>
    <n v="40"/>
    <x v="5"/>
    <s v="Viviani"/>
    <s v="Onishi"/>
    <n v="34"/>
  </r>
  <r>
    <x v="308"/>
    <x v="1"/>
    <s v="Oct"/>
    <x v="3"/>
    <n v="41"/>
    <x v="74"/>
    <s v="Veronique"/>
    <s v="Rochat"/>
    <n v="137.75"/>
  </r>
  <r>
    <x v="309"/>
    <x v="1"/>
    <s v="Oct"/>
    <x v="3"/>
    <n v="41"/>
    <x v="0"/>
    <s v="Oksana"/>
    <s v="Mikhalko"/>
    <n v="16.5"/>
  </r>
  <r>
    <x v="309"/>
    <x v="1"/>
    <s v="Oct"/>
    <x v="3"/>
    <n v="41"/>
    <x v="5"/>
    <s v="Viviani"/>
    <s v="Onishi"/>
    <n v="34"/>
  </r>
  <r>
    <x v="310"/>
    <x v="1"/>
    <s v="Oct"/>
    <x v="3"/>
    <n v="42"/>
    <x v="37"/>
    <s v="David"/>
    <s v="Charrier"/>
    <n v="207"/>
  </r>
  <r>
    <x v="311"/>
    <x v="1"/>
    <s v="Oct"/>
    <x v="3"/>
    <n v="42"/>
    <x v="5"/>
    <s v="Viviani"/>
    <s v="Onishi"/>
    <n v="28.33"/>
  </r>
  <r>
    <x v="312"/>
    <x v="1"/>
    <s v="Oct"/>
    <x v="3"/>
    <n v="42"/>
    <x v="78"/>
    <s v="Corine"/>
    <s v="Naegels"/>
    <n v="21"/>
  </r>
  <r>
    <x v="312"/>
    <x v="1"/>
    <s v="Oct"/>
    <x v="3"/>
    <n v="42"/>
    <x v="61"/>
    <s v="Juliana"/>
    <s v="Hamo"/>
    <n v="142.5"/>
  </r>
  <r>
    <x v="313"/>
    <x v="1"/>
    <s v="Oct"/>
    <x v="3"/>
    <n v="43"/>
    <x v="0"/>
    <s v="Oksana"/>
    <s v="Mikhalko"/>
    <n v="16.5"/>
  </r>
  <r>
    <x v="314"/>
    <x v="1"/>
    <s v="Oct"/>
    <x v="3"/>
    <n v="43"/>
    <x v="5"/>
    <s v="Viviani"/>
    <s v="Onishi"/>
    <n v="17"/>
  </r>
  <r>
    <x v="315"/>
    <x v="1"/>
    <s v="Oct"/>
    <x v="3"/>
    <n v="43"/>
    <x v="32"/>
    <s v="Pierre"/>
    <s v="Piton"/>
    <n v="12.5"/>
  </r>
  <r>
    <x v="316"/>
    <x v="1"/>
    <s v="Oct"/>
    <x v="3"/>
    <n v="44"/>
    <x v="80"/>
    <s v="Christine"/>
    <s v="Coutant"/>
    <n v="107.8"/>
  </r>
  <r>
    <x v="316"/>
    <x v="1"/>
    <s v="Oct"/>
    <x v="3"/>
    <n v="44"/>
    <x v="0"/>
    <s v="Oksana"/>
    <s v="Mikhalko"/>
    <n v="16.5"/>
  </r>
  <r>
    <x v="317"/>
    <x v="1"/>
    <s v="Nov"/>
    <x v="3"/>
    <n v="45"/>
    <x v="63"/>
    <s v="Virginie"/>
    <s v="Henchoz"/>
    <n v="60"/>
  </r>
  <r>
    <x v="318"/>
    <x v="1"/>
    <s v="Nov"/>
    <x v="3"/>
    <n v="45"/>
    <x v="0"/>
    <s v="Oksana"/>
    <s v="Mikhalko"/>
    <n v="16.5"/>
  </r>
  <r>
    <x v="318"/>
    <x v="1"/>
    <s v="Nov"/>
    <x v="3"/>
    <n v="45"/>
    <x v="5"/>
    <s v="Viviani"/>
    <s v="Onishi"/>
    <n v="34"/>
  </r>
  <r>
    <x v="319"/>
    <x v="1"/>
    <s v="Nov"/>
    <x v="3"/>
    <n v="47"/>
    <x v="37"/>
    <s v="David"/>
    <s v="Charrier"/>
    <n v="207"/>
  </r>
  <r>
    <x v="320"/>
    <x v="1"/>
    <s v="Nov"/>
    <x v="3"/>
    <n v="47"/>
    <x v="5"/>
    <s v="Viviani"/>
    <s v="Onishi"/>
    <n v="34"/>
  </r>
  <r>
    <x v="321"/>
    <x v="1"/>
    <s v="Nov"/>
    <x v="3"/>
    <n v="48"/>
    <x v="81"/>
    <s v="Marie"/>
    <s v="Chance"/>
    <n v="22"/>
  </r>
  <r>
    <x v="321"/>
    <x v="1"/>
    <s v="Nov"/>
    <x v="3"/>
    <n v="48"/>
    <x v="82"/>
    <s v="Pierluigi"/>
    <s v="Pierluigi"/>
    <n v="142.5"/>
  </r>
  <r>
    <x v="322"/>
    <x v="1"/>
    <s v="Nov"/>
    <x v="3"/>
    <n v="48"/>
    <x v="7"/>
    <s v="Danila"/>
    <s v="Danila"/>
    <n v="22"/>
  </r>
  <r>
    <x v="322"/>
    <x v="1"/>
    <s v="Nov"/>
    <x v="3"/>
    <n v="48"/>
    <x v="0"/>
    <s v="Oksana"/>
    <s v="Mikhalko"/>
    <n v="16.5"/>
  </r>
  <r>
    <x v="323"/>
    <x v="1"/>
    <s v="Dec"/>
    <x v="3"/>
    <n v="50"/>
    <x v="23"/>
    <s v="Irene"/>
    <s v="Simo"/>
    <n v="524.8152"/>
  </r>
  <r>
    <x v="323"/>
    <x v="1"/>
    <s v="Dec"/>
    <x v="3"/>
    <n v="50"/>
    <x v="0"/>
    <s v="Oksana"/>
    <s v="Mikhalko"/>
    <n v="16.5"/>
  </r>
  <r>
    <x v="323"/>
    <x v="1"/>
    <s v="Dec"/>
    <x v="3"/>
    <n v="50"/>
    <x v="0"/>
    <s v="Oksana"/>
    <s v="Mikhalko"/>
    <n v="16.5"/>
  </r>
  <r>
    <x v="323"/>
    <x v="1"/>
    <s v="Dec"/>
    <x v="3"/>
    <n v="50"/>
    <x v="5"/>
    <s v="Viviani"/>
    <s v="Onishi"/>
    <n v="17"/>
  </r>
  <r>
    <x v="324"/>
    <x v="1"/>
    <s v="Dec"/>
    <x v="3"/>
    <n v="51"/>
    <x v="74"/>
    <s v="Veronique"/>
    <s v="Rochat"/>
    <n v="137.75"/>
  </r>
  <r>
    <x v="325"/>
    <x v="1"/>
    <s v="Dec"/>
    <x v="3"/>
    <n v="51"/>
    <x v="0"/>
    <s v="Oksana"/>
    <s v="Mikhalko"/>
    <n v="16.5"/>
  </r>
  <r>
    <x v="326"/>
    <x v="2"/>
    <s v="Jan"/>
    <x v="0"/>
    <n v="2"/>
    <x v="82"/>
    <s v="Pierluigi"/>
    <s v="Pierluigi"/>
    <n v="142.5"/>
  </r>
  <r>
    <x v="327"/>
    <x v="2"/>
    <s v="Jan"/>
    <x v="0"/>
    <n v="2"/>
    <x v="81"/>
    <s v="Marie"/>
    <s v="Chance"/>
    <n v="378.4"/>
  </r>
  <r>
    <x v="328"/>
    <x v="2"/>
    <s v="Jan"/>
    <x v="0"/>
    <n v="3"/>
    <x v="83"/>
    <s v="Ind"/>
    <s v="D"/>
    <n v="98.22"/>
  </r>
  <r>
    <x v="329"/>
    <x v="2"/>
    <s v="Jan"/>
    <x v="0"/>
    <n v="3"/>
    <x v="8"/>
    <s v="Luciana"/>
    <s v="Stuewe"/>
    <n v="102"/>
  </r>
  <r>
    <x v="330"/>
    <x v="2"/>
    <s v="Jan"/>
    <x v="0"/>
    <n v="4"/>
    <x v="7"/>
    <s v="Danila"/>
    <s v="Danila"/>
    <n v="22"/>
  </r>
  <r>
    <x v="330"/>
    <x v="2"/>
    <s v="Jan"/>
    <x v="0"/>
    <n v="4"/>
    <x v="37"/>
    <s v="David"/>
    <s v="Charrier"/>
    <n v="207"/>
  </r>
  <r>
    <x v="330"/>
    <x v="2"/>
    <s v="Jan"/>
    <x v="0"/>
    <n v="4"/>
    <x v="22"/>
    <s v="Transferwise"/>
    <s v="Ltd"/>
    <n v="114"/>
  </r>
  <r>
    <x v="331"/>
    <x v="2"/>
    <s v="Jan"/>
    <x v="0"/>
    <n v="4"/>
    <x v="84"/>
    <s v="Clemilson"/>
    <s v="Correia"/>
    <n v="22"/>
  </r>
  <r>
    <x v="331"/>
    <x v="2"/>
    <s v="Jan"/>
    <x v="0"/>
    <n v="4"/>
    <x v="0"/>
    <s v="Oksana"/>
    <s v="Mikhalko"/>
    <n v="16.5"/>
  </r>
  <r>
    <x v="331"/>
    <x v="2"/>
    <s v="Jan"/>
    <x v="0"/>
    <n v="4"/>
    <x v="63"/>
    <s v="Virginie"/>
    <s v="Henchoz"/>
    <n v="60"/>
  </r>
  <r>
    <x v="332"/>
    <x v="2"/>
    <s v="Jan"/>
    <x v="0"/>
    <n v="5"/>
    <x v="84"/>
    <s v="Clemilson"/>
    <s v="Correia"/>
    <n v="104.5"/>
  </r>
  <r>
    <x v="333"/>
    <x v="2"/>
    <s v="Feb"/>
    <x v="0"/>
    <n v="5"/>
    <x v="0"/>
    <s v="Oksana"/>
    <s v="Mikhalko"/>
    <n v="16.5"/>
  </r>
  <r>
    <x v="334"/>
    <x v="2"/>
    <s v="Feb"/>
    <x v="0"/>
    <n v="6"/>
    <x v="85"/>
    <s v="Thiago"/>
    <s v="Ramos"/>
    <n v="100"/>
  </r>
  <r>
    <x v="335"/>
    <x v="2"/>
    <s v="Feb"/>
    <x v="0"/>
    <n v="6"/>
    <x v="0"/>
    <s v="Oksana"/>
    <s v="Mikhalko"/>
    <n v="16.5"/>
  </r>
  <r>
    <x v="336"/>
    <x v="2"/>
    <s v="Feb"/>
    <x v="0"/>
    <n v="7"/>
    <x v="58"/>
    <s v="Gilles"/>
    <s v="Bouju"/>
    <n v="30"/>
  </r>
  <r>
    <x v="337"/>
    <x v="2"/>
    <s v="Feb"/>
    <x v="0"/>
    <n v="7"/>
    <x v="0"/>
    <s v="Oksana"/>
    <s v="Mikhalko"/>
    <n v="16.5"/>
  </r>
  <r>
    <x v="337"/>
    <x v="2"/>
    <s v="Feb"/>
    <x v="0"/>
    <n v="7"/>
    <x v="5"/>
    <s v="Viviani"/>
    <s v="Onishi"/>
    <n v="17"/>
  </r>
  <r>
    <x v="338"/>
    <x v="2"/>
    <s v="Feb"/>
    <x v="0"/>
    <n v="7"/>
    <x v="7"/>
    <s v="Danila"/>
    <s v="Danila"/>
    <n v="22"/>
  </r>
  <r>
    <x v="339"/>
    <x v="2"/>
    <s v="Feb"/>
    <x v="0"/>
    <n v="8"/>
    <x v="82"/>
    <s v="Pierluigi"/>
    <s v="Pierluigi"/>
    <n v="142.5"/>
  </r>
  <r>
    <x v="340"/>
    <x v="2"/>
    <s v="Feb"/>
    <x v="0"/>
    <n v="8"/>
    <x v="0"/>
    <s v="Oksana"/>
    <s v="Mikhalko"/>
    <n v="16.5"/>
  </r>
  <r>
    <x v="340"/>
    <x v="2"/>
    <s v="Feb"/>
    <x v="0"/>
    <n v="8"/>
    <x v="5"/>
    <s v="Viviani"/>
    <s v="Onishi"/>
    <n v="17"/>
  </r>
  <r>
    <x v="341"/>
    <x v="2"/>
    <s v="Feb"/>
    <x v="0"/>
    <n v="9"/>
    <x v="58"/>
    <s v="Gilles"/>
    <s v="Bouju"/>
    <n v="30"/>
  </r>
  <r>
    <x v="342"/>
    <x v="2"/>
    <s v="Feb"/>
    <x v="0"/>
    <n v="9"/>
    <x v="37"/>
    <s v="David"/>
    <s v="Charrier"/>
    <n v="207"/>
  </r>
  <r>
    <x v="342"/>
    <x v="2"/>
    <s v="Feb"/>
    <x v="0"/>
    <n v="9"/>
    <x v="46"/>
    <s v="Francois"/>
    <s v="Chantelauze"/>
    <n v="420"/>
  </r>
  <r>
    <x v="343"/>
    <x v="2"/>
    <s v="Mar"/>
    <x v="0"/>
    <n v="10"/>
    <x v="83"/>
    <s v="Ind"/>
    <s v="D"/>
    <n v="100.04"/>
  </r>
  <r>
    <x v="344"/>
    <x v="2"/>
    <s v="Mar"/>
    <x v="0"/>
    <n v="10"/>
    <x v="1"/>
    <s v="Vincent"/>
    <s v="Delgatte"/>
    <n v="369.6"/>
  </r>
  <r>
    <x v="345"/>
    <x v="2"/>
    <s v="Mar"/>
    <x v="0"/>
    <n v="10"/>
    <x v="7"/>
    <s v="Danila"/>
    <s v="Danila"/>
    <n v="22"/>
  </r>
  <r>
    <x v="345"/>
    <x v="2"/>
    <s v="Mar"/>
    <x v="0"/>
    <n v="10"/>
    <x v="5"/>
    <s v="Viviani"/>
    <s v="Onishi"/>
    <n v="17"/>
  </r>
  <r>
    <x v="346"/>
    <x v="2"/>
    <s v="Mar"/>
    <x v="0"/>
    <n v="10"/>
    <x v="86"/>
    <s v="Dulce"/>
    <s v="Capetillo"/>
    <n v="20"/>
  </r>
  <r>
    <x v="347"/>
    <x v="2"/>
    <s v="Mar"/>
    <x v="0"/>
    <n v="11"/>
    <x v="66"/>
    <s v="Lorena"/>
    <s v="Fehlberg"/>
    <n v="207"/>
  </r>
  <r>
    <x v="348"/>
    <x v="2"/>
    <s v="Mar"/>
    <x v="0"/>
    <n v="11"/>
    <x v="58"/>
    <s v="Gilles"/>
    <s v="Bouju"/>
    <n v="30"/>
  </r>
  <r>
    <x v="349"/>
    <x v="2"/>
    <s v="Mar"/>
    <x v="0"/>
    <n v="11"/>
    <x v="0"/>
    <s v="Oksana"/>
    <s v="Mikhalko"/>
    <n v="16.5"/>
  </r>
  <r>
    <x v="350"/>
    <x v="2"/>
    <s v="Mar"/>
    <x v="0"/>
    <n v="11"/>
    <x v="86"/>
    <s v="Dulce"/>
    <s v="Capetillo"/>
    <n v="20"/>
  </r>
  <r>
    <x v="351"/>
    <x v="2"/>
    <s v="Mar"/>
    <x v="0"/>
    <n v="12"/>
    <x v="0"/>
    <s v="Oksana"/>
    <s v="Mikhalko"/>
    <n v="16.5"/>
  </r>
  <r>
    <x v="352"/>
    <x v="2"/>
    <s v="Mar"/>
    <x v="0"/>
    <n v="12"/>
    <x v="87"/>
    <s v="Serena"/>
    <s v="Baldelli"/>
    <n v="186"/>
  </r>
  <r>
    <x v="353"/>
    <x v="2"/>
    <s v="Mar"/>
    <x v="0"/>
    <n v="12"/>
    <x v="5"/>
    <s v="Viviani"/>
    <s v="Onishi"/>
    <n v="17"/>
  </r>
  <r>
    <x v="354"/>
    <x v="2"/>
    <s v="Mar"/>
    <x v="0"/>
    <n v="12"/>
    <x v="8"/>
    <s v="Luciana"/>
    <s v="Stuewe"/>
    <n v="102.3"/>
  </r>
  <r>
    <x v="355"/>
    <x v="2"/>
    <s v="Mar"/>
    <x v="0"/>
    <n v="12"/>
    <x v="40"/>
    <s v="Alexandre"/>
    <s v="Ceugniez"/>
    <n v="369.9"/>
  </r>
  <r>
    <x v="356"/>
    <x v="2"/>
    <s v="Mar"/>
    <x v="0"/>
    <n v="13"/>
    <x v="38"/>
    <s v="Nathalie"/>
    <s v="Chapelle"/>
    <n v="25"/>
  </r>
  <r>
    <x v="356"/>
    <x v="2"/>
    <s v="Mar"/>
    <x v="0"/>
    <n v="13"/>
    <x v="82"/>
    <s v="Pierluigi"/>
    <s v="Pierluigi"/>
    <n v="142.5"/>
  </r>
  <r>
    <x v="357"/>
    <x v="2"/>
    <s v="Mar"/>
    <x v="0"/>
    <n v="13"/>
    <x v="58"/>
    <s v="Gilles"/>
    <s v="Bouju"/>
    <n v="30"/>
  </r>
  <r>
    <x v="357"/>
    <x v="2"/>
    <s v="Mar"/>
    <x v="0"/>
    <n v="13"/>
    <x v="0"/>
    <s v="Oksana"/>
    <s v="Mikhalko"/>
    <n v="16.5"/>
  </r>
  <r>
    <x v="358"/>
    <x v="2"/>
    <s v="Mar"/>
    <x v="0"/>
    <n v="13"/>
    <x v="7"/>
    <s v="Danila"/>
    <s v="Danila"/>
    <n v="22"/>
  </r>
  <r>
    <x v="359"/>
    <x v="2"/>
    <s v="Mar"/>
    <x v="0"/>
    <n v="14"/>
    <x v="38"/>
    <s v="Nathalie"/>
    <s v="Chapelle"/>
    <n v="75"/>
  </r>
  <r>
    <x v="359"/>
    <x v="2"/>
    <s v="Mar"/>
    <x v="0"/>
    <n v="14"/>
    <x v="63"/>
    <s v="Virginie"/>
    <s v="Henchoz"/>
    <n v="60"/>
  </r>
  <r>
    <x v="360"/>
    <x v="2"/>
    <s v="Apr"/>
    <x v="1"/>
    <n v="14"/>
    <x v="87"/>
    <s v="Serena"/>
    <s v="Baldelli"/>
    <n v="354.2"/>
  </r>
  <r>
    <x v="361"/>
    <x v="2"/>
    <s v="Apr"/>
    <x v="1"/>
    <n v="14"/>
    <x v="88"/>
    <s v="Mme"/>
    <s v="Cathe"/>
    <n v="109.25"/>
  </r>
  <r>
    <x v="362"/>
    <x v="2"/>
    <s v="Apr"/>
    <x v="1"/>
    <n v="14"/>
    <x v="58"/>
    <s v="Gilles"/>
    <s v="Bouju"/>
    <n v="30"/>
  </r>
  <r>
    <x v="362"/>
    <x v="2"/>
    <s v="Apr"/>
    <x v="1"/>
    <n v="14"/>
    <x v="89"/>
    <s v="Gracia"/>
    <s v="Lunda"/>
    <n v="26"/>
  </r>
  <r>
    <x v="363"/>
    <x v="2"/>
    <s v="Apr"/>
    <x v="1"/>
    <n v="15"/>
    <x v="90"/>
    <s v="Sophie"/>
    <s v="Merlet"/>
    <n v="22"/>
  </r>
  <r>
    <x v="364"/>
    <x v="2"/>
    <s v="Apr"/>
    <x v="1"/>
    <n v="15"/>
    <x v="37"/>
    <s v="David"/>
    <s v="Charrier"/>
    <n v="207"/>
  </r>
  <r>
    <x v="364"/>
    <x v="2"/>
    <s v="Apr"/>
    <x v="1"/>
    <n v="15"/>
    <x v="47"/>
    <s v="Fabio"/>
    <s v="Trotta"/>
    <n v="116"/>
  </r>
  <r>
    <x v="365"/>
    <x v="2"/>
    <s v="Apr"/>
    <x v="1"/>
    <n v="15"/>
    <x v="0"/>
    <s v="Oksana"/>
    <s v="Mikhalko"/>
    <n v="16.5"/>
  </r>
  <r>
    <x v="366"/>
    <x v="2"/>
    <s v="Apr"/>
    <x v="1"/>
    <n v="16"/>
    <x v="91"/>
    <s v="Caterina"/>
    <s v="Raco"/>
    <n v="30"/>
  </r>
  <r>
    <x v="366"/>
    <x v="2"/>
    <s v="Apr"/>
    <x v="1"/>
    <n v="16"/>
    <x v="90"/>
    <s v="Sophie"/>
    <s v="Merlet"/>
    <n v="104.5"/>
  </r>
  <r>
    <x v="367"/>
    <x v="2"/>
    <s v="Apr"/>
    <x v="1"/>
    <n v="16"/>
    <x v="89"/>
    <s v="Gracia"/>
    <s v="Lunda"/>
    <n v="26"/>
  </r>
  <r>
    <x v="368"/>
    <x v="2"/>
    <s v="Apr"/>
    <x v="1"/>
    <n v="16"/>
    <x v="0"/>
    <s v="Oksana"/>
    <s v="Mikhalko"/>
    <n v="16.5"/>
  </r>
  <r>
    <x v="368"/>
    <x v="2"/>
    <s v="Apr"/>
    <x v="1"/>
    <n v="16"/>
    <x v="92"/>
    <s v="Van"/>
    <s v="Vle"/>
    <n v="123.5"/>
  </r>
  <r>
    <x v="369"/>
    <x v="2"/>
    <s v="Apr"/>
    <x v="1"/>
    <n v="17"/>
    <x v="58"/>
    <s v="Gilles"/>
    <s v="Bouju"/>
    <n v="30"/>
  </r>
  <r>
    <x v="370"/>
    <x v="2"/>
    <s v="Apr"/>
    <x v="1"/>
    <n v="17"/>
    <x v="91"/>
    <s v="Caterina"/>
    <s v="Raco"/>
    <n v="276"/>
  </r>
  <r>
    <x v="370"/>
    <x v="2"/>
    <s v="Apr"/>
    <x v="1"/>
    <n v="17"/>
    <x v="0"/>
    <s v="Oksana"/>
    <s v="Mikhalko"/>
    <n v="16.5"/>
  </r>
  <r>
    <x v="371"/>
    <x v="2"/>
    <s v="Apr"/>
    <x v="1"/>
    <n v="17"/>
    <x v="89"/>
    <s v="Gracia"/>
    <s v="Lunda"/>
    <n v="26"/>
  </r>
  <r>
    <x v="372"/>
    <x v="2"/>
    <s v="Apr"/>
    <x v="1"/>
    <n v="17"/>
    <x v="47"/>
    <s v="Fabio"/>
    <s v="Trotta"/>
    <n v="116"/>
  </r>
  <r>
    <x v="373"/>
    <x v="2"/>
    <s v="Apr"/>
    <x v="1"/>
    <n v="17"/>
    <x v="87"/>
    <s v="Serena"/>
    <s v="Baldelli"/>
    <n v="449.5"/>
  </r>
  <r>
    <x v="374"/>
    <x v="2"/>
    <s v="Apr"/>
    <x v="1"/>
    <n v="18"/>
    <x v="89"/>
    <s v="Gracia"/>
    <s v="Lunda"/>
    <n v="19.760000000000002"/>
  </r>
  <r>
    <x v="374"/>
    <x v="2"/>
    <s v="Apr"/>
    <x v="1"/>
    <n v="18"/>
    <x v="0"/>
    <s v="Oksana"/>
    <s v="Mikhalko"/>
    <n v="16.5"/>
  </r>
  <r>
    <x v="375"/>
    <x v="2"/>
    <s v="May"/>
    <x v="1"/>
    <n v="19"/>
    <x v="0"/>
    <s v="Oksana"/>
    <s v="Mikhalko"/>
    <n v="16.5"/>
  </r>
  <r>
    <x v="375"/>
    <x v="2"/>
    <s v="May"/>
    <x v="1"/>
    <n v="19"/>
    <x v="82"/>
    <s v="Pierluigi"/>
    <s v="Pierluigi"/>
    <n v="142.5"/>
  </r>
  <r>
    <x v="376"/>
    <x v="2"/>
    <s v="May"/>
    <x v="1"/>
    <n v="19"/>
    <x v="7"/>
    <s v="Danila"/>
    <s v="Danila"/>
    <n v="22"/>
  </r>
  <r>
    <x v="377"/>
    <x v="2"/>
    <s v="May"/>
    <x v="1"/>
    <n v="19"/>
    <x v="8"/>
    <s v="Luciana"/>
    <s v="Stuewe"/>
    <n v="102"/>
  </r>
  <r>
    <x v="378"/>
    <x v="2"/>
    <s v="May"/>
    <x v="1"/>
    <n v="20"/>
    <x v="89"/>
    <s v="Gracia"/>
    <s v="Lunda"/>
    <n v="26"/>
  </r>
  <r>
    <x v="379"/>
    <x v="2"/>
    <s v="May"/>
    <x v="1"/>
    <n v="20"/>
    <x v="0"/>
    <s v="Oksana"/>
    <s v="Mikhalko"/>
    <n v="16.5"/>
  </r>
  <r>
    <x v="380"/>
    <x v="2"/>
    <s v="May"/>
    <x v="1"/>
    <n v="20"/>
    <x v="47"/>
    <s v="Fabio"/>
    <s v="Trotta"/>
    <n v="116.25"/>
  </r>
  <r>
    <x v="380"/>
    <x v="2"/>
    <s v="May"/>
    <x v="1"/>
    <n v="20"/>
    <x v="88"/>
    <s v="Mme"/>
    <s v="Cathe"/>
    <n v="218"/>
  </r>
  <r>
    <x v="381"/>
    <x v="2"/>
    <s v="May"/>
    <x v="1"/>
    <n v="21"/>
    <x v="37"/>
    <s v="David"/>
    <s v="Charrier"/>
    <n v="207"/>
  </r>
  <r>
    <x v="382"/>
    <x v="2"/>
    <s v="May"/>
    <x v="1"/>
    <n v="21"/>
    <x v="89"/>
    <s v="Gracia"/>
    <s v="Lunda"/>
    <n v="26"/>
  </r>
  <r>
    <x v="382"/>
    <x v="2"/>
    <s v="May"/>
    <x v="1"/>
    <n v="21"/>
    <x v="0"/>
    <s v="Oksana"/>
    <s v="Mikhalko"/>
    <n v="16.5"/>
  </r>
  <r>
    <x v="383"/>
    <x v="2"/>
    <s v="May"/>
    <x v="1"/>
    <n v="21"/>
    <x v="5"/>
    <s v="Viviani"/>
    <s v="Onishi"/>
    <n v="17"/>
  </r>
  <r>
    <x v="384"/>
    <x v="2"/>
    <s v="May"/>
    <x v="1"/>
    <n v="22"/>
    <x v="0"/>
    <s v="Oksana"/>
    <s v="Mikhalko"/>
    <n v="16.5"/>
  </r>
  <r>
    <x v="385"/>
    <x v="2"/>
    <s v="Jun"/>
    <x v="1"/>
    <n v="23"/>
    <x v="89"/>
    <s v="Gracia"/>
    <s v="Lunda"/>
    <n v="26"/>
  </r>
  <r>
    <x v="385"/>
    <x v="2"/>
    <s v="Jun"/>
    <x v="1"/>
    <n v="23"/>
    <x v="5"/>
    <s v="Viviani"/>
    <s v="Onishi"/>
    <n v="17"/>
  </r>
  <r>
    <x v="386"/>
    <x v="2"/>
    <s v="Jun"/>
    <x v="1"/>
    <n v="23"/>
    <x v="47"/>
    <s v="Fabio"/>
    <s v="Trotta"/>
    <n v="225"/>
  </r>
  <r>
    <x v="387"/>
    <x v="2"/>
    <s v="Jun"/>
    <x v="1"/>
    <n v="24"/>
    <x v="0"/>
    <s v="Oksana"/>
    <s v="Mikhalko"/>
    <n v="16.5"/>
  </r>
  <r>
    <x v="387"/>
    <x v="2"/>
    <s v="Jun"/>
    <x v="1"/>
    <n v="24"/>
    <x v="5"/>
    <s v="Viviani"/>
    <s v="Onishi"/>
    <n v="17"/>
  </r>
  <r>
    <x v="388"/>
    <x v="2"/>
    <s v="Jun"/>
    <x v="1"/>
    <n v="24"/>
    <x v="89"/>
    <s v="Gracia"/>
    <s v="Lunda"/>
    <n v="26"/>
  </r>
  <r>
    <x v="389"/>
    <x v="2"/>
    <s v="Jun"/>
    <x v="1"/>
    <n v="25"/>
    <x v="0"/>
    <s v="Oksana"/>
    <s v="Mikhalko"/>
    <n v="16.5"/>
  </r>
  <r>
    <x v="389"/>
    <x v="2"/>
    <s v="Jun"/>
    <x v="1"/>
    <n v="25"/>
    <x v="82"/>
    <s v="Pierluigi"/>
    <s v="Pierluigi"/>
    <n v="142.5"/>
  </r>
  <r>
    <x v="389"/>
    <x v="2"/>
    <s v="Jun"/>
    <x v="1"/>
    <n v="25"/>
    <x v="5"/>
    <s v="Viviani"/>
    <s v="Onishi"/>
    <n v="17"/>
  </r>
  <r>
    <x v="390"/>
    <x v="2"/>
    <s v="Jun"/>
    <x v="1"/>
    <n v="25"/>
    <x v="63"/>
    <s v="Virginie"/>
    <s v="Henchoz"/>
    <n v="30"/>
  </r>
  <r>
    <x v="391"/>
    <x v="2"/>
    <s v="Jun"/>
    <x v="1"/>
    <n v="26"/>
    <x v="0"/>
    <s v="Oksana"/>
    <s v="Mikhalko"/>
    <n v="16.5"/>
  </r>
  <r>
    <x v="392"/>
    <x v="2"/>
    <s v="Jun"/>
    <x v="1"/>
    <n v="26"/>
    <x v="87"/>
    <s v="Serena"/>
    <s v="Baldelli"/>
    <n v="371.4"/>
  </r>
  <r>
    <x v="392"/>
    <x v="2"/>
    <s v="Jun"/>
    <x v="1"/>
    <n v="26"/>
    <x v="5"/>
    <s v="Viviani"/>
    <s v="Onishi"/>
    <n v="17"/>
  </r>
  <r>
    <x v="393"/>
    <x v="2"/>
    <s v="Jun"/>
    <x v="1"/>
    <n v="26"/>
    <x v="91"/>
    <s v="Caterina"/>
    <s v="Raco"/>
    <n v="276"/>
  </r>
  <r>
    <x v="393"/>
    <x v="2"/>
    <s v="Jun"/>
    <x v="1"/>
    <n v="26"/>
    <x v="89"/>
    <s v="Gracia"/>
    <s v="Lunda"/>
    <n v="26"/>
  </r>
  <r>
    <x v="394"/>
    <x v="2"/>
    <s v="Jun"/>
    <x v="1"/>
    <n v="27"/>
    <x v="5"/>
    <s v="Viviani"/>
    <s v="Onishi"/>
    <n v="17"/>
  </r>
  <r>
    <x v="395"/>
    <x v="2"/>
    <s v="Jul"/>
    <x v="2"/>
    <n v="27"/>
    <x v="37"/>
    <s v="David"/>
    <s v="Charrier"/>
    <n v="207"/>
  </r>
  <r>
    <x v="396"/>
    <x v="2"/>
    <s v="Jul"/>
    <x v="2"/>
    <n v="28"/>
    <x v="5"/>
    <s v="Viviani"/>
    <s v="Onishi"/>
    <n v="17"/>
  </r>
  <r>
    <x v="397"/>
    <x v="2"/>
    <s v="Jul"/>
    <x v="2"/>
    <n v="28"/>
    <x v="89"/>
    <s v="Gracia"/>
    <s v="Lunda"/>
    <n v="26"/>
  </r>
  <r>
    <x v="398"/>
    <x v="2"/>
    <s v="Jul"/>
    <x v="2"/>
    <n v="29"/>
    <x v="5"/>
    <s v="Viviani"/>
    <s v="Onishi"/>
    <n v="17"/>
  </r>
  <r>
    <x v="399"/>
    <x v="2"/>
    <s v="Jul"/>
    <x v="2"/>
    <n v="29"/>
    <x v="0"/>
    <s v="Oksana"/>
    <s v="Mikhalko"/>
    <n v="16.5"/>
  </r>
  <r>
    <x v="400"/>
    <x v="2"/>
    <s v="Jul"/>
    <x v="2"/>
    <n v="30"/>
    <x v="82"/>
    <s v="Pierluigi"/>
    <s v="Pierluigi"/>
    <n v="142.5"/>
  </r>
  <r>
    <x v="401"/>
    <x v="2"/>
    <s v="Jul"/>
    <x v="2"/>
    <n v="30"/>
    <x v="0"/>
    <s v="Oksana"/>
    <s v="Mikhalko"/>
    <n v="16.5"/>
  </r>
  <r>
    <x v="401"/>
    <x v="2"/>
    <s v="Jul"/>
    <x v="2"/>
    <n v="30"/>
    <x v="5"/>
    <s v="Viviani"/>
    <s v="Onishi"/>
    <n v="17"/>
  </r>
  <r>
    <x v="402"/>
    <x v="2"/>
    <s v="Jul"/>
    <x v="2"/>
    <n v="31"/>
    <x v="93"/>
    <s v="Véronique"/>
    <s v="Marichal"/>
    <n v="25"/>
  </r>
  <r>
    <x v="403"/>
    <x v="2"/>
    <s v="Aug"/>
    <x v="2"/>
    <n v="33"/>
    <x v="0"/>
    <s v="Oksana"/>
    <s v="Mikhalko"/>
    <n v="16.5"/>
  </r>
  <r>
    <x v="404"/>
    <x v="2"/>
    <s v="Aug"/>
    <x v="2"/>
    <n v="33"/>
    <x v="37"/>
    <s v="David"/>
    <s v="Charrier"/>
    <n v="207"/>
  </r>
  <r>
    <x v="405"/>
    <x v="2"/>
    <s v="Aug"/>
    <x v="2"/>
    <n v="33"/>
    <x v="93"/>
    <s v="Véronique"/>
    <s v="Marichal"/>
    <n v="420"/>
  </r>
  <r>
    <x v="406"/>
    <x v="2"/>
    <s v="Aug"/>
    <x v="2"/>
    <n v="34"/>
    <x v="8"/>
    <s v="Luciana"/>
    <s v="Stuewe"/>
    <n v="92"/>
  </r>
  <r>
    <x v="406"/>
    <x v="2"/>
    <s v="Aug"/>
    <x v="2"/>
    <n v="34"/>
    <x v="0"/>
    <s v="Oksana"/>
    <s v="Mikhalko"/>
    <n v="16.5"/>
  </r>
  <r>
    <x v="407"/>
    <x v="2"/>
    <s v="Aug"/>
    <x v="2"/>
    <n v="34"/>
    <x v="94"/>
    <s v="Louis"/>
    <s v="Galicia"/>
    <n v="73.92"/>
  </r>
  <r>
    <x v="408"/>
    <x v="2"/>
    <s v="Aug"/>
    <x v="2"/>
    <n v="35"/>
    <x v="82"/>
    <s v="Pierluigi"/>
    <s v="Pierluigi"/>
    <n v="142.5"/>
  </r>
  <r>
    <x v="409"/>
    <x v="2"/>
    <s v="Aug"/>
    <x v="2"/>
    <n v="35"/>
    <x v="47"/>
    <s v="Fabio"/>
    <s v="Trotta"/>
    <n v="225"/>
  </r>
  <r>
    <x v="410"/>
    <x v="2"/>
    <s v="Aug"/>
    <x v="2"/>
    <n v="35"/>
    <x v="0"/>
    <s v="Oksana"/>
    <s v="Mikhalko"/>
    <n v="16.5"/>
  </r>
  <r>
    <x v="411"/>
    <x v="2"/>
    <s v="Sep"/>
    <x v="2"/>
    <n v="36"/>
    <x v="63"/>
    <s v="Virginie"/>
    <s v="Henchoz"/>
    <n v="60"/>
  </r>
  <r>
    <x v="412"/>
    <x v="2"/>
    <s v="Sep"/>
    <x v="2"/>
    <n v="37"/>
    <x v="0"/>
    <s v="Oksana"/>
    <s v="Mikhalko"/>
    <n v="16.5"/>
  </r>
  <r>
    <x v="412"/>
    <x v="2"/>
    <s v="Sep"/>
    <x v="2"/>
    <n v="37"/>
    <x v="5"/>
    <s v="Viviani"/>
    <s v="Onishi"/>
    <n v="17"/>
  </r>
  <r>
    <x v="413"/>
    <x v="2"/>
    <s v="Sep"/>
    <x v="2"/>
    <n v="37"/>
    <x v="46"/>
    <s v="Francois"/>
    <s v="Chantelauze"/>
    <n v="420"/>
  </r>
  <r>
    <x v="414"/>
    <x v="2"/>
    <s v="Sep"/>
    <x v="2"/>
    <n v="37"/>
    <x v="91"/>
    <s v="Caterina"/>
    <s v="Raco"/>
    <n v="257.60000000000002"/>
  </r>
  <r>
    <x v="415"/>
    <x v="2"/>
    <s v="Sep"/>
    <x v="2"/>
    <n v="38"/>
    <x v="5"/>
    <s v="Viviani"/>
    <s v="Onishi"/>
    <n v="17"/>
  </r>
  <r>
    <x v="416"/>
    <x v="2"/>
    <s v="Sep"/>
    <x v="2"/>
    <n v="38"/>
    <x v="0"/>
    <s v="Oksana"/>
    <s v="Mikhalko"/>
    <n v="16.5"/>
  </r>
  <r>
    <x v="417"/>
    <x v="2"/>
    <s v="Sep"/>
    <x v="2"/>
    <n v="39"/>
    <x v="88"/>
    <s v="Mme"/>
    <s v="Cathe"/>
    <n v="218"/>
  </r>
  <r>
    <x v="417"/>
    <x v="2"/>
    <s v="Sep"/>
    <x v="2"/>
    <n v="39"/>
    <x v="73"/>
    <s v="Rebecca"/>
    <s v="Graff"/>
    <n v="203.76"/>
  </r>
  <r>
    <x v="417"/>
    <x v="2"/>
    <s v="Sep"/>
    <x v="2"/>
    <n v="39"/>
    <x v="5"/>
    <s v="Viviani"/>
    <s v="Onishi"/>
    <n v="17"/>
  </r>
  <r>
    <x v="418"/>
    <x v="2"/>
    <s v="Sep"/>
    <x v="2"/>
    <n v="39"/>
    <x v="90"/>
    <s v="Sophie"/>
    <s v="Merlet"/>
    <n v="123.5"/>
  </r>
  <r>
    <x v="419"/>
    <x v="2"/>
    <s v="Sep"/>
    <x v="2"/>
    <n v="39"/>
    <x v="68"/>
    <s v="Laurence"/>
    <s v="Verhaeghe"/>
    <n v="378.4"/>
  </r>
  <r>
    <x v="420"/>
    <x v="2"/>
    <s v="Sep"/>
    <x v="2"/>
    <n v="39"/>
    <x v="0"/>
    <s v="Oksana"/>
    <s v="Mikhalko"/>
    <n v="16.5"/>
  </r>
  <r>
    <x v="421"/>
    <x v="2"/>
    <s v="Sep"/>
    <x v="2"/>
    <n v="40"/>
    <x v="5"/>
    <s v="Viviani"/>
    <s v="Onishi"/>
    <n v="17"/>
  </r>
  <r>
    <x v="422"/>
    <x v="2"/>
    <s v="Sep"/>
    <x v="2"/>
    <n v="40"/>
    <x v="5"/>
    <s v="Viviani"/>
    <s v="Onishi"/>
    <n v="17"/>
  </r>
  <r>
    <x v="423"/>
    <x v="2"/>
    <s v="Oct"/>
    <x v="3"/>
    <n v="40"/>
    <x v="37"/>
    <s v="David"/>
    <s v="Charrier"/>
    <n v="207"/>
  </r>
  <r>
    <x v="424"/>
    <x v="2"/>
    <s v="Oct"/>
    <x v="3"/>
    <n v="41"/>
    <x v="5"/>
    <s v="Viviani"/>
    <s v="Onishi"/>
    <n v="17"/>
  </r>
  <r>
    <x v="425"/>
    <x v="2"/>
    <s v="Oct"/>
    <x v="3"/>
    <n v="41"/>
    <x v="40"/>
    <s v="Alexandre"/>
    <s v="Ceugniez"/>
    <n v="102.3"/>
  </r>
  <r>
    <x v="426"/>
    <x v="2"/>
    <s v="Oct"/>
    <x v="3"/>
    <n v="42"/>
    <x v="47"/>
    <s v="Fabio"/>
    <s v="Trotta"/>
    <n v="225"/>
  </r>
  <r>
    <x v="426"/>
    <x v="2"/>
    <s v="Oct"/>
    <x v="3"/>
    <n v="42"/>
    <x v="5"/>
    <s v="Viviani"/>
    <s v="Onishi"/>
    <n v="34"/>
  </r>
  <r>
    <x v="427"/>
    <x v="2"/>
    <s v="Oct"/>
    <x v="3"/>
    <n v="42"/>
    <x v="87"/>
    <s v="Serena"/>
    <s v="Baldelli"/>
    <n v="449.6"/>
  </r>
  <r>
    <x v="428"/>
    <x v="2"/>
    <s v="Oct"/>
    <x v="3"/>
    <n v="42"/>
    <x v="5"/>
    <s v="Viviani"/>
    <s v="Onishi"/>
    <n v="17"/>
  </r>
  <r>
    <x v="429"/>
    <x v="2"/>
    <s v="Oct"/>
    <x v="3"/>
    <n v="43"/>
    <x v="0"/>
    <s v="Oksana"/>
    <s v="Mikhalko"/>
    <n v="16.5"/>
  </r>
  <r>
    <x v="429"/>
    <x v="2"/>
    <s v="Oct"/>
    <x v="3"/>
    <n v="43"/>
    <x v="0"/>
    <s v="Oksana"/>
    <s v="Mikhalko"/>
    <n v="16.5"/>
  </r>
  <r>
    <x v="429"/>
    <x v="2"/>
    <s v="Oct"/>
    <x v="3"/>
    <n v="43"/>
    <x v="5"/>
    <s v="Viviani"/>
    <s v="Onishi"/>
    <n v="17"/>
  </r>
  <r>
    <x v="430"/>
    <x v="2"/>
    <s v="Oct"/>
    <x v="3"/>
    <n v="43"/>
    <x v="82"/>
    <s v="Pierluigi"/>
    <s v="Pierluigi"/>
    <n v="142.5"/>
  </r>
  <r>
    <x v="431"/>
    <x v="2"/>
    <s v="Oct"/>
    <x v="3"/>
    <n v="43"/>
    <x v="5"/>
    <s v="Viviani"/>
    <s v="Onishi"/>
    <n v="17"/>
  </r>
  <r>
    <x v="432"/>
    <x v="2"/>
    <s v="Oct"/>
    <x v="3"/>
    <n v="44"/>
    <x v="8"/>
    <s v="Luciana"/>
    <s v="Stuewe"/>
    <n v="92.07"/>
  </r>
  <r>
    <x v="432"/>
    <x v="2"/>
    <s v="Oct"/>
    <x v="3"/>
    <n v="44"/>
    <x v="0"/>
    <s v="Oksana"/>
    <s v="Mikhalko"/>
    <n v="16.5"/>
  </r>
  <r>
    <x v="433"/>
    <x v="2"/>
    <s v="Oct"/>
    <x v="3"/>
    <n v="44"/>
    <x v="5"/>
    <s v="Viviani"/>
    <s v="Onishi"/>
    <n v="34"/>
  </r>
  <r>
    <x v="434"/>
    <x v="2"/>
    <s v="Nov"/>
    <x v="3"/>
    <n v="45"/>
    <x v="5"/>
    <s v="Viviani"/>
    <s v="Onishi"/>
    <n v="17"/>
  </r>
  <r>
    <x v="434"/>
    <x v="2"/>
    <s v="Nov"/>
    <x v="3"/>
    <n v="45"/>
    <x v="5"/>
    <s v="Viviani"/>
    <s v="Onishi"/>
    <n v="17"/>
  </r>
  <r>
    <x v="435"/>
    <x v="2"/>
    <s v="Nov"/>
    <x v="3"/>
    <n v="46"/>
    <x v="0"/>
    <s v="Oksana"/>
    <s v="Mikhalko"/>
    <n v="16.5"/>
  </r>
  <r>
    <x v="436"/>
    <x v="2"/>
    <s v="Nov"/>
    <x v="3"/>
    <n v="46"/>
    <x v="63"/>
    <s v="Virginie"/>
    <s v="Henchoz"/>
    <n v="45"/>
  </r>
  <r>
    <x v="437"/>
    <x v="2"/>
    <s v="Nov"/>
    <x v="3"/>
    <n v="46"/>
    <x v="5"/>
    <s v="Viviani"/>
    <s v="Onishi"/>
    <n v="17"/>
  </r>
  <r>
    <x v="437"/>
    <x v="2"/>
    <s v="Nov"/>
    <x v="3"/>
    <n v="46"/>
    <x v="5"/>
    <s v="Viviani"/>
    <s v="Onishi"/>
    <n v="17"/>
  </r>
  <r>
    <x v="438"/>
    <x v="2"/>
    <s v="Nov"/>
    <x v="3"/>
    <n v="47"/>
    <x v="37"/>
    <s v="David"/>
    <s v="Charrier"/>
    <n v="207"/>
  </r>
  <r>
    <x v="438"/>
    <x v="2"/>
    <s v="Nov"/>
    <x v="3"/>
    <n v="47"/>
    <x v="0"/>
    <s v="Oksana"/>
    <s v="Mikhalko"/>
    <n v="16.5"/>
  </r>
  <r>
    <x v="439"/>
    <x v="2"/>
    <s v="Nov"/>
    <x v="3"/>
    <n v="47"/>
    <x v="5"/>
    <s v="Viviani"/>
    <s v="Onishi"/>
    <n v="34"/>
  </r>
  <r>
    <x v="440"/>
    <x v="2"/>
    <s v="Nov"/>
    <x v="3"/>
    <n v="48"/>
    <x v="89"/>
    <s v="Gracia"/>
    <s v="Lunda"/>
    <n v="239.2"/>
  </r>
  <r>
    <x v="441"/>
    <x v="2"/>
    <s v="Nov"/>
    <x v="3"/>
    <n v="48"/>
    <x v="0"/>
    <s v="Oksana"/>
    <s v="Mikhalko"/>
    <n v="16.5"/>
  </r>
  <r>
    <x v="441"/>
    <x v="2"/>
    <s v="Nov"/>
    <x v="3"/>
    <n v="48"/>
    <x v="82"/>
    <s v="Pierluigi"/>
    <s v="Pierluigi"/>
    <n v="142.5"/>
  </r>
  <r>
    <x v="442"/>
    <x v="2"/>
    <s v="Nov"/>
    <x v="3"/>
    <n v="48"/>
    <x v="5"/>
    <s v="Viviani"/>
    <s v="Onishi"/>
    <n v="17"/>
  </r>
  <r>
    <x v="443"/>
    <x v="2"/>
    <s v="Nov"/>
    <x v="3"/>
    <n v="49"/>
    <x v="47"/>
    <s v="Fabio"/>
    <s v="Trotta"/>
    <n v="394.8"/>
  </r>
  <r>
    <x v="443"/>
    <x v="2"/>
    <s v="Nov"/>
    <x v="3"/>
    <n v="49"/>
    <x v="95"/>
    <s v="Laurence"/>
    <s v="Houdas"/>
    <n v="215.86320000000001"/>
  </r>
  <r>
    <x v="444"/>
    <x v="2"/>
    <s v="Dec"/>
    <x v="3"/>
    <n v="49"/>
    <x v="0"/>
    <s v="Oksana"/>
    <s v="Mikhalko"/>
    <n v="16.5"/>
  </r>
  <r>
    <x v="445"/>
    <x v="2"/>
    <s v="Dec"/>
    <x v="3"/>
    <n v="49"/>
    <x v="91"/>
    <s v="Caterina"/>
    <s v="Raco"/>
    <n v="239.2"/>
  </r>
  <r>
    <x v="446"/>
    <x v="2"/>
    <s v="Dec"/>
    <x v="3"/>
    <n v="50"/>
    <x v="0"/>
    <s v="Oksana"/>
    <s v="Mikhalko"/>
    <n v="16.5"/>
  </r>
  <r>
    <x v="447"/>
    <x v="2"/>
    <s v="Dec"/>
    <x v="3"/>
    <n v="50"/>
    <x v="96"/>
    <s v="Maria"/>
    <s v="Francesca"/>
    <n v="220.42"/>
  </r>
  <r>
    <x v="447"/>
    <x v="2"/>
    <s v="Dec"/>
    <x v="3"/>
    <n v="50"/>
    <x v="5"/>
    <s v="Viviani"/>
    <s v="Onishi"/>
    <n v="17"/>
  </r>
  <r>
    <x v="447"/>
    <x v="2"/>
    <s v="Dec"/>
    <x v="3"/>
    <n v="50"/>
    <x v="5"/>
    <s v="Viviani"/>
    <s v="Onishi"/>
    <n v="17"/>
  </r>
  <r>
    <x v="447"/>
    <x v="2"/>
    <s v="Dec"/>
    <x v="3"/>
    <n v="50"/>
    <x v="5"/>
    <s v="Viviani"/>
    <s v="Onishi"/>
    <n v="17"/>
  </r>
  <r>
    <x v="447"/>
    <x v="2"/>
    <s v="Dec"/>
    <x v="3"/>
    <n v="50"/>
    <x v="5"/>
    <s v="Viviani"/>
    <s v="Onishi"/>
    <n v="17"/>
  </r>
  <r>
    <x v="448"/>
    <x v="2"/>
    <s v="Dec"/>
    <x v="3"/>
    <n v="51"/>
    <x v="0"/>
    <s v="Oksana"/>
    <s v="Mikhalko"/>
    <n v="16.5"/>
  </r>
  <r>
    <x v="448"/>
    <x v="2"/>
    <s v="Dec"/>
    <x v="3"/>
    <n v="51"/>
    <x v="5"/>
    <s v="Viviani"/>
    <s v="Onishi"/>
    <n v="34"/>
  </r>
  <r>
    <x v="449"/>
    <x v="2"/>
    <s v="Dec"/>
    <x v="3"/>
    <n v="52"/>
    <x v="0"/>
    <s v="Oksana"/>
    <s v="Mikhalko"/>
    <n v="16.5"/>
  </r>
  <r>
    <x v="450"/>
    <x v="2"/>
    <s v="Dec"/>
    <x v="3"/>
    <n v="53"/>
    <x v="97"/>
    <s v="Domenico"/>
    <s v="Zangaro"/>
    <n v="118.75"/>
  </r>
  <r>
    <x v="450"/>
    <x v="2"/>
    <s v="Dec"/>
    <x v="3"/>
    <n v="53"/>
    <x v="82"/>
    <s v="Pierluigi"/>
    <s v="Pierluigi"/>
    <n v="142.5"/>
  </r>
  <r>
    <x v="451"/>
    <x v="3"/>
    <s v="Jan"/>
    <x v="0"/>
    <n v="2"/>
    <x v="5"/>
    <s v="Viviani"/>
    <s v="Onishi"/>
    <n v="34"/>
  </r>
  <r>
    <x v="452"/>
    <x v="3"/>
    <s v="Jan"/>
    <x v="0"/>
    <n v="2"/>
    <x v="37"/>
    <s v="David"/>
    <s v="Charrier"/>
    <n v="207"/>
  </r>
  <r>
    <x v="453"/>
    <x v="3"/>
    <s v="Jan"/>
    <x v="0"/>
    <n v="4"/>
    <x v="0"/>
    <s v="Oksana"/>
    <s v="Mikhalko"/>
    <n v="16.5"/>
  </r>
  <r>
    <x v="453"/>
    <x v="3"/>
    <s v="Jan"/>
    <x v="0"/>
    <n v="4"/>
    <x v="0"/>
    <s v="Oksana"/>
    <s v="Mikhalko"/>
    <n v="16.5"/>
  </r>
  <r>
    <x v="454"/>
    <x v="3"/>
    <s v="Jan"/>
    <x v="0"/>
    <n v="5"/>
    <x v="95"/>
    <s v="Laurence"/>
    <s v="Houdas"/>
    <n v="230"/>
  </r>
  <r>
    <x v="454"/>
    <x v="3"/>
    <s v="Jan"/>
    <x v="0"/>
    <n v="5"/>
    <x v="87"/>
    <s v="Serena"/>
    <s v="Baldelli"/>
    <n v="260"/>
  </r>
  <r>
    <x v="455"/>
    <x v="3"/>
    <s v="Jan"/>
    <x v="0"/>
    <n v="5"/>
    <x v="0"/>
    <s v="Oksana"/>
    <s v="Mikhalko"/>
    <n v="16.5"/>
  </r>
  <r>
    <x v="456"/>
    <x v="3"/>
    <s v="Jan"/>
    <x v="0"/>
    <n v="5"/>
    <x v="40"/>
    <s v="Alexandre"/>
    <s v="Ceugniez"/>
    <n v="198"/>
  </r>
  <r>
    <x v="457"/>
    <x v="3"/>
    <s v="Jan"/>
    <x v="0"/>
    <n v="5"/>
    <x v="5"/>
    <s v="Viviani"/>
    <s v="Onishi"/>
    <n v="51"/>
  </r>
  <r>
    <x v="458"/>
    <x v="3"/>
    <s v="Feb"/>
    <x v="0"/>
    <n v="6"/>
    <x v="0"/>
    <s v="Oksana"/>
    <s v="Mikhalko"/>
    <n v="16.5"/>
  </r>
  <r>
    <x v="459"/>
    <x v="3"/>
    <s v="Feb"/>
    <x v="0"/>
    <n v="7"/>
    <x v="82"/>
    <s v="Pierluigi"/>
    <s v="Pierluigi"/>
    <n v="142.5"/>
  </r>
  <r>
    <x v="460"/>
    <x v="3"/>
    <s v="Feb"/>
    <x v="0"/>
    <n v="8"/>
    <x v="0"/>
    <s v="Oksana"/>
    <s v="Mikhalko"/>
    <n v="16.5"/>
  </r>
  <r>
    <x v="460"/>
    <x v="3"/>
    <s v="Feb"/>
    <x v="0"/>
    <n v="8"/>
    <x v="0"/>
    <s v="Oksana"/>
    <s v="Mikhalko"/>
    <n v="16.5"/>
  </r>
  <r>
    <x v="460"/>
    <x v="3"/>
    <s v="Feb"/>
    <x v="0"/>
    <n v="8"/>
    <x v="5"/>
    <s v="Viviani"/>
    <s v="Onishi"/>
    <n v="68"/>
  </r>
  <r>
    <x v="461"/>
    <x v="3"/>
    <s v="Feb"/>
    <x v="0"/>
    <n v="9"/>
    <x v="47"/>
    <s v="Fabio"/>
    <s v="Trotta"/>
    <n v="600"/>
  </r>
  <r>
    <x v="461"/>
    <x v="3"/>
    <s v="Feb"/>
    <x v="0"/>
    <n v="9"/>
    <x v="0"/>
    <s v="Oksana"/>
    <s v="Mikhalko"/>
    <n v="16.5"/>
  </r>
  <r>
    <x v="462"/>
    <x v="3"/>
    <s v="Feb"/>
    <x v="0"/>
    <n v="9"/>
    <x v="5"/>
    <s v="Viviani"/>
    <s v="Onishi"/>
    <n v="17"/>
  </r>
  <r>
    <x v="463"/>
    <x v="3"/>
    <s v="Feb"/>
    <x v="0"/>
    <n v="9"/>
    <x v="37"/>
    <s v="David"/>
    <s v="Charrier"/>
    <n v="207"/>
  </r>
  <r>
    <x v="464"/>
    <x v="3"/>
    <s v="Mar"/>
    <x v="0"/>
    <n v="10"/>
    <x v="0"/>
    <s v="Oksana"/>
    <s v="Mikhalko"/>
    <n v="16.5"/>
  </r>
  <r>
    <x v="465"/>
    <x v="3"/>
    <s v="Mar"/>
    <x v="0"/>
    <n v="11"/>
    <x v="91"/>
    <s v="Caterina"/>
    <s v="Raco"/>
    <n v="123.5"/>
  </r>
  <r>
    <x v="466"/>
    <x v="3"/>
    <s v="Mar"/>
    <x v="0"/>
    <n v="12"/>
    <x v="95"/>
    <s v="Laurence"/>
    <s v="Houdas"/>
    <n v="230"/>
  </r>
  <r>
    <x v="466"/>
    <x v="3"/>
    <s v="Mar"/>
    <x v="0"/>
    <n v="12"/>
    <x v="8"/>
    <s v="Luciana"/>
    <s v="Stuewe"/>
    <n v="103"/>
  </r>
  <r>
    <x v="466"/>
    <x v="3"/>
    <s v="Mar"/>
    <x v="0"/>
    <n v="12"/>
    <x v="0"/>
    <s v="Oksana"/>
    <s v="Mikhalko"/>
    <n v="16.5"/>
  </r>
  <r>
    <x v="467"/>
    <x v="3"/>
    <s v="Mar"/>
    <x v="0"/>
    <n v="13"/>
    <x v="82"/>
    <s v="Pierluigi"/>
    <s v="Pierluigi"/>
    <n v="142.5"/>
  </r>
  <r>
    <x v="468"/>
    <x v="3"/>
    <s v="Apr"/>
    <x v="1"/>
    <n v="14"/>
    <x v="0"/>
    <s v="Oksana"/>
    <s v="Mikhalko"/>
    <n v="16.5"/>
  </r>
  <r>
    <x v="468"/>
    <x v="3"/>
    <s v="Apr"/>
    <x v="1"/>
    <n v="14"/>
    <x v="0"/>
    <s v="Oksana"/>
    <s v="Mikhalko"/>
    <n v="16.5"/>
  </r>
  <r>
    <x v="469"/>
    <x v="3"/>
    <s v="Apr"/>
    <x v="1"/>
    <n v="16"/>
    <x v="0"/>
    <s v="Oksana"/>
    <s v="Mikhalko"/>
    <n v="16.5"/>
  </r>
  <r>
    <x v="470"/>
    <x v="3"/>
    <s v="Apr"/>
    <x v="1"/>
    <n v="16"/>
    <x v="87"/>
    <s v="Serena"/>
    <s v="Baldelli"/>
    <n v="408"/>
  </r>
  <r>
    <x v="471"/>
    <x v="3"/>
    <s v="Apr"/>
    <x v="1"/>
    <n v="16"/>
    <x v="37"/>
    <s v="David"/>
    <s v="Charrier"/>
    <n v="207"/>
  </r>
  <r>
    <x v="472"/>
    <x v="3"/>
    <s v="Apr"/>
    <x v="1"/>
    <n v="17"/>
    <x v="25"/>
    <s v="Ana"/>
    <s v="Silva"/>
    <n v="98"/>
  </r>
  <r>
    <x v="472"/>
    <x v="3"/>
    <s v="Apr"/>
    <x v="1"/>
    <n v="17"/>
    <x v="25"/>
    <s v="Ana"/>
    <s v="Silva"/>
    <n v="95"/>
  </r>
  <r>
    <x v="472"/>
    <x v="3"/>
    <s v="Apr"/>
    <x v="1"/>
    <n v="17"/>
    <x v="0"/>
    <s v="Oksana"/>
    <s v="Mikhalko"/>
    <n v="16.5"/>
  </r>
  <r>
    <x v="473"/>
    <x v="3"/>
    <s v="Apr"/>
    <x v="1"/>
    <n v="18"/>
    <x v="0"/>
    <s v="Oksana"/>
    <s v="Mikhalko"/>
    <n v="16.5"/>
  </r>
  <r>
    <x v="474"/>
    <x v="3"/>
    <s v="May"/>
    <x v="1"/>
    <n v="19"/>
    <x v="82"/>
    <s v="Pierluigi"/>
    <s v="Pierluigi"/>
    <n v="142.5"/>
  </r>
  <r>
    <x v="475"/>
    <x v="3"/>
    <s v="May"/>
    <x v="1"/>
    <n v="20"/>
    <x v="0"/>
    <s v="Oksana"/>
    <s v="Mikhalko"/>
    <n v="16.5"/>
  </r>
  <r>
    <x v="476"/>
    <x v="3"/>
    <s v="May"/>
    <x v="1"/>
    <n v="21"/>
    <x v="97"/>
    <s v="Domenico"/>
    <s v="Zangaro"/>
    <n v="322.16000000000003"/>
  </r>
  <r>
    <x v="477"/>
    <x v="3"/>
    <s v="May"/>
    <x v="1"/>
    <n v="22"/>
    <x v="25"/>
    <s v="Ana"/>
    <s v="Silva"/>
    <n v="95"/>
  </r>
  <r>
    <x v="478"/>
    <x v="3"/>
    <s v="May"/>
    <x v="1"/>
    <n v="22"/>
    <x v="37"/>
    <s v="David"/>
    <s v="Charrier"/>
    <n v="207"/>
  </r>
  <r>
    <x v="479"/>
    <x v="3"/>
    <s v="Jun"/>
    <x v="1"/>
    <n v="23"/>
    <x v="0"/>
    <s v="Oksana"/>
    <s v="Mikhalko"/>
    <n v="16.5"/>
  </r>
  <r>
    <x v="480"/>
    <x v="3"/>
    <s v="Jun"/>
    <x v="1"/>
    <n v="24"/>
    <x v="82"/>
    <s v="Pierluigi"/>
    <s v="Pierluigi"/>
    <n v="142.5"/>
  </r>
  <r>
    <x v="481"/>
    <x v="3"/>
    <s v="Jun"/>
    <x v="1"/>
    <n v="25"/>
    <x v="73"/>
    <s v="Rebecca"/>
    <s v="Graff"/>
    <n v="24.02"/>
  </r>
  <r>
    <x v="482"/>
    <x v="3"/>
    <s v="Jun"/>
    <x v="1"/>
    <n v="26"/>
    <x v="0"/>
    <s v="Oksana"/>
    <s v="Mikhalko"/>
    <n v="33"/>
  </r>
  <r>
    <x v="483"/>
    <x v="3"/>
    <s v="Jun"/>
    <x v="1"/>
    <n v="27"/>
    <x v="78"/>
    <s v="Corine"/>
    <s v="Naegels"/>
    <n v="257.60000000000002"/>
  </r>
  <r>
    <x v="484"/>
    <x v="3"/>
    <s v="Jun"/>
    <x v="1"/>
    <n v="27"/>
    <x v="0"/>
    <s v="Oksana"/>
    <s v="Mikhalko"/>
    <n v="16.5"/>
  </r>
  <r>
    <x v="485"/>
    <x v="3"/>
    <s v="Jul"/>
    <x v="2"/>
    <n v="27"/>
    <x v="46"/>
    <s v="Francois"/>
    <s v="Chantelauze"/>
    <n v="506.25"/>
  </r>
  <r>
    <x v="486"/>
    <x v="3"/>
    <s v="Jul"/>
    <x v="2"/>
    <n v="28"/>
    <x v="25"/>
    <s v="Ana"/>
    <s v="Silva"/>
    <n v="95"/>
  </r>
  <r>
    <x v="486"/>
    <x v="3"/>
    <s v="Jul"/>
    <x v="2"/>
    <n v="28"/>
    <x v="91"/>
    <s v="Caterina"/>
    <s v="Raco"/>
    <n v="123.5"/>
  </r>
  <r>
    <x v="486"/>
    <x v="3"/>
    <s v="Jul"/>
    <x v="2"/>
    <n v="28"/>
    <x v="98"/>
    <s v="Sagi"/>
    <s v="Vizner"/>
    <n v="104.5"/>
  </r>
  <r>
    <x v="487"/>
    <x v="3"/>
    <s v="Jul"/>
    <x v="2"/>
    <n v="29"/>
    <x v="0"/>
    <s v="Oksana"/>
    <s v="Mikhalko"/>
    <n v="16.5"/>
  </r>
  <r>
    <x v="488"/>
    <x v="3"/>
    <s v="Jul"/>
    <x v="2"/>
    <n v="30"/>
    <x v="37"/>
    <s v="David"/>
    <s v="Charrier"/>
    <n v="207"/>
  </r>
  <r>
    <x v="489"/>
    <x v="3"/>
    <s v="Jul"/>
    <x v="2"/>
    <n v="30"/>
    <x v="0"/>
    <s v="Oksana"/>
    <s v="Mikhalko"/>
    <n v="16.5"/>
  </r>
  <r>
    <x v="490"/>
    <x v="3"/>
    <s v="Jul"/>
    <x v="2"/>
    <n v="30"/>
    <x v="98"/>
    <s v="Sagi"/>
    <s v="Vizner"/>
    <n v="104.5"/>
  </r>
  <r>
    <x v="491"/>
    <x v="3"/>
    <s v="Jul"/>
    <x v="2"/>
    <n v="31"/>
    <x v="47"/>
    <s v="Fabio"/>
    <s v="Trotta"/>
    <n v="850"/>
  </r>
  <r>
    <x v="492"/>
    <x v="3"/>
    <s v="Jul"/>
    <x v="2"/>
    <n v="31"/>
    <x v="0"/>
    <s v="Oksana"/>
    <s v="Mikhalko"/>
    <n v="16.5"/>
  </r>
  <r>
    <x v="493"/>
    <x v="3"/>
    <s v="Jul"/>
    <x v="2"/>
    <n v="31"/>
    <x v="82"/>
    <s v="Pierluigi"/>
    <s v="Pierluigi"/>
    <n v="142.5"/>
  </r>
  <r>
    <x v="494"/>
    <x v="3"/>
    <s v="Aug"/>
    <x v="2"/>
    <n v="33"/>
    <x v="25"/>
    <s v="Ana"/>
    <s v="Silva"/>
    <n v="95"/>
  </r>
  <r>
    <x v="495"/>
    <x v="3"/>
    <s v="Aug"/>
    <x v="2"/>
    <n v="33"/>
    <x v="97"/>
    <s v="Domenico"/>
    <s v="Zangaro"/>
    <n v="230"/>
  </r>
  <r>
    <x v="496"/>
    <x v="3"/>
    <s v="Aug"/>
    <x v="2"/>
    <n v="34"/>
    <x v="0"/>
    <s v="Oksana"/>
    <s v="Mikhalko"/>
    <n v="33"/>
  </r>
  <r>
    <x v="497"/>
    <x v="3"/>
    <s v="Sep"/>
    <x v="2"/>
    <n v="36"/>
    <x v="0"/>
    <s v="Oksana"/>
    <s v="Mikhalko"/>
    <n v="16.5"/>
  </r>
  <r>
    <x v="498"/>
    <x v="3"/>
    <s v="Sep"/>
    <x v="2"/>
    <n v="37"/>
    <x v="82"/>
    <s v="Pierluigi"/>
    <s v="Pierluigi"/>
    <n v="142.5"/>
  </r>
  <r>
    <x v="499"/>
    <x v="3"/>
    <s v="Sep"/>
    <x v="2"/>
    <n v="37"/>
    <x v="95"/>
    <s v="Laurence"/>
    <s v="Houdas"/>
    <n v="225"/>
  </r>
  <r>
    <x v="500"/>
    <x v="3"/>
    <s v="Sep"/>
    <x v="2"/>
    <n v="38"/>
    <x v="98"/>
    <s v="Sagi"/>
    <s v="Vizner"/>
    <n v="104.5"/>
  </r>
  <r>
    <x v="501"/>
    <x v="3"/>
    <s v="Sep"/>
    <x v="2"/>
    <n v="38"/>
    <x v="0"/>
    <s v="Oksana"/>
    <s v="Mikhalko"/>
    <n v="16.5"/>
  </r>
  <r>
    <x v="502"/>
    <x v="3"/>
    <s v="Sep"/>
    <x v="2"/>
    <n v="38"/>
    <x v="78"/>
    <s v="Corine"/>
    <s v="Froger"/>
    <n v="257.60000000000002"/>
  </r>
  <r>
    <x v="503"/>
    <x v="3"/>
    <s v="Sep"/>
    <x v="2"/>
    <n v="38"/>
    <x v="37"/>
    <s v="David"/>
    <s v="Charrier"/>
    <n v="207"/>
  </r>
  <r>
    <x v="504"/>
    <x v="3"/>
    <s v="Sep"/>
    <x v="2"/>
    <n v="39"/>
    <x v="0"/>
    <s v="Oksana"/>
    <s v="Mikhalko"/>
    <n v="16.5"/>
  </r>
  <r>
    <x v="505"/>
    <x v="3"/>
    <s v="Sep"/>
    <x v="2"/>
    <n v="39"/>
    <x v="91"/>
    <s v="Caterina"/>
    <s v="Raco"/>
    <n v="121.01879999999998"/>
  </r>
  <r>
    <x v="506"/>
    <x v="3"/>
    <s v="Sep"/>
    <x v="2"/>
    <n v="40"/>
    <x v="0"/>
    <s v="Oksana"/>
    <s v="Mikhalko"/>
    <n v="16.035599999999999"/>
  </r>
  <r>
    <x v="507"/>
    <x v="3"/>
    <s v="Oct"/>
    <x v="3"/>
    <n v="41"/>
    <x v="25"/>
    <s v="Ana"/>
    <s v="Silva"/>
    <n v="95"/>
  </r>
  <r>
    <x v="507"/>
    <x v="3"/>
    <s v="Oct"/>
    <x v="3"/>
    <n v="41"/>
    <x v="58"/>
    <s v="Gilles"/>
    <s v="Bouju"/>
    <n v="29"/>
  </r>
  <r>
    <x v="507"/>
    <x v="3"/>
    <s v="Oct"/>
    <x v="3"/>
    <n v="41"/>
    <x v="8"/>
    <s v="Luciana"/>
    <s v="Stuewe"/>
    <n v="102.3"/>
  </r>
  <r>
    <x v="508"/>
    <x v="3"/>
    <s v="Oct"/>
    <x v="3"/>
    <n v="41"/>
    <x v="99"/>
    <s v="Diego"/>
    <s v="Jose"/>
    <n v="562.03"/>
  </r>
  <r>
    <x v="508"/>
    <x v="3"/>
    <s v="Oct"/>
    <x v="3"/>
    <n v="41"/>
    <x v="0"/>
    <s v="Oksana"/>
    <s v="Mikhalko"/>
    <n v="16.5"/>
  </r>
  <r>
    <x v="509"/>
    <x v="3"/>
    <s v="Oct"/>
    <x v="3"/>
    <n v="42"/>
    <x v="82"/>
    <s v="Pierluigi"/>
    <s v="Pierluigi"/>
    <n v="142.5"/>
  </r>
  <r>
    <x v="510"/>
    <x v="3"/>
    <s v="Oct"/>
    <x v="3"/>
    <n v="42"/>
    <x v="58"/>
    <s v="Gilles"/>
    <s v="Bouju"/>
    <n v="29"/>
  </r>
  <r>
    <x v="510"/>
    <x v="3"/>
    <s v="Oct"/>
    <x v="3"/>
    <n v="42"/>
    <x v="0"/>
    <s v="Oksana"/>
    <s v="Mikhalko"/>
    <n v="16.5"/>
  </r>
  <r>
    <x v="511"/>
    <x v="3"/>
    <s v="Oct"/>
    <x v="3"/>
    <n v="43"/>
    <x v="0"/>
    <s v="Oksana"/>
    <s v="Mikhalko"/>
    <n v="33"/>
  </r>
  <r>
    <x v="512"/>
    <x v="3"/>
    <s v="Oct"/>
    <x v="3"/>
    <n v="44"/>
    <x v="58"/>
    <s v="Gilles"/>
    <s v="Bouju"/>
    <n v="29"/>
  </r>
  <r>
    <x v="513"/>
    <x v="3"/>
    <s v="Oct"/>
    <x v="3"/>
    <n v="44"/>
    <x v="0"/>
    <s v="Oksana"/>
    <s v="Mikhalko"/>
    <n v="33"/>
  </r>
  <r>
    <x v="513"/>
    <x v="3"/>
    <s v="Oct"/>
    <x v="3"/>
    <n v="44"/>
    <x v="1"/>
    <s v="Vincent"/>
    <s v="Delgatte"/>
    <n v="63.49"/>
  </r>
  <r>
    <x v="514"/>
    <x v="3"/>
    <s v="Nov"/>
    <x v="3"/>
    <n v="45"/>
    <x v="58"/>
    <s v="Gilles"/>
    <s v="Bouju"/>
    <n v="29"/>
  </r>
  <r>
    <x v="515"/>
    <x v="3"/>
    <s v="Nov"/>
    <x v="3"/>
    <n v="45"/>
    <x v="25"/>
    <s v="Ana"/>
    <s v="Silva"/>
    <n v="95"/>
  </r>
  <r>
    <x v="515"/>
    <x v="3"/>
    <s v="Nov"/>
    <x v="3"/>
    <n v="45"/>
    <x v="0"/>
    <s v="Oksana"/>
    <s v="Mikhalko"/>
    <n v="32.709599999999995"/>
  </r>
  <r>
    <x v="516"/>
    <x v="3"/>
    <s v="Nov"/>
    <x v="3"/>
    <n v="45"/>
    <x v="37"/>
    <s v="David"/>
    <s v="Charrier"/>
    <n v="205.91759999999999"/>
  </r>
  <r>
    <x v="517"/>
    <x v="3"/>
    <s v="Nov"/>
    <x v="3"/>
    <n v="46"/>
    <x v="23"/>
    <s v="Irene"/>
    <s v="Simo"/>
    <n v="651"/>
  </r>
  <r>
    <x v="518"/>
    <x v="3"/>
    <s v="Nov"/>
    <x v="3"/>
    <n v="46"/>
    <x v="58"/>
    <s v="Gilles"/>
    <s v="Bouju"/>
    <n v="29"/>
  </r>
  <r>
    <x v="519"/>
    <x v="3"/>
    <s v="Nov"/>
    <x v="3"/>
    <n v="47"/>
    <x v="0"/>
    <s v="Oksana"/>
    <s v="Mikhalko"/>
    <n v="33"/>
  </r>
  <r>
    <x v="520"/>
    <x v="3"/>
    <s v="Nov"/>
    <x v="3"/>
    <n v="47"/>
    <x v="58"/>
    <s v="Gilles"/>
    <s v="Bouju"/>
    <n v="29"/>
  </r>
  <r>
    <x v="521"/>
    <x v="3"/>
    <s v="Nov"/>
    <x v="3"/>
    <n v="48"/>
    <x v="0"/>
    <s v="Oksana"/>
    <s v="Mikhalko"/>
    <n v="33"/>
  </r>
  <r>
    <x v="521"/>
    <x v="3"/>
    <s v="Nov"/>
    <x v="3"/>
    <n v="48"/>
    <x v="82"/>
    <s v="Pierluigi"/>
    <s v="Pierluigi"/>
    <n v="142.5"/>
  </r>
  <r>
    <x v="522"/>
    <x v="3"/>
    <s v="Nov"/>
    <x v="3"/>
    <n v="48"/>
    <x v="87"/>
    <s v="Serena"/>
    <s v="Baldelli"/>
    <n v="337"/>
  </r>
  <r>
    <x v="523"/>
    <x v="3"/>
    <s v="Nov"/>
    <x v="3"/>
    <n v="49"/>
    <x v="0"/>
    <s v="Oksana"/>
    <s v="Mikhalko"/>
    <n v="33"/>
  </r>
  <r>
    <x v="524"/>
    <x v="3"/>
    <s v="Dec"/>
    <x v="3"/>
    <n v="49"/>
    <x v="40"/>
    <s v="Alexandre"/>
    <s v="Ceugniez"/>
    <n v="198"/>
  </r>
  <r>
    <x v="524"/>
    <x v="3"/>
    <s v="Dec"/>
    <x v="3"/>
    <n v="49"/>
    <x v="58"/>
    <s v="Gilles"/>
    <s v="Bouju"/>
    <n v="29"/>
  </r>
  <r>
    <x v="525"/>
    <x v="3"/>
    <s v="Dec"/>
    <x v="3"/>
    <n v="50"/>
    <x v="91"/>
    <s v="Caterina"/>
    <s v="Raco"/>
    <n v="123.5"/>
  </r>
  <r>
    <x v="526"/>
    <x v="3"/>
    <s v="Dec"/>
    <x v="3"/>
    <n v="50"/>
    <x v="0"/>
    <s v="Oksana"/>
    <s v="Mikhalko"/>
    <n v="33"/>
  </r>
  <r>
    <x v="527"/>
    <x v="3"/>
    <s v="Dec"/>
    <x v="3"/>
    <n v="50"/>
    <x v="58"/>
    <s v="Gilles"/>
    <s v="Bouju"/>
    <n v="29"/>
  </r>
  <r>
    <x v="528"/>
    <x v="3"/>
    <s v="Dec"/>
    <x v="3"/>
    <n v="50"/>
    <x v="37"/>
    <s v="David"/>
    <s v="Charrier"/>
    <n v="207"/>
  </r>
  <r>
    <x v="529"/>
    <x v="3"/>
    <s v="Dec"/>
    <x v="3"/>
    <n v="51"/>
    <x v="0"/>
    <s v="Oksana"/>
    <s v="Mikhalko"/>
    <n v="33"/>
  </r>
  <r>
    <x v="530"/>
    <x v="3"/>
    <s v="Dec"/>
    <x v="3"/>
    <n v="52"/>
    <x v="58"/>
    <s v="Gilles"/>
    <s v="Bouju"/>
    <n v="29"/>
  </r>
  <r>
    <x v="531"/>
    <x v="4"/>
    <s v="Jan"/>
    <x v="0"/>
    <n v="2"/>
    <x v="0"/>
    <s v="Oksana"/>
    <s v="Mikhalko"/>
    <n v="16.5"/>
  </r>
  <r>
    <x v="532"/>
    <x v="4"/>
    <s v="Jan"/>
    <x v="0"/>
    <n v="2"/>
    <x v="58"/>
    <s v="Gilles"/>
    <s v="Bouju"/>
    <n v="29"/>
  </r>
  <r>
    <x v="533"/>
    <x v="4"/>
    <s v="Jan"/>
    <x v="0"/>
    <n v="3"/>
    <x v="8"/>
    <s v="Luciana"/>
    <s v="Stuewe"/>
    <n v="102.3"/>
  </r>
  <r>
    <x v="534"/>
    <x v="4"/>
    <s v="Jan"/>
    <x v="0"/>
    <n v="3"/>
    <x v="58"/>
    <s v="Gilles"/>
    <s v="Bouju"/>
    <n v="29"/>
  </r>
  <r>
    <x v="534"/>
    <x v="4"/>
    <s v="Jan"/>
    <x v="0"/>
    <n v="3"/>
    <x v="82"/>
    <s v="Pierluigi"/>
    <s v="Pierluigi"/>
    <n v="142.5"/>
  </r>
  <r>
    <x v="535"/>
    <x v="4"/>
    <s v="Jan"/>
    <x v="0"/>
    <n v="4"/>
    <x v="0"/>
    <s v="Oksana"/>
    <s v="Mikhalko"/>
    <n v="33"/>
  </r>
  <r>
    <x v="536"/>
    <x v="4"/>
    <s v="Jan"/>
    <x v="0"/>
    <n v="5"/>
    <x v="78"/>
    <s v="Corine"/>
    <s v="Naegels"/>
    <n v="257.60000000000002"/>
  </r>
  <r>
    <x v="536"/>
    <x v="4"/>
    <s v="Jan"/>
    <x v="0"/>
    <n v="5"/>
    <x v="100"/>
    <s v="M"/>
    <s v="V"/>
    <n v="48.48"/>
  </r>
  <r>
    <x v="536"/>
    <x v="4"/>
    <s v="Jan"/>
    <x v="0"/>
    <n v="5"/>
    <x v="0"/>
    <s v="Oksana"/>
    <s v="Mikhalko"/>
    <n v="33"/>
  </r>
  <r>
    <x v="537"/>
    <x v="4"/>
    <s v="Jan"/>
    <x v="0"/>
    <n v="5"/>
    <x v="58"/>
    <s v="Gilles"/>
    <s v="Bouju"/>
    <n v="29"/>
  </r>
  <r>
    <x v="538"/>
    <x v="4"/>
    <s v="Feb"/>
    <x v="0"/>
    <n v="6"/>
    <x v="0"/>
    <s v="Oksana"/>
    <s v="Mikhalko"/>
    <n v="33"/>
  </r>
  <r>
    <x v="539"/>
    <x v="4"/>
    <s v="Feb"/>
    <x v="0"/>
    <n v="6"/>
    <x v="58"/>
    <s v="Gilles"/>
    <s v="Bouju"/>
    <n v="29"/>
  </r>
  <r>
    <x v="540"/>
    <x v="4"/>
    <s v="Feb"/>
    <x v="0"/>
    <n v="7"/>
    <x v="0"/>
    <s v="Oksana"/>
    <s v="Mikhalko"/>
    <n v="33"/>
  </r>
  <r>
    <x v="541"/>
    <x v="4"/>
    <s v="Feb"/>
    <x v="0"/>
    <n v="7"/>
    <x v="58"/>
    <s v="Gilles"/>
    <s v="Bouju"/>
    <n v="29"/>
  </r>
  <r>
    <x v="542"/>
    <x v="4"/>
    <s v="Feb"/>
    <x v="0"/>
    <n v="7"/>
    <x v="37"/>
    <s v="David"/>
    <s v="Charrier"/>
    <n v="207"/>
  </r>
  <r>
    <x v="543"/>
    <x v="4"/>
    <s v="Feb"/>
    <x v="0"/>
    <n v="8"/>
    <x v="0"/>
    <s v="Oksana"/>
    <s v="Mikhalko"/>
    <n v="16.5"/>
  </r>
  <r>
    <x v="544"/>
    <x v="4"/>
    <s v="Feb"/>
    <x v="0"/>
    <n v="8"/>
    <x v="91"/>
    <s v="Caterina"/>
    <s v="Raco"/>
    <n v="123.5"/>
  </r>
  <r>
    <x v="545"/>
    <x v="4"/>
    <s v="Feb"/>
    <x v="0"/>
    <n v="9"/>
    <x v="95"/>
    <s v="Laurence"/>
    <s v="Houdas"/>
    <n v="118.75"/>
  </r>
  <r>
    <x v="546"/>
    <x v="4"/>
    <s v="Feb"/>
    <x v="0"/>
    <n v="9"/>
    <x v="0"/>
    <s v="Oksana"/>
    <s v="Mikhalko"/>
    <n v="33"/>
  </r>
  <r>
    <x v="547"/>
    <x v="4"/>
    <s v="Feb"/>
    <x v="0"/>
    <n v="9"/>
    <x v="58"/>
    <s v="Gilles"/>
    <s v="Bouju"/>
    <n v="29"/>
  </r>
  <r>
    <x v="548"/>
    <x v="4"/>
    <s v="Mar"/>
    <x v="0"/>
    <n v="11"/>
    <x v="58"/>
    <s v="Gilles"/>
    <s v="Bouju"/>
    <n v="29"/>
  </r>
  <r>
    <x v="548"/>
    <x v="4"/>
    <s v="Mar"/>
    <x v="0"/>
    <n v="11"/>
    <x v="82"/>
    <s v="Pierluigi"/>
    <s v="Pierluigi"/>
    <n v="142.5"/>
  </r>
  <r>
    <x v="548"/>
    <x v="4"/>
    <s v="Mar"/>
    <x v="0"/>
    <n v="11"/>
    <x v="101"/>
    <s v="Simon"/>
    <s v="Thery"/>
    <n v="427"/>
  </r>
  <r>
    <x v="549"/>
    <x v="4"/>
    <s v="Mar"/>
    <x v="0"/>
    <n v="12"/>
    <x v="58"/>
    <s v="Gilles"/>
    <s v="Bouju"/>
    <n v="29"/>
  </r>
  <r>
    <x v="550"/>
    <x v="4"/>
    <s v="Mar"/>
    <x v="0"/>
    <n v="13"/>
    <x v="37"/>
    <s v="David"/>
    <s v="Charrier"/>
    <n v="207"/>
  </r>
  <r>
    <x v="551"/>
    <x v="4"/>
    <s v="Apr"/>
    <x v="1"/>
    <n v="14"/>
    <x v="87"/>
    <s v="Serena"/>
    <s v="Baldelli"/>
    <n v="337"/>
  </r>
  <r>
    <x v="552"/>
    <x v="4"/>
    <s v="Apr"/>
    <x v="1"/>
    <n v="15"/>
    <x v="102"/>
    <s v="Maria"/>
    <s v="Witting"/>
    <n v="378.4"/>
  </r>
  <r>
    <x v="553"/>
    <x v="4"/>
    <s v="Apr"/>
    <x v="1"/>
    <n v="16"/>
    <x v="82"/>
    <s v="Pierluigi"/>
    <s v="Pierluigi"/>
    <n v="142.5"/>
  </r>
  <r>
    <x v="554"/>
    <x v="4"/>
    <s v="Apr"/>
    <x v="1"/>
    <n v="16"/>
    <x v="32"/>
    <s v="Pierre"/>
    <s v="Piton"/>
    <n v="12.5"/>
  </r>
  <r>
    <x v="555"/>
    <x v="4"/>
    <s v="Apr"/>
    <x v="1"/>
    <n v="16"/>
    <x v="58"/>
    <s v="Gilles"/>
    <s v="Bouju"/>
    <n v="29"/>
  </r>
  <r>
    <x v="556"/>
    <x v="4"/>
    <s v="Apr"/>
    <x v="1"/>
    <n v="17"/>
    <x v="58"/>
    <s v="Gilles"/>
    <s v="Bouju"/>
    <n v="29"/>
  </r>
  <r>
    <x v="556"/>
    <x v="4"/>
    <s v="Apr"/>
    <x v="1"/>
    <n v="17"/>
    <x v="103"/>
    <s v="Saloua"/>
    <s v="Tamasin"/>
    <n v="196.17"/>
  </r>
  <r>
    <x v="557"/>
    <x v="4"/>
    <s v="Apr"/>
    <x v="1"/>
    <n v="18"/>
    <x v="104"/>
    <s v="Eric"/>
    <s v="Plaize"/>
    <n v="118.75"/>
  </r>
  <r>
    <x v="558"/>
    <x v="4"/>
    <s v="Apr"/>
    <x v="1"/>
    <n v="18"/>
    <x v="32"/>
    <s v="Pierre"/>
    <s v="Piton"/>
    <n v="12.5"/>
  </r>
  <r>
    <x v="558"/>
    <x v="4"/>
    <s v="Apr"/>
    <x v="1"/>
    <n v="18"/>
    <x v="101"/>
    <s v="Simon"/>
    <s v="Thery"/>
    <n v="427"/>
  </r>
  <r>
    <x v="559"/>
    <x v="4"/>
    <s v="Apr"/>
    <x v="1"/>
    <n v="18"/>
    <x v="58"/>
    <s v="Gilles"/>
    <s v="Bouju"/>
    <n v="29"/>
  </r>
  <r>
    <x v="560"/>
    <x v="4"/>
    <s v="May"/>
    <x v="1"/>
    <n v="19"/>
    <x v="32"/>
    <s v="Pierre"/>
    <s v="Piton"/>
    <n v="12.5"/>
  </r>
  <r>
    <x v="561"/>
    <x v="4"/>
    <s v="May"/>
    <x v="1"/>
    <n v="20"/>
    <x v="91"/>
    <s v="Caterina"/>
    <s v="Raco"/>
    <n v="26"/>
  </r>
  <r>
    <x v="562"/>
    <x v="4"/>
    <s v="May"/>
    <x v="1"/>
    <n v="20"/>
    <x v="58"/>
    <s v="Gilles"/>
    <s v="Bouju"/>
    <n v="29"/>
  </r>
  <r>
    <x v="563"/>
    <x v="4"/>
    <s v="May"/>
    <x v="1"/>
    <n v="21"/>
    <x v="82"/>
    <s v="Pierluigi"/>
    <s v="Pierluigi"/>
    <n v="142.5"/>
  </r>
  <r>
    <x v="564"/>
    <x v="4"/>
    <s v="May"/>
    <x v="1"/>
    <n v="21"/>
    <x v="58"/>
    <s v="Gilles"/>
    <s v="Bouju"/>
    <n v="29"/>
  </r>
  <r>
    <x v="565"/>
    <x v="4"/>
    <s v="May"/>
    <x v="1"/>
    <n v="22"/>
    <x v="32"/>
    <s v="Pierre"/>
    <s v="Piton"/>
    <n v="12.5"/>
  </r>
  <r>
    <x v="566"/>
    <x v="4"/>
    <s v="Jun"/>
    <x v="1"/>
    <n v="23"/>
    <x v="91"/>
    <s v="Caterina"/>
    <s v="Raco"/>
    <n v="26"/>
  </r>
  <r>
    <x v="567"/>
    <x v="4"/>
    <s v="Jun"/>
    <x v="1"/>
    <n v="24"/>
    <x v="58"/>
    <s v="Gilles"/>
    <s v="Bouju"/>
    <n v="29"/>
  </r>
  <r>
    <x v="568"/>
    <x v="4"/>
    <s v="Jun"/>
    <x v="1"/>
    <n v="24"/>
    <x v="37"/>
    <s v="David"/>
    <s v="Charrier"/>
    <n v="207"/>
  </r>
  <r>
    <x v="568"/>
    <x v="4"/>
    <s v="Jun"/>
    <x v="1"/>
    <n v="24"/>
    <x v="32"/>
    <s v="Pierre"/>
    <s v="Piton"/>
    <n v="12.5"/>
  </r>
  <r>
    <x v="569"/>
    <x v="4"/>
    <s v="Jun"/>
    <x v="1"/>
    <n v="25"/>
    <x v="91"/>
    <s v="Caterina"/>
    <s v="Raco"/>
    <n v="26"/>
  </r>
  <r>
    <x v="569"/>
    <x v="4"/>
    <s v="Jun"/>
    <x v="1"/>
    <n v="25"/>
    <x v="32"/>
    <s v="Pierre"/>
    <s v="Piton"/>
    <n v="12.5"/>
  </r>
  <r>
    <x v="569"/>
    <x v="4"/>
    <s v="Jun"/>
    <x v="1"/>
    <n v="25"/>
    <x v="87"/>
    <s v="Serena"/>
    <s v="Baldelli"/>
    <n v="260"/>
  </r>
  <r>
    <x v="570"/>
    <x v="4"/>
    <s v="Jun"/>
    <x v="1"/>
    <n v="25"/>
    <x v="105"/>
    <s v="Bright"/>
    <s v="School"/>
    <n v="218.7"/>
  </r>
  <r>
    <x v="570"/>
    <x v="4"/>
    <s v="Jun"/>
    <x v="1"/>
    <n v="25"/>
    <x v="58"/>
    <s v="Gilles"/>
    <s v="Bouju"/>
    <n v="29"/>
  </r>
  <r>
    <x v="571"/>
    <x v="4"/>
    <s v="Jun"/>
    <x v="1"/>
    <n v="27"/>
    <x v="32"/>
    <s v="Pierre"/>
    <s v="Piton"/>
    <n v="12.5"/>
  </r>
  <r>
    <x v="571"/>
    <x v="4"/>
    <s v="Jun"/>
    <x v="1"/>
    <n v="27"/>
    <x v="103"/>
    <s v="Saloua"/>
    <s v="Tamasin"/>
    <n v="202.46"/>
  </r>
  <r>
    <x v="571"/>
    <x v="4"/>
    <s v="Jun"/>
    <x v="1"/>
    <n v="27"/>
    <x v="106"/>
    <s v="Terra"/>
    <s v="Serv"/>
    <n v="184"/>
  </r>
  <r>
    <x v="572"/>
    <x v="4"/>
    <s v="Jun"/>
    <x v="1"/>
    <n v="27"/>
    <x v="58"/>
    <s v="Gilles"/>
    <s v="Bouju"/>
    <n v="29"/>
  </r>
  <r>
    <x v="572"/>
    <x v="4"/>
    <s v="Jun"/>
    <x v="1"/>
    <n v="27"/>
    <x v="101"/>
    <s v="Simon"/>
    <s v="Thery"/>
    <n v="642"/>
  </r>
  <r>
    <x v="573"/>
    <x v="4"/>
    <s v="Jul"/>
    <x v="2"/>
    <n v="27"/>
    <x v="105"/>
    <s v="Bright"/>
    <s v="School"/>
    <n v="218.7"/>
  </r>
  <r>
    <x v="573"/>
    <x v="4"/>
    <s v="Jul"/>
    <x v="2"/>
    <n v="27"/>
    <x v="91"/>
    <s v="Caterina"/>
    <s v="Raco"/>
    <n v="26"/>
  </r>
  <r>
    <x v="573"/>
    <x v="4"/>
    <s v="Jul"/>
    <x v="2"/>
    <n v="27"/>
    <x v="47"/>
    <s v="Fabio"/>
    <s v="Trotta"/>
    <n v="892.5"/>
  </r>
  <r>
    <x v="573"/>
    <x v="4"/>
    <s v="Jul"/>
    <x v="2"/>
    <n v="27"/>
    <x v="58"/>
    <s v="Gilles"/>
    <s v="Bouju"/>
    <n v="29"/>
  </r>
  <r>
    <x v="573"/>
    <x v="4"/>
    <s v="Jul"/>
    <x v="2"/>
    <n v="27"/>
    <x v="32"/>
    <s v="Pierre"/>
    <s v="Piton"/>
    <n v="12.5"/>
  </r>
  <r>
    <x v="574"/>
    <x v="4"/>
    <s v="Jul"/>
    <x v="2"/>
    <n v="29"/>
    <x v="47"/>
    <s v="Fabio"/>
    <s v="Trotta"/>
    <n v="892.5"/>
  </r>
  <r>
    <x v="575"/>
    <x v="4"/>
    <s v="Jul"/>
    <x v="2"/>
    <n v="29"/>
    <x v="105"/>
    <s v="Bright"/>
    <s v="School"/>
    <n v="283.94"/>
  </r>
  <r>
    <x v="575"/>
    <x v="4"/>
    <s v="Jul"/>
    <x v="2"/>
    <n v="29"/>
    <x v="107"/>
    <s v="Elisa"/>
    <s v="Scudieri"/>
    <n v="22"/>
  </r>
  <r>
    <x v="575"/>
    <x v="4"/>
    <s v="Jul"/>
    <x v="2"/>
    <n v="29"/>
    <x v="82"/>
    <s v="Pierluigi"/>
    <s v="Pierluigi"/>
    <n v="142.5"/>
  </r>
  <r>
    <x v="576"/>
    <x v="4"/>
    <s v="Jul"/>
    <x v="2"/>
    <n v="29"/>
    <x v="107"/>
    <s v="Elisa"/>
    <s v="Scudieri"/>
    <n v="22"/>
  </r>
  <r>
    <x v="577"/>
    <x v="4"/>
    <s v="Jul"/>
    <x v="2"/>
    <n v="29"/>
    <x v="107"/>
    <s v="Elisa"/>
    <s v="Scudieri"/>
    <n v="22"/>
  </r>
  <r>
    <x v="578"/>
    <x v="4"/>
    <s v="Jul"/>
    <x v="2"/>
    <n v="29"/>
    <x v="58"/>
    <s v="Gilles"/>
    <s v="Bouju"/>
    <n v="29"/>
  </r>
  <r>
    <x v="579"/>
    <x v="4"/>
    <s v="Jul"/>
    <x v="2"/>
    <n v="31"/>
    <x v="58"/>
    <s v="Gilles"/>
    <s v="Bouju"/>
    <n v="29"/>
  </r>
  <r>
    <x v="580"/>
    <x v="4"/>
    <s v="Aug"/>
    <x v="2"/>
    <n v="32"/>
    <x v="37"/>
    <s v="David"/>
    <s v="Charrier"/>
    <n v="207.63"/>
  </r>
  <r>
    <x v="581"/>
    <x v="4"/>
    <s v="Aug"/>
    <x v="2"/>
    <n v="32"/>
    <x v="58"/>
    <s v="Gilles"/>
    <s v="Bouju"/>
    <n v="29"/>
  </r>
  <r>
    <x v="582"/>
    <x v="4"/>
    <s v="Aug"/>
    <x v="2"/>
    <n v="33"/>
    <x v="105"/>
    <s v="Bright"/>
    <s v="School"/>
    <n v="341.65"/>
  </r>
  <r>
    <x v="583"/>
    <x v="4"/>
    <s v="Aug"/>
    <x v="2"/>
    <n v="33"/>
    <x v="108"/>
    <s v="Eduard"/>
    <s v="Reimchen"/>
    <n v="88"/>
  </r>
  <r>
    <x v="584"/>
    <x v="4"/>
    <s v="Aug"/>
    <x v="2"/>
    <n v="33"/>
    <x v="58"/>
    <s v="Gilles"/>
    <s v="Bouju"/>
    <n v="29"/>
  </r>
  <r>
    <x v="584"/>
    <x v="4"/>
    <s v="Aug"/>
    <x v="2"/>
    <n v="33"/>
    <x v="106"/>
    <s v="Terra"/>
    <s v="Serv"/>
    <n v="55.2"/>
  </r>
  <r>
    <x v="585"/>
    <x v="4"/>
    <s v="Sep"/>
    <x v="2"/>
    <n v="37"/>
    <x v="105"/>
    <s v="Bright"/>
    <s v="School"/>
    <n v="75"/>
  </r>
  <r>
    <x v="586"/>
    <x v="4"/>
    <s v="Sep"/>
    <x v="2"/>
    <n v="38"/>
    <x v="82"/>
    <s v="Pierluigi"/>
    <s v="Pierluigi"/>
    <n v="142.5"/>
  </r>
  <r>
    <x v="587"/>
    <x v="4"/>
    <s v="Sep"/>
    <x v="2"/>
    <n v="38"/>
    <x v="58"/>
    <s v="Gilles"/>
    <s v="Bouju"/>
    <n v="29"/>
  </r>
  <r>
    <x v="588"/>
    <x v="4"/>
    <s v="Sep"/>
    <x v="2"/>
    <n v="40"/>
    <x v="105"/>
    <s v="Bright"/>
    <s v="School"/>
    <n v="213"/>
  </r>
  <r>
    <x v="589"/>
    <x v="4"/>
    <s v="Oct"/>
    <x v="3"/>
    <n v="40"/>
    <x v="58"/>
    <s v="Gilles"/>
    <s v="Bouju"/>
    <n v="29"/>
  </r>
  <r>
    <x v="590"/>
    <x v="4"/>
    <s v="Oct"/>
    <x v="3"/>
    <n v="42"/>
    <x v="40"/>
    <s v="Alexandre"/>
    <s v="Ceugniez"/>
    <n v="198"/>
  </r>
  <r>
    <x v="591"/>
    <x v="4"/>
    <s v="Oct"/>
    <x v="3"/>
    <n v="42"/>
    <x v="108"/>
    <s v="Eduard"/>
    <s v="Reimchen"/>
    <n v="66"/>
  </r>
  <r>
    <x v="592"/>
    <x v="4"/>
    <s v="Oct"/>
    <x v="3"/>
    <n v="42"/>
    <x v="58"/>
    <s v="Gilles"/>
    <s v="Bouju"/>
    <n v="29"/>
  </r>
  <r>
    <x v="593"/>
    <x v="4"/>
    <s v="Oct"/>
    <x v="3"/>
    <n v="43"/>
    <x v="105"/>
    <s v="Bright"/>
    <s v="School"/>
    <n v="184.59"/>
  </r>
  <r>
    <x v="594"/>
    <x v="4"/>
    <s v="Oct"/>
    <x v="3"/>
    <n v="44"/>
    <x v="0"/>
    <s v="Oksana"/>
    <s v="Mikhalko"/>
    <n v="16.5"/>
  </r>
  <r>
    <x v="595"/>
    <x v="4"/>
    <s v="Oct"/>
    <x v="3"/>
    <n v="44"/>
    <x v="58"/>
    <s v="Gilles"/>
    <s v="Bouju"/>
    <n v="29"/>
  </r>
  <r>
    <x v="596"/>
    <x v="4"/>
    <s v="Nov"/>
    <x v="3"/>
    <n v="45"/>
    <x v="58"/>
    <s v="Gilles"/>
    <s v="Bouju"/>
    <n v="29"/>
  </r>
  <r>
    <x v="597"/>
    <x v="4"/>
    <s v="Nov"/>
    <x v="3"/>
    <n v="46"/>
    <x v="37"/>
    <s v="David"/>
    <s v="Charrier"/>
    <n v="208"/>
  </r>
  <r>
    <x v="598"/>
    <x v="4"/>
    <s v="Nov"/>
    <x v="3"/>
    <n v="46"/>
    <x v="109"/>
    <s v="Benoît"/>
    <s v="Ruelle"/>
    <n v="214.35"/>
  </r>
  <r>
    <x v="598"/>
    <x v="4"/>
    <s v="Nov"/>
    <x v="3"/>
    <n v="46"/>
    <x v="105"/>
    <s v="Bright"/>
    <s v="School"/>
    <n v="284"/>
  </r>
  <r>
    <x v="598"/>
    <x v="4"/>
    <s v="Nov"/>
    <x v="3"/>
    <n v="46"/>
    <x v="0"/>
    <s v="Oksana"/>
    <s v="Mikhalko"/>
    <n v="16.5"/>
  </r>
  <r>
    <x v="598"/>
    <x v="4"/>
    <s v="Nov"/>
    <x v="3"/>
    <n v="46"/>
    <x v="82"/>
    <s v="Pierluigi"/>
    <s v="Pierluigi"/>
    <n v="142.5"/>
  </r>
  <r>
    <x v="599"/>
    <x v="4"/>
    <s v="Nov"/>
    <x v="3"/>
    <n v="46"/>
    <x v="58"/>
    <s v="Gilles"/>
    <s v="Bouju"/>
    <n v="29"/>
  </r>
  <r>
    <x v="600"/>
    <x v="4"/>
    <s v="Nov"/>
    <x v="3"/>
    <n v="47"/>
    <x v="110"/>
    <s v="Dayami"/>
    <s v="Candebat"/>
    <n v="25.04"/>
  </r>
  <r>
    <x v="600"/>
    <x v="4"/>
    <s v="Nov"/>
    <x v="3"/>
    <n v="47"/>
    <x v="0"/>
    <s v="Oksana"/>
    <s v="Mikhalko"/>
    <n v="16.5"/>
  </r>
  <r>
    <x v="601"/>
    <x v="4"/>
    <s v="Nov"/>
    <x v="3"/>
    <n v="48"/>
    <x v="101"/>
    <s v="Simon"/>
    <s v="Thery"/>
    <n v="667.8"/>
  </r>
  <r>
    <x v="602"/>
    <x v="4"/>
    <s v="Nov"/>
    <x v="3"/>
    <n v="48"/>
    <x v="111"/>
    <s v="Eleonora"/>
    <s v="Fu"/>
    <n v="24.29"/>
  </r>
  <r>
    <x v="602"/>
    <x v="4"/>
    <s v="Nov"/>
    <x v="3"/>
    <n v="48"/>
    <x v="0"/>
    <s v="Oksana"/>
    <s v="Mikhalko"/>
    <n v="16.5"/>
  </r>
  <r>
    <x v="603"/>
    <x v="4"/>
    <s v="Nov"/>
    <x v="3"/>
    <n v="48"/>
    <x v="58"/>
    <s v="Gilles"/>
    <s v="Bouju"/>
    <n v="29"/>
  </r>
  <r>
    <x v="603"/>
    <x v="4"/>
    <s v="Nov"/>
    <x v="3"/>
    <n v="48"/>
    <x v="87"/>
    <s v="Serena"/>
    <s v="Baldelli"/>
    <n v="260"/>
  </r>
  <r>
    <x v="604"/>
    <x v="4"/>
    <s v="Nov"/>
    <x v="3"/>
    <n v="49"/>
    <x v="110"/>
    <s v="Dayami"/>
    <s v="Candebat"/>
    <n v="25"/>
  </r>
  <r>
    <x v="605"/>
    <x v="4"/>
    <s v="Dec"/>
    <x v="3"/>
    <n v="50"/>
    <x v="110"/>
    <s v="Dayami"/>
    <s v="Candebat"/>
    <n v="25"/>
  </r>
  <r>
    <x v="606"/>
    <x v="4"/>
    <s v="Dec"/>
    <x v="3"/>
    <n v="51"/>
    <x v="82"/>
    <s v="Pierluigi"/>
    <s v="Pierluigi"/>
    <n v="142.5"/>
  </r>
  <r>
    <x v="607"/>
    <x v="4"/>
    <s v="Dec"/>
    <x v="3"/>
    <n v="51"/>
    <x v="0"/>
    <s v="Oksana"/>
    <s v="Mikhalko"/>
    <n v="16.5"/>
  </r>
  <r>
    <x v="608"/>
    <x v="4"/>
    <s v="Dec"/>
    <x v="3"/>
    <n v="51"/>
    <x v="105"/>
    <s v="Bright"/>
    <s v="School"/>
    <n v="269.10000000000002"/>
  </r>
  <r>
    <x v="609"/>
    <x v="4"/>
    <s v="Dec"/>
    <x v="3"/>
    <n v="51"/>
    <x v="23"/>
    <s v="Irene"/>
    <s v="Simo"/>
    <n v="864.36"/>
  </r>
  <r>
    <x v="610"/>
    <x v="4"/>
    <s v="Dec"/>
    <x v="3"/>
    <n v="53"/>
    <x v="0"/>
    <s v="Oksana"/>
    <s v="Mikhalko"/>
    <n v="16.5"/>
  </r>
  <r>
    <x v="611"/>
    <x v="4"/>
    <s v="Dec"/>
    <x v="3"/>
    <n v="53"/>
    <x v="112"/>
    <s v="Alfredo"/>
    <s v="Alluto"/>
    <n v="26"/>
  </r>
  <r>
    <x v="612"/>
    <x v="5"/>
    <s v="Jan"/>
    <x v="0"/>
    <n v="2"/>
    <x v="19"/>
    <s v="Albert"/>
    <s v="Beltran"/>
    <n v="26"/>
  </r>
  <r>
    <x v="613"/>
    <x v="5"/>
    <s v="Jan"/>
    <x v="0"/>
    <n v="2"/>
    <x v="0"/>
    <s v="Oksana"/>
    <s v="Mikhalko"/>
    <n v="16.5"/>
  </r>
  <r>
    <x v="614"/>
    <x v="5"/>
    <s v="Jan"/>
    <x v="0"/>
    <n v="2"/>
    <x v="112"/>
    <s v="Alfredo"/>
    <s v="Alluto"/>
    <n v="26"/>
  </r>
  <r>
    <x v="615"/>
    <x v="5"/>
    <s v="Jan"/>
    <x v="0"/>
    <n v="2"/>
    <x v="58"/>
    <s v="Gilles"/>
    <s v="Bouju"/>
    <n v="29"/>
  </r>
  <r>
    <x v="616"/>
    <x v="5"/>
    <s v="Jan"/>
    <x v="0"/>
    <n v="2"/>
    <x v="109"/>
    <s v="Benoît"/>
    <s v="Ruelle"/>
    <n v="216.36"/>
  </r>
  <r>
    <x v="617"/>
    <x v="5"/>
    <s v="Jan"/>
    <x v="0"/>
    <n v="3"/>
    <x v="19"/>
    <s v="Albert"/>
    <s v="Beltran"/>
    <n v="26"/>
  </r>
  <r>
    <x v="618"/>
    <x v="5"/>
    <s v="Jan"/>
    <x v="0"/>
    <n v="3"/>
    <x v="0"/>
    <s v="Oksana"/>
    <s v="Mikhalko"/>
    <n v="16.5"/>
  </r>
  <r>
    <x v="619"/>
    <x v="5"/>
    <s v="Jan"/>
    <x v="0"/>
    <n v="4"/>
    <x v="19"/>
    <s v="Albert"/>
    <s v="Beltran"/>
    <n v="26"/>
  </r>
  <r>
    <x v="619"/>
    <x v="5"/>
    <s v="Jan"/>
    <x v="0"/>
    <n v="4"/>
    <x v="112"/>
    <s v="Alfredo"/>
    <s v="Alluto"/>
    <n v="26"/>
  </r>
  <r>
    <x v="620"/>
    <x v="5"/>
    <s v="Jan"/>
    <x v="0"/>
    <n v="4"/>
    <x v="0"/>
    <s v="Oksana"/>
    <s v="Mikhalko"/>
    <n v="16.5"/>
  </r>
  <r>
    <x v="620"/>
    <x v="5"/>
    <s v="Jan"/>
    <x v="0"/>
    <n v="4"/>
    <x v="82"/>
    <s v="Pierluigi"/>
    <s v="Pierluigi"/>
    <n v="142.5"/>
  </r>
  <r>
    <x v="621"/>
    <x v="5"/>
    <s v="Jan"/>
    <x v="0"/>
    <n v="4"/>
    <x v="105"/>
    <s v="Bright"/>
    <s v="School"/>
    <n v="325.64"/>
  </r>
  <r>
    <x v="622"/>
    <x v="5"/>
    <s v="Jan"/>
    <x v="0"/>
    <n v="4"/>
    <x v="58"/>
    <s v="Gilles"/>
    <s v="Bouju"/>
    <n v="29"/>
  </r>
  <r>
    <x v="623"/>
    <x v="5"/>
    <s v="Jan"/>
    <x v="0"/>
    <n v="5"/>
    <x v="19"/>
    <s v="Albert"/>
    <s v="Beltran"/>
    <n v="26"/>
  </r>
  <r>
    <x v="624"/>
    <x v="5"/>
    <s v="Jan"/>
    <x v="0"/>
    <n v="5"/>
    <x v="0"/>
    <s v="Oksana"/>
    <s v="Mikhalko"/>
    <n v="16.5"/>
  </r>
  <r>
    <x v="625"/>
    <x v="5"/>
    <s v="Jan"/>
    <x v="0"/>
    <n v="5"/>
    <x v="37"/>
    <s v="David"/>
    <s v="Charrier"/>
    <n v="208"/>
  </r>
  <r>
    <x v="626"/>
    <x v="5"/>
    <s v="Jan"/>
    <x v="0"/>
    <n v="6"/>
    <x v="19"/>
    <s v="Albert"/>
    <s v="Beltran"/>
    <n v="26"/>
  </r>
  <r>
    <x v="627"/>
    <x v="5"/>
    <s v="Feb"/>
    <x v="0"/>
    <n v="6"/>
    <x v="113"/>
    <s v="Bensouda"/>
    <s v="Bensouda"/>
    <n v="430"/>
  </r>
  <r>
    <x v="627"/>
    <x v="5"/>
    <s v="Feb"/>
    <x v="0"/>
    <n v="6"/>
    <x v="0"/>
    <s v="Oksana"/>
    <s v="Mikhalko"/>
    <n v="16.5"/>
  </r>
  <r>
    <x v="628"/>
    <x v="5"/>
    <s v="Feb"/>
    <x v="0"/>
    <n v="6"/>
    <x v="58"/>
    <s v="Gilles"/>
    <s v="Bouju"/>
    <n v="29"/>
  </r>
  <r>
    <x v="629"/>
    <x v="5"/>
    <s v="Feb"/>
    <x v="0"/>
    <n v="7"/>
    <x v="19"/>
    <s v="Albert"/>
    <s v="Beltran"/>
    <n v="26"/>
  </r>
  <r>
    <x v="630"/>
    <x v="5"/>
    <s v="Feb"/>
    <x v="0"/>
    <n v="7"/>
    <x v="0"/>
    <s v="Oksana"/>
    <s v="Mikhalko"/>
    <n v="16.5"/>
  </r>
  <r>
    <x v="630"/>
    <x v="5"/>
    <s v="Feb"/>
    <x v="0"/>
    <n v="7"/>
    <x v="87"/>
    <s v="Serena"/>
    <s v="Baldelli"/>
    <n v="286.7"/>
  </r>
  <r>
    <x v="631"/>
    <x v="5"/>
    <s v="Feb"/>
    <x v="0"/>
    <n v="7"/>
    <x v="105"/>
    <s v="Bright"/>
    <s v="School"/>
    <n v="424.79"/>
  </r>
  <r>
    <x v="632"/>
    <x v="5"/>
    <s v="Feb"/>
    <x v="0"/>
    <n v="8"/>
    <x v="19"/>
    <s v="Albert"/>
    <s v="Beltran"/>
    <n v="26"/>
  </r>
  <r>
    <x v="633"/>
    <x v="5"/>
    <s v="Feb"/>
    <x v="0"/>
    <n v="8"/>
    <x v="0"/>
    <s v="Oksana"/>
    <s v="Mikhalko"/>
    <n v="16.5"/>
  </r>
  <r>
    <x v="634"/>
    <x v="5"/>
    <s v="Feb"/>
    <x v="0"/>
    <n v="9"/>
    <x v="19"/>
    <s v="Albert"/>
    <s v="Beltran"/>
    <n v="26"/>
  </r>
  <r>
    <x v="634"/>
    <x v="5"/>
    <s v="Feb"/>
    <x v="0"/>
    <n v="9"/>
    <x v="58"/>
    <s v="Gilles"/>
    <s v="Bouju"/>
    <n v="29"/>
  </r>
  <r>
    <x v="634"/>
    <x v="5"/>
    <s v="Feb"/>
    <x v="0"/>
    <n v="9"/>
    <x v="82"/>
    <s v="Pierluigi"/>
    <s v="Pierluigi"/>
    <n v="142.5"/>
  </r>
  <r>
    <x v="635"/>
    <x v="5"/>
    <s v="Feb"/>
    <x v="0"/>
    <n v="9"/>
    <x v="0"/>
    <s v="Oksana"/>
    <s v="Mikhalko"/>
    <n v="16.5"/>
  </r>
  <r>
    <x v="636"/>
    <x v="5"/>
    <s v="Feb"/>
    <x v="0"/>
    <n v="10"/>
    <x v="19"/>
    <s v="Albert"/>
    <s v="Beltran"/>
    <n v="26"/>
  </r>
  <r>
    <x v="637"/>
    <x v="5"/>
    <s v="Mar"/>
    <x v="0"/>
    <n v="10"/>
    <x v="0"/>
    <s v="Oksana"/>
    <s v="Mikhalko"/>
    <n v="16.5"/>
  </r>
  <r>
    <x v="638"/>
    <x v="5"/>
    <s v="Mar"/>
    <x v="0"/>
    <n v="10"/>
    <x v="58"/>
    <s v="Gilles"/>
    <s v="Bouju"/>
    <n v="29"/>
  </r>
  <r>
    <x v="639"/>
    <x v="5"/>
    <s v="Mar"/>
    <x v="0"/>
    <n v="11"/>
    <x v="105"/>
    <s v="Bright"/>
    <s v="School"/>
    <n v="201.78"/>
  </r>
  <r>
    <x v="640"/>
    <x v="5"/>
    <s v="Mar"/>
    <x v="0"/>
    <n v="11"/>
    <x v="0"/>
    <s v="Oksana"/>
    <s v="Mikhalko"/>
    <n v="16.5"/>
  </r>
  <r>
    <x v="641"/>
    <x v="5"/>
    <s v="Mar"/>
    <x v="0"/>
    <n v="12"/>
    <x v="19"/>
    <s v="Albert"/>
    <s v="Beltran"/>
    <n v="26"/>
  </r>
  <r>
    <x v="642"/>
    <x v="5"/>
    <s v="Mar"/>
    <x v="0"/>
    <n v="12"/>
    <x v="0"/>
    <s v="Oksana"/>
    <s v="Mikhalko"/>
    <n v="16.5"/>
  </r>
  <r>
    <x v="643"/>
    <x v="5"/>
    <s v="Mar"/>
    <x v="0"/>
    <n v="12"/>
    <x v="58"/>
    <s v="Gilles"/>
    <s v="Bouju"/>
    <n v="29"/>
  </r>
  <r>
    <x v="644"/>
    <x v="5"/>
    <s v="Mar"/>
    <x v="0"/>
    <n v="13"/>
    <x v="19"/>
    <s v="Albert"/>
    <s v="Beltran"/>
    <n v="26"/>
  </r>
  <r>
    <x v="645"/>
    <x v="5"/>
    <s v="Mar"/>
    <x v="0"/>
    <n v="13"/>
    <x v="0"/>
    <s v="Oksana"/>
    <s v="Mikhalko"/>
    <n v="16.5"/>
  </r>
  <r>
    <x v="646"/>
    <x v="5"/>
    <s v="Mar"/>
    <x v="0"/>
    <n v="14"/>
    <x v="82"/>
    <s v="Pierluigi"/>
    <s v="Pierluigi"/>
    <n v="142.5"/>
  </r>
  <r>
    <x v="647"/>
    <x v="5"/>
    <s v="Mar"/>
    <x v="0"/>
    <n v="14"/>
    <x v="0"/>
    <s v="Oksana"/>
    <s v="Mikhalko"/>
    <n v="16.5"/>
  </r>
  <r>
    <x v="648"/>
    <x v="5"/>
    <s v="Apr"/>
    <x v="1"/>
    <n v="14"/>
    <x v="58"/>
    <s v="Gilles"/>
    <s v="Bouju"/>
    <n v="29"/>
  </r>
  <r>
    <x v="649"/>
    <x v="5"/>
    <s v="Apr"/>
    <x v="1"/>
    <n v="15"/>
    <x v="114"/>
    <s v="Jose"/>
    <s v="Mora"/>
    <n v="24"/>
  </r>
  <r>
    <x v="650"/>
    <x v="5"/>
    <s v="Apr"/>
    <x v="1"/>
    <n v="15"/>
    <x v="19"/>
    <s v="Albert"/>
    <s v="Beltran"/>
    <n v="26"/>
  </r>
  <r>
    <x v="651"/>
    <x v="5"/>
    <s v="Apr"/>
    <x v="1"/>
    <n v="15"/>
    <x v="103"/>
    <s v="Saloua"/>
    <s v="Tamasin"/>
    <n v="114.43"/>
  </r>
  <r>
    <x v="652"/>
    <x v="5"/>
    <s v="Apr"/>
    <x v="1"/>
    <n v="15"/>
    <x v="0"/>
    <s v="Oksana"/>
    <s v="Mikhalko"/>
    <n v="16.5"/>
  </r>
  <r>
    <x v="653"/>
    <x v="5"/>
    <s v="Apr"/>
    <x v="1"/>
    <n v="15"/>
    <x v="114"/>
    <s v="Jose"/>
    <s v="Mora"/>
    <n v="114"/>
  </r>
  <r>
    <x v="654"/>
    <x v="5"/>
    <s v="Apr"/>
    <x v="1"/>
    <n v="16"/>
    <x v="115"/>
    <s v="Albert"/>
    <s v="Abdullin"/>
    <n v="240.06"/>
  </r>
  <r>
    <x v="654"/>
    <x v="5"/>
    <s v="Apr"/>
    <x v="1"/>
    <n v="16"/>
    <x v="19"/>
    <s v="Albert"/>
    <s v="Beltran"/>
    <n v="26"/>
  </r>
  <r>
    <x v="655"/>
    <x v="5"/>
    <s v="Apr"/>
    <x v="1"/>
    <n v="17"/>
    <x v="19"/>
    <s v="Albert"/>
    <s v="Beltran"/>
    <n v="26"/>
  </r>
  <r>
    <x v="656"/>
    <x v="5"/>
    <s v="Apr"/>
    <x v="1"/>
    <n v="17"/>
    <x v="0"/>
    <s v="Oksana"/>
    <s v="Mikhalko"/>
    <n v="16.5"/>
  </r>
  <r>
    <x v="657"/>
    <x v="5"/>
    <s v="Apr"/>
    <x v="1"/>
    <n v="17"/>
    <x v="116"/>
    <s v="Donato"/>
    <s v="Argentieri"/>
    <n v="239.2"/>
  </r>
  <r>
    <x v="658"/>
    <x v="5"/>
    <s v="Apr"/>
    <x v="1"/>
    <n v="18"/>
    <x v="19"/>
    <s v="Albert"/>
    <s v="Beltran"/>
    <n v="26"/>
  </r>
  <r>
    <x v="658"/>
    <x v="5"/>
    <s v="Apr"/>
    <x v="1"/>
    <n v="18"/>
    <x v="114"/>
    <s v="Jose"/>
    <s v="Mora"/>
    <n v="114"/>
  </r>
  <r>
    <x v="659"/>
    <x v="5"/>
    <s v="Apr"/>
    <x v="1"/>
    <n v="18"/>
    <x v="105"/>
    <s v="Bright"/>
    <s v="School"/>
    <n v="184"/>
  </r>
  <r>
    <x v="659"/>
    <x v="5"/>
    <s v="Apr"/>
    <x v="1"/>
    <n v="18"/>
    <x v="101"/>
    <s v="Simon"/>
    <s v="Thery"/>
    <n v="667.8"/>
  </r>
  <r>
    <x v="660"/>
    <x v="5"/>
    <s v="Apr"/>
    <x v="1"/>
    <n v="18"/>
    <x v="0"/>
    <s v="Oksana"/>
    <s v="Mikhalko"/>
    <n v="16.5"/>
  </r>
  <r>
    <x v="661"/>
    <x v="5"/>
    <s v="Apr"/>
    <x v="1"/>
    <n v="18"/>
    <x v="58"/>
    <s v="Gilles"/>
    <s v="Bouju"/>
    <n v="29"/>
  </r>
  <r>
    <x v="662"/>
    <x v="5"/>
    <s v="May"/>
    <x v="1"/>
    <n v="20"/>
    <x v="117"/>
    <s v="The"/>
    <s v="Institute"/>
    <n v="123.5"/>
  </r>
  <r>
    <x v="663"/>
    <x v="5"/>
    <s v="May"/>
    <x v="1"/>
    <n v="20"/>
    <x v="82"/>
    <s v="Pierluigi"/>
    <s v="Pierluigi"/>
    <n v="142.5"/>
  </r>
  <r>
    <x v="664"/>
    <x v="5"/>
    <s v="May"/>
    <x v="1"/>
    <n v="20"/>
    <x v="19"/>
    <s v="Albert"/>
    <s v="Beltran"/>
    <n v="26"/>
  </r>
  <r>
    <x v="665"/>
    <x v="5"/>
    <s v="May"/>
    <x v="1"/>
    <n v="21"/>
    <x v="19"/>
    <s v="Albert"/>
    <s v="Beltran"/>
    <n v="26"/>
  </r>
  <r>
    <x v="665"/>
    <x v="5"/>
    <s v="May"/>
    <x v="1"/>
    <n v="21"/>
    <x v="58"/>
    <s v="Gilles"/>
    <s v="Bouju"/>
    <n v="29"/>
  </r>
  <r>
    <x v="665"/>
    <x v="5"/>
    <s v="May"/>
    <x v="1"/>
    <n v="21"/>
    <x v="114"/>
    <s v="Jose"/>
    <s v="Mora"/>
    <n v="114"/>
  </r>
  <r>
    <x v="665"/>
    <x v="5"/>
    <s v="May"/>
    <x v="1"/>
    <n v="21"/>
    <x v="114"/>
    <s v="Jose"/>
    <s v="Mora"/>
    <n v="114"/>
  </r>
  <r>
    <x v="666"/>
    <x v="5"/>
    <s v="May"/>
    <x v="1"/>
    <n v="21"/>
    <x v="0"/>
    <s v="Oksana"/>
    <s v="Mikhalko"/>
    <n v="16.5"/>
  </r>
  <r>
    <x v="666"/>
    <x v="5"/>
    <s v="May"/>
    <x v="1"/>
    <n v="21"/>
    <x v="0"/>
    <s v="Oksana"/>
    <s v="Mikhalko"/>
    <n v="16.5"/>
  </r>
  <r>
    <x v="667"/>
    <x v="5"/>
    <s v="May"/>
    <x v="1"/>
    <n v="21"/>
    <x v="58"/>
    <s v="Gilles"/>
    <s v="Bouju"/>
    <n v="29"/>
  </r>
  <r>
    <x v="667"/>
    <x v="5"/>
    <s v="May"/>
    <x v="1"/>
    <n v="21"/>
    <x v="103"/>
    <s v="Saloua"/>
    <s v="Tamasin"/>
    <n v="113.28"/>
  </r>
  <r>
    <x v="668"/>
    <x v="5"/>
    <s v="May"/>
    <x v="1"/>
    <n v="22"/>
    <x v="105"/>
    <s v="Bright"/>
    <s v="School"/>
    <n v="192.67"/>
  </r>
  <r>
    <x v="669"/>
    <x v="5"/>
    <s v="May"/>
    <x v="1"/>
    <n v="22"/>
    <x v="0"/>
    <s v="Oksana"/>
    <s v="Mikhalko"/>
    <n v="16.5"/>
  </r>
  <r>
    <x v="669"/>
    <x v="5"/>
    <s v="May"/>
    <x v="1"/>
    <n v="22"/>
    <x v="87"/>
    <s v="Serena"/>
    <s v="Baldelli"/>
    <n v="286.7"/>
  </r>
  <r>
    <x v="670"/>
    <x v="5"/>
    <s v="May"/>
    <x v="1"/>
    <n v="22"/>
    <x v="118"/>
    <s v="Gabriela"/>
    <s v="Versolato"/>
    <n v="447.2"/>
  </r>
  <r>
    <x v="670"/>
    <x v="5"/>
    <s v="May"/>
    <x v="1"/>
    <n v="22"/>
    <x v="58"/>
    <s v="Gilles"/>
    <s v="Bouju"/>
    <n v="29"/>
  </r>
  <r>
    <x v="671"/>
    <x v="5"/>
    <s v="May"/>
    <x v="1"/>
    <n v="22"/>
    <x v="42"/>
    <s v="David"/>
    <s v="Fremont"/>
    <n v="464.4"/>
  </r>
  <r>
    <x v="672"/>
    <x v="5"/>
    <s v="May"/>
    <x v="1"/>
    <n v="23"/>
    <x v="0"/>
    <s v="Oksana"/>
    <s v="Mikhalko"/>
    <n v="16.5"/>
  </r>
  <r>
    <x v="673"/>
    <x v="5"/>
    <s v="Jun"/>
    <x v="1"/>
    <n v="23"/>
    <x v="114"/>
    <s v="Jose"/>
    <s v="Mora"/>
    <n v="48"/>
  </r>
  <r>
    <x v="674"/>
    <x v="5"/>
    <s v="Jun"/>
    <x v="1"/>
    <n v="24"/>
    <x v="119"/>
    <s v="Federica"/>
    <s v="D'Arpa"/>
    <n v="248.4"/>
  </r>
  <r>
    <x v="675"/>
    <x v="5"/>
    <s v="Jun"/>
    <x v="1"/>
    <n v="24"/>
    <x v="0"/>
    <s v="Oksana"/>
    <s v="Mikhalko"/>
    <n v="16.5"/>
  </r>
  <r>
    <x v="676"/>
    <x v="5"/>
    <s v="Jun"/>
    <x v="1"/>
    <n v="25"/>
    <x v="118"/>
    <s v="Gabriela"/>
    <s v="Versolato"/>
    <n v="447.2"/>
  </r>
  <r>
    <x v="677"/>
    <x v="5"/>
    <s v="Jun"/>
    <x v="1"/>
    <n v="25"/>
    <x v="58"/>
    <s v="Gilles"/>
    <s v="Bouju"/>
    <n v="29"/>
  </r>
  <r>
    <x v="678"/>
    <x v="5"/>
    <s v="Jun"/>
    <x v="1"/>
    <n v="25"/>
    <x v="42"/>
    <s v="David"/>
    <s v="Fremont"/>
    <n v="464.4"/>
  </r>
  <r>
    <x v="679"/>
    <x v="5"/>
    <s v="Jun"/>
    <x v="1"/>
    <n v="26"/>
    <x v="114"/>
    <s v="Jose"/>
    <s v="Mora"/>
    <n v="48"/>
  </r>
  <r>
    <x v="679"/>
    <x v="5"/>
    <s v="Jun"/>
    <x v="1"/>
    <n v="26"/>
    <x v="0"/>
    <s v="Oksana"/>
    <s v="Mikhalko"/>
    <n v="16.5"/>
  </r>
  <r>
    <x v="680"/>
    <x v="5"/>
    <s v="Jun"/>
    <x v="1"/>
    <n v="27"/>
    <x v="37"/>
    <s v="David"/>
    <s v="Charrier"/>
    <n v="234"/>
  </r>
  <r>
    <x v="680"/>
    <x v="5"/>
    <s v="Jun"/>
    <x v="1"/>
    <n v="27"/>
    <x v="58"/>
    <s v="Gilles"/>
    <s v="Bouju"/>
    <n v="29"/>
  </r>
  <r>
    <x v="680"/>
    <x v="5"/>
    <s v="Jun"/>
    <x v="1"/>
    <n v="27"/>
    <x v="82"/>
    <s v="Pierluigi"/>
    <s v="Pierluigi"/>
    <n v="142.5"/>
  </r>
  <r>
    <x v="681"/>
    <x v="5"/>
    <s v="Jun"/>
    <x v="1"/>
    <n v="27"/>
    <x v="0"/>
    <s v="Oksana"/>
    <s v="Mikhalko"/>
    <n v="16.5"/>
  </r>
  <r>
    <x v="682"/>
    <x v="5"/>
    <s v="Jun"/>
    <x v="1"/>
    <n v="27"/>
    <x v="58"/>
    <s v="Gilles"/>
    <s v="Bouju"/>
    <n v="29"/>
  </r>
  <r>
    <x v="683"/>
    <x v="5"/>
    <s v="Jul"/>
    <x v="2"/>
    <n v="28"/>
    <x v="19"/>
    <s v="Albert"/>
    <s v="Beltran"/>
    <n v="26"/>
  </r>
  <r>
    <x v="683"/>
    <x v="5"/>
    <s v="Jul"/>
    <x v="2"/>
    <n v="28"/>
    <x v="0"/>
    <s v="Oksana"/>
    <s v="Mikhalko"/>
    <n v="16.5"/>
  </r>
  <r>
    <x v="684"/>
    <x v="5"/>
    <s v="Jul"/>
    <x v="2"/>
    <n v="28"/>
    <x v="19"/>
    <s v="Albert"/>
    <s v="Beltran"/>
    <n v="26"/>
  </r>
  <r>
    <x v="685"/>
    <x v="5"/>
    <s v="Jul"/>
    <x v="2"/>
    <n v="29"/>
    <x v="105"/>
    <s v="Bright"/>
    <s v="School"/>
    <n v="700"/>
  </r>
  <r>
    <x v="686"/>
    <x v="5"/>
    <s v="Jul"/>
    <x v="2"/>
    <n v="29"/>
    <x v="0"/>
    <s v="Oksana"/>
    <s v="Mikhalko"/>
    <n v="16.5"/>
  </r>
  <r>
    <x v="687"/>
    <x v="5"/>
    <s v="Jul"/>
    <x v="2"/>
    <n v="29"/>
    <x v="58"/>
    <s v="Gilles"/>
    <s v="Bouju"/>
    <n v="29"/>
  </r>
  <r>
    <x v="688"/>
    <x v="5"/>
    <s v="Jul"/>
    <x v="2"/>
    <n v="30"/>
    <x v="0"/>
    <s v="Oksana"/>
    <s v="Mikhalko"/>
    <n v="16.5"/>
  </r>
  <r>
    <x v="689"/>
    <x v="5"/>
    <s v="Jul"/>
    <x v="2"/>
    <n v="30"/>
    <x v="115"/>
    <s v="Albert"/>
    <s v="Abdullin"/>
    <n v="237.33"/>
  </r>
  <r>
    <x v="690"/>
    <x v="5"/>
    <s v="Jul"/>
    <x v="2"/>
    <n v="31"/>
    <x v="0"/>
    <s v="Oksana"/>
    <s v="Mikhalko"/>
    <n v="16.5"/>
  </r>
  <r>
    <x v="691"/>
    <x v="5"/>
    <s v="Aug"/>
    <x v="2"/>
    <n v="32"/>
    <x v="0"/>
    <s v="Oksana"/>
    <s v="Mikhalko"/>
    <n v="16.5"/>
  </r>
  <r>
    <x v="692"/>
    <x v="5"/>
    <s v="Aug"/>
    <x v="2"/>
    <n v="32"/>
    <x v="58"/>
    <s v="Gilles"/>
    <s v="Bouju"/>
    <n v="29"/>
  </r>
  <r>
    <x v="693"/>
    <x v="5"/>
    <s v="Aug"/>
    <x v="2"/>
    <n v="33"/>
    <x v="82"/>
    <s v="Pierluigi"/>
    <s v="Pierluigi"/>
    <n v="142.5"/>
  </r>
  <r>
    <x v="694"/>
    <x v="5"/>
    <s v="Aug"/>
    <x v="2"/>
    <n v="33"/>
    <x v="0"/>
    <s v="Oksana"/>
    <s v="Mikhalko"/>
    <n v="16.5"/>
  </r>
  <r>
    <x v="695"/>
    <x v="5"/>
    <s v="Aug"/>
    <x v="2"/>
    <n v="34"/>
    <x v="105"/>
    <s v="Bright"/>
    <s v="School"/>
    <n v="425.18"/>
  </r>
  <r>
    <x v="696"/>
    <x v="5"/>
    <s v="Aug"/>
    <x v="2"/>
    <n v="35"/>
    <x v="0"/>
    <s v="Oksana"/>
    <s v="Mikhalko"/>
    <n v="16.5"/>
  </r>
  <r>
    <x v="697"/>
    <x v="5"/>
    <s v="Aug"/>
    <x v="2"/>
    <n v="35"/>
    <x v="120"/>
    <s v="L"/>
    <s v="Cuca"/>
    <n v="29"/>
  </r>
  <r>
    <x v="698"/>
    <x v="5"/>
    <s v="Aug"/>
    <x v="2"/>
    <n v="35"/>
    <x v="58"/>
    <s v="Gilles"/>
    <s v="Bouju"/>
    <n v="29"/>
  </r>
  <r>
    <x v="699"/>
    <x v="5"/>
    <s v="Aug"/>
    <x v="2"/>
    <n v="36"/>
    <x v="121"/>
    <s v="P"/>
    <s v="Ltd"/>
    <n v="142.5"/>
  </r>
  <r>
    <x v="700"/>
    <x v="5"/>
    <s v="Aug"/>
    <x v="2"/>
    <n v="36"/>
    <x v="0"/>
    <s v="Oksana"/>
    <s v="Mikhalko"/>
    <n v="16.5"/>
  </r>
  <r>
    <x v="701"/>
    <x v="5"/>
    <s v="Sep"/>
    <x v="2"/>
    <n v="37"/>
    <x v="0"/>
    <s v="Oksana"/>
    <s v="Mikhalko"/>
    <n v="16.5"/>
  </r>
  <r>
    <x v="702"/>
    <x v="5"/>
    <s v="Sep"/>
    <x v="2"/>
    <n v="38"/>
    <x v="105"/>
    <s v="Bright"/>
    <s v="School"/>
    <n v="171.28"/>
  </r>
  <r>
    <x v="703"/>
    <x v="5"/>
    <s v="Sep"/>
    <x v="2"/>
    <n v="38"/>
    <x v="58"/>
    <s v="Gilles"/>
    <s v="Bouju"/>
    <n v="29"/>
  </r>
  <r>
    <x v="703"/>
    <x v="5"/>
    <s v="Sep"/>
    <x v="2"/>
    <n v="38"/>
    <x v="0"/>
    <s v="Oksana"/>
    <s v="Mikhalko"/>
    <n v="16.5"/>
  </r>
  <r>
    <x v="704"/>
    <x v="5"/>
    <s v="Sep"/>
    <x v="2"/>
    <n v="38"/>
    <x v="81"/>
    <s v="Marie"/>
    <s v="Chance"/>
    <n v="137.75"/>
  </r>
  <r>
    <x v="705"/>
    <x v="5"/>
    <s v="Sep"/>
    <x v="2"/>
    <n v="39"/>
    <x v="0"/>
    <s v="Oksana"/>
    <s v="Mikhalko"/>
    <n v="16.5"/>
  </r>
  <r>
    <x v="706"/>
    <x v="5"/>
    <s v="Sep"/>
    <x v="2"/>
    <n v="40"/>
    <x v="82"/>
    <s v="Pierluigi"/>
    <s v="Pierluigi"/>
    <n v="142.5"/>
  </r>
  <r>
    <x v="707"/>
    <x v="5"/>
    <s v="Oct"/>
    <x v="3"/>
    <n v="41"/>
    <x v="58"/>
    <s v="Gilles"/>
    <s v="Bouju"/>
    <n v="29"/>
  </r>
  <r>
    <x v="708"/>
    <x v="5"/>
    <s v="Oct"/>
    <x v="3"/>
    <n v="42"/>
    <x v="105"/>
    <s v="Bright"/>
    <s v="School"/>
    <n v="339.38"/>
  </r>
  <r>
    <x v="708"/>
    <x v="5"/>
    <s v="Oct"/>
    <x v="3"/>
    <n v="42"/>
    <x v="0"/>
    <s v="Oksana"/>
    <s v="Mikhalko"/>
    <n v="16.5"/>
  </r>
  <r>
    <x v="709"/>
    <x v="5"/>
    <s v="Oct"/>
    <x v="3"/>
    <n v="43"/>
    <x v="0"/>
    <s v="Oksana"/>
    <s v="Mikhalko"/>
    <n v="16.5"/>
  </r>
  <r>
    <x v="710"/>
    <x v="5"/>
    <s v="Oct"/>
    <x v="3"/>
    <n v="43"/>
    <x v="58"/>
    <s v="Gilles"/>
    <s v="Bouju"/>
    <n v="29"/>
  </r>
  <r>
    <x v="711"/>
    <x v="5"/>
    <s v="Oct"/>
    <x v="3"/>
    <n v="44"/>
    <x v="0"/>
    <s v="Oksana"/>
    <s v="Mikhalko"/>
    <n v="16.5"/>
  </r>
  <r>
    <x v="712"/>
    <x v="5"/>
    <s v="Oct"/>
    <x v="3"/>
    <n v="44"/>
    <x v="47"/>
    <s v="Fabio"/>
    <s v="Trotta"/>
    <n v="655.8"/>
  </r>
  <r>
    <x v="713"/>
    <x v="5"/>
    <s v="Oct"/>
    <x v="3"/>
    <n v="45"/>
    <x v="82"/>
    <s v="Pierluigi"/>
    <s v="Pierluigi"/>
    <n v="142.5"/>
  </r>
  <r>
    <x v="714"/>
    <x v="5"/>
    <s v="Nov"/>
    <x v="3"/>
    <n v="45"/>
    <x v="0"/>
    <s v="Oksana"/>
    <s v="Mikhalko"/>
    <n v="16.5"/>
  </r>
  <r>
    <x v="714"/>
    <x v="5"/>
    <s v="Nov"/>
    <x v="3"/>
    <n v="45"/>
    <x v="122"/>
    <s v="Silvia"/>
    <s v="Bermeo"/>
    <n v="115"/>
  </r>
  <r>
    <x v="715"/>
    <x v="5"/>
    <s v="Nov"/>
    <x v="3"/>
    <n v="45"/>
    <x v="58"/>
    <s v="Gilles"/>
    <s v="Bouju"/>
    <n v="29"/>
  </r>
  <r>
    <x v="716"/>
    <x v="5"/>
    <s v="Nov"/>
    <x v="3"/>
    <n v="46"/>
    <x v="0"/>
    <s v="Oksana"/>
    <s v="Mikhalko"/>
    <n v="16.5"/>
  </r>
  <r>
    <x v="717"/>
    <x v="5"/>
    <s v="Nov"/>
    <x v="3"/>
    <n v="46"/>
    <x v="123"/>
    <s v="Matthieu"/>
    <s v="Matthieu"/>
    <n v="385"/>
  </r>
  <r>
    <x v="718"/>
    <x v="5"/>
    <s v="Nov"/>
    <x v="3"/>
    <n v="47"/>
    <x v="0"/>
    <s v="Oksana"/>
    <s v="Mikhalko"/>
    <n v="16.5"/>
  </r>
  <r>
    <x v="719"/>
    <x v="5"/>
    <s v="Nov"/>
    <x v="3"/>
    <n v="48"/>
    <x v="0"/>
    <s v="Oksana"/>
    <s v="Mikhalko"/>
    <n v="16.5"/>
  </r>
  <r>
    <x v="719"/>
    <x v="5"/>
    <s v="Nov"/>
    <x v="3"/>
    <n v="48"/>
    <x v="101"/>
    <s v="Simon"/>
    <s v="Thery"/>
    <n v="667.8"/>
  </r>
  <r>
    <x v="720"/>
    <x v="5"/>
    <s v="Nov"/>
    <x v="3"/>
    <n v="49"/>
    <x v="0"/>
    <s v="Oksana"/>
    <s v="Mikhalko"/>
    <n v="16.5"/>
  </r>
  <r>
    <x v="721"/>
    <x v="5"/>
    <s v="Dec"/>
    <x v="3"/>
    <n v="49"/>
    <x v="58"/>
    <s v="Gilles"/>
    <s v="Bouju"/>
    <n v="29"/>
  </r>
  <r>
    <x v="722"/>
    <x v="5"/>
    <s v="Dec"/>
    <x v="3"/>
    <n v="50"/>
    <x v="105"/>
    <s v="Bright"/>
    <s v="School"/>
    <n v="150"/>
  </r>
  <r>
    <x v="723"/>
    <x v="5"/>
    <s v="Dec"/>
    <x v="3"/>
    <n v="50"/>
    <x v="0"/>
    <s v="Oksana"/>
    <s v="Mikhalko"/>
    <n v="16.5"/>
  </r>
  <r>
    <x v="724"/>
    <x v="5"/>
    <s v="Dec"/>
    <x v="3"/>
    <n v="52"/>
    <x v="82"/>
    <s v="Pierluigi"/>
    <s v="Pierluigi"/>
    <n v="142.5"/>
  </r>
  <r>
    <x v="725"/>
    <x v="5"/>
    <s v="Dec"/>
    <x v="3"/>
    <n v="52"/>
    <x v="0"/>
    <s v="Oksana"/>
    <s v="Mikhalko"/>
    <n v="16.5"/>
  </r>
  <r>
    <x v="726"/>
    <x v="5"/>
    <s v="Dec"/>
    <x v="3"/>
    <n v="52"/>
    <x v="58"/>
    <s v="Gilles"/>
    <s v="Bouju"/>
    <n v="29"/>
  </r>
  <r>
    <x v="727"/>
    <x v="5"/>
    <s v="Dec"/>
    <x v="3"/>
    <n v="53"/>
    <x v="0"/>
    <s v="Oksana"/>
    <s v="Mikhalko"/>
    <n v="16.5"/>
  </r>
  <r>
    <x v="728"/>
    <x v="5"/>
    <s v="Dec"/>
    <x v="3"/>
    <n v="53"/>
    <x v="105"/>
    <s v="Bright"/>
    <s v="School"/>
    <n v="225"/>
  </r>
  <r>
    <x v="729"/>
    <x v="6"/>
    <s v="Jan"/>
    <x v="0"/>
    <n v="2"/>
    <x v="105"/>
    <s v="Bright"/>
    <s v="School"/>
    <n v="304.3"/>
  </r>
  <r>
    <x v="730"/>
    <x v="6"/>
    <s v="Jan"/>
    <x v="0"/>
    <n v="2"/>
    <x v="58"/>
    <s v="Gilles"/>
    <s v="Bouju"/>
    <n v="29"/>
  </r>
  <r>
    <x v="731"/>
    <x v="6"/>
    <s v="Jan"/>
    <x v="0"/>
    <n v="3"/>
    <x v="0"/>
    <s v="Oksana"/>
    <s v="Mikhalko"/>
    <n v="16.5"/>
  </r>
  <r>
    <x v="732"/>
    <x v="6"/>
    <s v="Jan"/>
    <x v="0"/>
    <n v="4"/>
    <x v="0"/>
    <s v="Oksana"/>
    <s v="Mikhalko"/>
    <n v="16.5"/>
  </r>
  <r>
    <x v="733"/>
    <x v="6"/>
    <s v="Jan"/>
    <x v="0"/>
    <n v="5"/>
    <x v="82"/>
    <s v="Pierluigi"/>
    <s v="Pierluigi"/>
    <n v="142.5"/>
  </r>
  <r>
    <x v="734"/>
    <x v="6"/>
    <s v="Jan"/>
    <x v="0"/>
    <n v="5"/>
    <x v="0"/>
    <s v="Oksana"/>
    <s v="Mikhalko"/>
    <n v="16.5"/>
  </r>
  <r>
    <x v="735"/>
    <x v="6"/>
    <s v="Feb"/>
    <x v="0"/>
    <n v="5"/>
    <x v="58"/>
    <s v="Gilles"/>
    <s v="Bouju"/>
    <n v="29"/>
  </r>
  <r>
    <x v="736"/>
    <x v="6"/>
    <s v="Feb"/>
    <x v="0"/>
    <n v="6"/>
    <x v="124"/>
    <s v="Evelyn"/>
    <s v="Dan"/>
    <n v="487"/>
  </r>
  <r>
    <x v="737"/>
    <x v="6"/>
    <s v="Feb"/>
    <x v="0"/>
    <n v="6"/>
    <x v="0"/>
    <s v="Oksana"/>
    <s v="Mikhalko"/>
    <n v="16.5"/>
  </r>
  <r>
    <x v="738"/>
    <x v="6"/>
    <s v="Feb"/>
    <x v="0"/>
    <n v="7"/>
    <x v="105"/>
    <s v="Bright"/>
    <s v="School"/>
    <n v="451.95"/>
  </r>
  <r>
    <x v="739"/>
    <x v="6"/>
    <s v="Feb"/>
    <x v="0"/>
    <n v="7"/>
    <x v="58"/>
    <s v="Gilles"/>
    <s v="Bouju"/>
    <n v="29"/>
  </r>
  <r>
    <x v="740"/>
    <x v="6"/>
    <s v="Feb"/>
    <x v="0"/>
    <n v="8"/>
    <x v="0"/>
    <s v="Oksana"/>
    <s v="Mikhalko"/>
    <n v="16.5"/>
  </r>
  <r>
    <x v="741"/>
    <x v="6"/>
    <s v="Feb"/>
    <x v="0"/>
    <n v="8"/>
    <x v="125"/>
    <s v="Robert"/>
    <s v="Rhein"/>
    <n v="29"/>
  </r>
  <r>
    <x v="741"/>
    <x v="6"/>
    <s v="Feb"/>
    <x v="0"/>
    <n v="8"/>
    <x v="122"/>
    <s v="Silvia"/>
    <s v="Bermeo"/>
    <n v="92"/>
  </r>
  <r>
    <x v="742"/>
    <x v="6"/>
    <s v="Feb"/>
    <x v="0"/>
    <n v="8"/>
    <x v="0"/>
    <s v="Oksana"/>
    <s v="Mikhalko"/>
    <n v="16.5"/>
  </r>
  <r>
    <x v="743"/>
    <x v="6"/>
    <s v="Feb"/>
    <x v="0"/>
    <n v="9"/>
    <x v="81"/>
    <s v="Marie"/>
    <s v="Chance"/>
    <n v="266.8"/>
  </r>
  <r>
    <x v="744"/>
    <x v="6"/>
    <s v="Feb"/>
    <x v="0"/>
    <n v="9"/>
    <x v="0"/>
    <s v="Oksana"/>
    <s v="Mikhalko"/>
    <n v="16.5"/>
  </r>
  <r>
    <x v="745"/>
    <x v="6"/>
    <s v="Mar"/>
    <x v="0"/>
    <n v="9"/>
    <x v="125"/>
    <s v="Robert"/>
    <s v="Rhein"/>
    <n v="58"/>
  </r>
  <r>
    <x v="745"/>
    <x v="6"/>
    <s v="Mar"/>
    <x v="0"/>
    <n v="9"/>
    <x v="87"/>
    <s v="Serena"/>
    <s v="Baldelli"/>
    <n v="260"/>
  </r>
  <r>
    <x v="746"/>
    <x v="6"/>
    <s v="Mar"/>
    <x v="0"/>
    <n v="10"/>
    <x v="122"/>
    <s v="Silvia"/>
    <s v="Bermeo"/>
    <n v="90"/>
  </r>
  <r>
    <x v="747"/>
    <x v="6"/>
    <s v="Mar"/>
    <x v="0"/>
    <n v="11"/>
    <x v="105"/>
    <s v="Bright"/>
    <s v="School"/>
    <n v="176"/>
  </r>
  <r>
    <x v="748"/>
    <x v="6"/>
    <s v="Mar"/>
    <x v="0"/>
    <n v="11"/>
    <x v="82"/>
    <s v="Pierluigi"/>
    <s v="Pierluigi"/>
    <n v="159.13"/>
  </r>
  <r>
    <x v="749"/>
    <x v="6"/>
    <s v="Mar"/>
    <x v="0"/>
    <n v="11"/>
    <x v="126"/>
    <s v="Annalisa"/>
    <s v="Puttini"/>
    <n v="230.91"/>
  </r>
  <r>
    <x v="749"/>
    <x v="6"/>
    <s v="Mar"/>
    <x v="0"/>
    <n v="11"/>
    <x v="0"/>
    <s v="Oksana"/>
    <s v="Mikhalko"/>
    <n v="16.5"/>
  </r>
  <r>
    <x v="750"/>
    <x v="6"/>
    <s v="Mar"/>
    <x v="0"/>
    <n v="11"/>
    <x v="58"/>
    <s v="Gilles"/>
    <s v="Bouju"/>
    <n v="29"/>
  </r>
  <r>
    <x v="751"/>
    <x v="6"/>
    <s v="Mar"/>
    <x v="0"/>
    <n v="12"/>
    <x v="0"/>
    <s v="Oksana"/>
    <s v="Mikhalko"/>
    <n v="18.75"/>
  </r>
  <r>
    <x v="752"/>
    <x v="6"/>
    <s v="Mar"/>
    <x v="0"/>
    <n v="12"/>
    <x v="127"/>
    <s v="Anna"/>
    <s v="Zhao"/>
    <n v="498.8"/>
  </r>
  <r>
    <x v="753"/>
    <x v="6"/>
    <s v="Mar"/>
    <x v="0"/>
    <n v="13"/>
    <x v="47"/>
    <s v="Fabio"/>
    <s v="Trotta"/>
    <n v="635.17999999999995"/>
  </r>
  <r>
    <x v="754"/>
    <x v="6"/>
    <s v="Mar"/>
    <x v="0"/>
    <n v="13"/>
    <x v="0"/>
    <s v="Oksana"/>
    <s v="Mikhalko"/>
    <n v="18.75"/>
  </r>
  <r>
    <x v="755"/>
    <x v="6"/>
    <s v="Mar"/>
    <x v="0"/>
    <n v="13"/>
    <x v="123"/>
    <s v="Matthieu"/>
    <s v="Matthieu"/>
    <n v="501"/>
  </r>
  <r>
    <x v="756"/>
    <x v="6"/>
    <s v="Apr"/>
    <x v="1"/>
    <n v="14"/>
    <x v="128"/>
    <s v="Elizabeth"/>
    <s v="Romero"/>
    <n v="29"/>
  </r>
  <r>
    <x v="757"/>
    <x v="6"/>
    <s v="Apr"/>
    <x v="1"/>
    <n v="15"/>
    <x v="0"/>
    <s v="Oksana"/>
    <s v="Mikhalko"/>
    <n v="18.75"/>
  </r>
  <r>
    <x v="757"/>
    <x v="6"/>
    <s v="Apr"/>
    <x v="1"/>
    <n v="15"/>
    <x v="122"/>
    <s v="Silvia"/>
    <s v="Bermeo"/>
    <n v="90"/>
  </r>
  <r>
    <x v="758"/>
    <x v="6"/>
    <s v="Apr"/>
    <x v="1"/>
    <n v="15"/>
    <x v="101"/>
    <s v="Simon"/>
    <s v="Thery"/>
    <n v="719.4"/>
  </r>
  <r>
    <x v="759"/>
    <x v="6"/>
    <s v="Apr"/>
    <x v="1"/>
    <n v="16"/>
    <x v="0"/>
    <s v="Oksana"/>
    <s v="Mikhalko"/>
    <n v="18.75"/>
  </r>
  <r>
    <x v="760"/>
    <x v="6"/>
    <s v="Apr"/>
    <x v="1"/>
    <n v="16"/>
    <x v="128"/>
    <s v="Elizabeth"/>
    <s v="Romero"/>
    <n v="58"/>
  </r>
  <r>
    <x v="761"/>
    <x v="6"/>
    <s v="Apr"/>
    <x v="1"/>
    <n v="17"/>
    <x v="0"/>
    <s v="Oksana"/>
    <s v="Mikhalko"/>
    <n v="18.75"/>
  </r>
  <r>
    <x v="762"/>
    <x v="6"/>
    <s v="Apr"/>
    <x v="1"/>
    <n v="18"/>
    <x v="105"/>
    <s v="Bright"/>
    <s v="School"/>
    <n v="350"/>
  </r>
  <r>
    <x v="762"/>
    <x v="6"/>
    <s v="Apr"/>
    <x v="1"/>
    <n v="18"/>
    <x v="81"/>
    <s v="Marie"/>
    <s v="Chance"/>
    <n v="266.8"/>
  </r>
  <r>
    <x v="763"/>
    <x v="6"/>
    <s v="Apr"/>
    <x v="1"/>
    <n v="18"/>
    <x v="82"/>
    <s v="Pierluigi"/>
    <s v="Pierluigi"/>
    <n v="159.13"/>
  </r>
  <r>
    <x v="764"/>
    <x v="6"/>
    <s v="May"/>
    <x v="1"/>
    <n v="19"/>
    <x v="0"/>
    <s v="Oksana"/>
    <s v="Mikhalko"/>
    <n v="18.75"/>
  </r>
  <r>
    <x v="764"/>
    <x v="6"/>
    <s v="May"/>
    <x v="1"/>
    <n v="19"/>
    <x v="87"/>
    <s v="Serena"/>
    <s v="Baldelli"/>
    <n v="286.7"/>
  </r>
  <r>
    <x v="765"/>
    <x v="6"/>
    <s v="May"/>
    <x v="1"/>
    <n v="20"/>
    <x v="128"/>
    <s v="Elizabeth"/>
    <s v="Romero"/>
    <n v="58"/>
  </r>
  <r>
    <x v="766"/>
    <x v="6"/>
    <s v="May"/>
    <x v="1"/>
    <n v="20"/>
    <x v="0"/>
    <s v="Oksana"/>
    <s v="Mikhalko"/>
    <n v="18.75"/>
  </r>
  <r>
    <x v="767"/>
    <x v="6"/>
    <s v="May"/>
    <x v="1"/>
    <n v="21"/>
    <x v="105"/>
    <s v="Bright"/>
    <s v="School"/>
    <n v="322.67"/>
  </r>
  <r>
    <x v="768"/>
    <x v="6"/>
    <s v="May"/>
    <x v="1"/>
    <n v="21"/>
    <x v="129"/>
    <s v="Matthias"/>
    <s v="Knopp"/>
    <n v="29"/>
  </r>
  <r>
    <x v="769"/>
    <x v="6"/>
    <s v="May"/>
    <x v="1"/>
    <n v="21"/>
    <x v="129"/>
    <s v="Matthias"/>
    <s v="Knopp"/>
    <n v="29"/>
  </r>
  <r>
    <x v="770"/>
    <x v="6"/>
    <s v="May"/>
    <x v="1"/>
    <n v="22"/>
    <x v="129"/>
    <s v="Matthias"/>
    <s v="Knopp"/>
    <n v="29"/>
  </r>
  <r>
    <x v="771"/>
    <x v="6"/>
    <s v="Jun"/>
    <x v="1"/>
    <n v="23"/>
    <x v="128"/>
    <s v="Elizabeth"/>
    <s v="Romero"/>
    <n v="58"/>
  </r>
  <r>
    <x v="772"/>
    <x v="6"/>
    <s v="Jun"/>
    <x v="1"/>
    <n v="23"/>
    <x v="129"/>
    <s v="Matthias"/>
    <s v="Knopp"/>
    <n v="29"/>
  </r>
  <r>
    <x v="773"/>
    <x v="6"/>
    <s v="Jun"/>
    <x v="1"/>
    <n v="24"/>
    <x v="82"/>
    <s v="Pierluigi"/>
    <s v="Pierluigi"/>
    <n v="159.13"/>
  </r>
  <r>
    <x v="774"/>
    <x v="6"/>
    <s v="Jun"/>
    <x v="1"/>
    <n v="24"/>
    <x v="129"/>
    <s v="Matthias"/>
    <s v="Knopp"/>
    <n v="29"/>
  </r>
  <r>
    <x v="775"/>
    <x v="6"/>
    <s v="Jun"/>
    <x v="1"/>
    <n v="25"/>
    <x v="49"/>
    <s v="Olivier"/>
    <s v="Juillard"/>
    <n v="400"/>
  </r>
  <r>
    <x v="776"/>
    <x v="6"/>
    <s v="Jun"/>
    <x v="1"/>
    <n v="26"/>
    <x v="129"/>
    <s v="Matthias"/>
    <s v="Knopp"/>
    <n v="29"/>
  </r>
  <r>
    <x v="777"/>
    <x v="6"/>
    <s v="Jul"/>
    <x v="2"/>
    <n v="27"/>
    <x v="105"/>
    <s v="Bright"/>
    <s v="School"/>
    <n v="242"/>
  </r>
  <r>
    <x v="778"/>
    <x v="6"/>
    <s v="Jul"/>
    <x v="2"/>
    <n v="27"/>
    <x v="129"/>
    <s v="Matthias"/>
    <s v="Knopp"/>
    <n v="29"/>
  </r>
  <r>
    <x v="779"/>
    <x v="6"/>
    <s v="Jul"/>
    <x v="2"/>
    <n v="28"/>
    <x v="129"/>
    <s v="Matthias"/>
    <s v="Knopp"/>
    <n v="29"/>
  </r>
  <r>
    <x v="780"/>
    <x v="6"/>
    <s v="Jul"/>
    <x v="2"/>
    <n v="29"/>
    <x v="105"/>
    <s v="Bright"/>
    <s v="School"/>
    <n v="115.5"/>
  </r>
  <r>
    <x v="781"/>
    <x v="6"/>
    <s v="Jul"/>
    <x v="2"/>
    <n v="29"/>
    <x v="129"/>
    <s v="Matthias"/>
    <s v="Knopp"/>
    <n v="29"/>
  </r>
  <r>
    <x v="782"/>
    <x v="6"/>
    <s v="Jul"/>
    <x v="2"/>
    <n v="30"/>
    <x v="130"/>
    <s v="Pilot"/>
    <s v="P"/>
    <n v="531.03"/>
  </r>
  <r>
    <x v="783"/>
    <x v="6"/>
    <s v="Jul"/>
    <x v="2"/>
    <n v="30"/>
    <x v="82"/>
    <s v="Pierluigi"/>
    <s v="Pierluigi"/>
    <n v="159.13"/>
  </r>
  <r>
    <x v="784"/>
    <x v="6"/>
    <s v="Jul"/>
    <x v="2"/>
    <n v="31"/>
    <x v="129"/>
    <s v="Matthias"/>
    <s v="Knopp"/>
    <n v="29"/>
  </r>
  <r>
    <x v="785"/>
    <x v="6"/>
    <s v="Aug"/>
    <x v="2"/>
    <n v="34"/>
    <x v="105"/>
    <s v="Bright"/>
    <s v="School"/>
    <n v="176"/>
  </r>
  <r>
    <x v="786"/>
    <x v="6"/>
    <s v="Aug"/>
    <x v="2"/>
    <n v="34"/>
    <x v="129"/>
    <s v="Matthias"/>
    <s v="Knopp"/>
    <n v="29"/>
  </r>
  <r>
    <x v="787"/>
    <x v="6"/>
    <s v="Aug"/>
    <x v="2"/>
    <n v="35"/>
    <x v="129"/>
    <s v="Matthias"/>
    <s v="Knopp"/>
    <n v="29"/>
  </r>
  <r>
    <x v="788"/>
    <x v="6"/>
    <s v="Sep"/>
    <x v="2"/>
    <n v="36"/>
    <x v="0"/>
    <s v="Oksana"/>
    <s v="Mikhalko"/>
    <n v="18.75"/>
  </r>
  <r>
    <x v="788"/>
    <x v="6"/>
    <s v="Sep"/>
    <x v="2"/>
    <n v="36"/>
    <x v="82"/>
    <s v="Pierluigi"/>
    <s v="Pierluigi"/>
    <n v="159.13"/>
  </r>
  <r>
    <x v="789"/>
    <x v="6"/>
    <s v="Sep"/>
    <x v="2"/>
    <n v="36"/>
    <x v="129"/>
    <s v="Matthias"/>
    <s v="Knopp"/>
    <n v="29"/>
  </r>
  <r>
    <x v="790"/>
    <x v="6"/>
    <s v="Sep"/>
    <x v="2"/>
    <n v="37"/>
    <x v="131"/>
    <s v="Chloe"/>
    <s v="Elea"/>
    <n v="513"/>
  </r>
  <r>
    <x v="790"/>
    <x v="6"/>
    <s v="Sep"/>
    <x v="2"/>
    <n v="37"/>
    <x v="0"/>
    <s v="Oksana"/>
    <s v="Mikhalko"/>
    <n v="18.75"/>
  </r>
  <r>
    <x v="791"/>
    <x v="6"/>
    <s v="Sep"/>
    <x v="2"/>
    <n v="37"/>
    <x v="129"/>
    <s v="Matthias"/>
    <s v="Knopp"/>
    <n v="29"/>
  </r>
  <r>
    <x v="792"/>
    <x v="6"/>
    <s v="Sep"/>
    <x v="2"/>
    <n v="38"/>
    <x v="0"/>
    <s v="Oksana"/>
    <s v="Mikhalko"/>
    <n v="17.53"/>
  </r>
  <r>
    <x v="793"/>
    <x v="6"/>
    <s v="Sep"/>
    <x v="2"/>
    <n v="39"/>
    <x v="105"/>
    <s v="Bright"/>
    <s v="School"/>
    <n v="198"/>
  </r>
  <r>
    <x v="794"/>
    <x v="6"/>
    <s v="Sep"/>
    <x v="2"/>
    <n v="39"/>
    <x v="101"/>
    <s v="Simon"/>
    <s v="Thery"/>
    <n v="719.4"/>
  </r>
  <r>
    <x v="795"/>
    <x v="6"/>
    <s v="Sep"/>
    <x v="2"/>
    <n v="39"/>
    <x v="129"/>
    <s v="Matthias"/>
    <s v="Knopp"/>
    <n v="29"/>
  </r>
  <r>
    <x v="796"/>
    <x v="6"/>
    <s v="Oct"/>
    <x v="3"/>
    <n v="40"/>
    <x v="105"/>
    <s v="Bright"/>
    <s v="School"/>
    <n v="181.5"/>
  </r>
  <r>
    <x v="797"/>
    <x v="6"/>
    <s v="Oct"/>
    <x v="3"/>
    <n v="40"/>
    <x v="129"/>
    <s v="Matthias"/>
    <s v="Knopp"/>
    <n v="29"/>
  </r>
  <r>
    <x v="798"/>
    <x v="6"/>
    <s v="Oct"/>
    <x v="3"/>
    <n v="42"/>
    <x v="82"/>
    <s v="Pierluigi"/>
    <s v="Pierluigi"/>
    <n v="159.13"/>
  </r>
  <r>
    <x v="799"/>
    <x v="6"/>
    <s v="Oct"/>
    <x v="3"/>
    <n v="42"/>
    <x v="129"/>
    <s v="Matthias"/>
    <s v="Knopp"/>
    <n v="29"/>
  </r>
  <r>
    <x v="800"/>
    <x v="6"/>
    <s v="Oct"/>
    <x v="3"/>
    <n v="42"/>
    <x v="0"/>
    <s v="Oksana"/>
    <s v="Mikhalko"/>
    <n v="17.53"/>
  </r>
  <r>
    <x v="801"/>
    <x v="6"/>
    <s v="Oct"/>
    <x v="3"/>
    <n v="43"/>
    <x v="0"/>
    <s v="Oksana"/>
    <s v="Mikhalko"/>
    <n v="17.53"/>
  </r>
  <r>
    <x v="802"/>
    <x v="6"/>
    <s v="Oct"/>
    <x v="3"/>
    <n v="43"/>
    <x v="129"/>
    <s v="Matthias"/>
    <s v="Knopp"/>
    <n v="35"/>
  </r>
  <r>
    <x v="803"/>
    <x v="6"/>
    <s v="Oct"/>
    <x v="3"/>
    <n v="43"/>
    <x v="49"/>
    <s v="Olivier"/>
    <s v="Juillard"/>
    <n v="490.47"/>
  </r>
  <r>
    <x v="804"/>
    <x v="6"/>
    <s v="Oct"/>
    <x v="3"/>
    <n v="44"/>
    <x v="0"/>
    <s v="Oksana"/>
    <s v="Mikhalko"/>
    <n v="17.53"/>
  </r>
  <r>
    <x v="805"/>
    <x v="6"/>
    <s v="Nov"/>
    <x v="3"/>
    <n v="44"/>
    <x v="129"/>
    <s v="Matthias"/>
    <s v="Knopp"/>
    <n v="35"/>
  </r>
  <r>
    <x v="806"/>
    <x v="6"/>
    <s v="Nov"/>
    <x v="3"/>
    <n v="45"/>
    <x v="0"/>
    <s v="Oksana"/>
    <s v="Mikhalko"/>
    <n v="17.53"/>
  </r>
  <r>
    <x v="807"/>
    <x v="6"/>
    <s v="Nov"/>
    <x v="3"/>
    <n v="46"/>
    <x v="132"/>
    <s v="Anton"/>
    <s v="Romanoskii"/>
    <n v="152"/>
  </r>
  <r>
    <x v="807"/>
    <x v="6"/>
    <s v="Nov"/>
    <x v="3"/>
    <n v="46"/>
    <x v="105"/>
    <s v="Bright"/>
    <s v="School"/>
    <n v="115.5"/>
  </r>
  <r>
    <x v="807"/>
    <x v="6"/>
    <s v="Nov"/>
    <x v="3"/>
    <n v="46"/>
    <x v="47"/>
    <s v="Fabio"/>
    <s v="Trotta"/>
    <n v="644.79"/>
  </r>
  <r>
    <x v="808"/>
    <x v="6"/>
    <s v="Nov"/>
    <x v="3"/>
    <n v="46"/>
    <x v="0"/>
    <s v="Oksana"/>
    <s v="Mikhalko"/>
    <n v="17.53"/>
  </r>
  <r>
    <x v="809"/>
    <x v="6"/>
    <s v="Nov"/>
    <x v="3"/>
    <n v="46"/>
    <x v="129"/>
    <s v="Matthias"/>
    <s v="Knopp"/>
    <n v="29"/>
  </r>
  <r>
    <x v="810"/>
    <x v="6"/>
    <s v="Nov"/>
    <x v="3"/>
    <n v="47"/>
    <x v="0"/>
    <s v="Oksana"/>
    <s v="Mikhalko"/>
    <n v="17.53"/>
  </r>
  <r>
    <x v="811"/>
    <x v="6"/>
    <s v="Nov"/>
    <x v="3"/>
    <n v="48"/>
    <x v="82"/>
    <s v="Pierluigi"/>
    <s v="Pierluigi"/>
    <n v="159.13"/>
  </r>
  <r>
    <x v="812"/>
    <x v="6"/>
    <s v="Nov"/>
    <x v="3"/>
    <n v="48"/>
    <x v="0"/>
    <s v="Oksana"/>
    <s v="Mikhalko"/>
    <n v="17.53"/>
  </r>
  <r>
    <x v="813"/>
    <x v="6"/>
    <s v="Nov"/>
    <x v="3"/>
    <n v="48"/>
    <x v="129"/>
    <s v="Matthias"/>
    <s v="Knopp"/>
    <n v="29"/>
  </r>
  <r>
    <x v="814"/>
    <x v="6"/>
    <s v="Dec"/>
    <x v="3"/>
    <n v="50"/>
    <x v="0"/>
    <s v="Oksana"/>
    <s v="Mikhalko"/>
    <n v="17.53"/>
  </r>
  <r>
    <x v="815"/>
    <x v="6"/>
    <s v="Dec"/>
    <x v="3"/>
    <n v="50"/>
    <x v="129"/>
    <s v="Matthias"/>
    <s v="Knopp"/>
    <n v="29"/>
  </r>
  <r>
    <x v="815"/>
    <x v="6"/>
    <s v="Dec"/>
    <x v="3"/>
    <n v="50"/>
    <x v="93"/>
    <s v="Véronique"/>
    <s v="Marichal"/>
    <n v="164.49"/>
  </r>
  <r>
    <x v="816"/>
    <x v="6"/>
    <s v="Dec"/>
    <x v="3"/>
    <n v="51"/>
    <x v="105"/>
    <s v="Bright"/>
    <s v="School"/>
    <n v="165"/>
  </r>
  <r>
    <x v="817"/>
    <x v="6"/>
    <s v="Dec"/>
    <x v="3"/>
    <n v="51"/>
    <x v="0"/>
    <s v="Oksana"/>
    <s v="Mikhalko"/>
    <n v="17.53"/>
  </r>
  <r>
    <x v="818"/>
    <x v="6"/>
    <s v="Dec"/>
    <x v="3"/>
    <n v="51"/>
    <x v="129"/>
    <s v="Matthias"/>
    <s v="Knopp"/>
    <n v="29"/>
  </r>
  <r>
    <x v="819"/>
    <x v="6"/>
    <s v="Dec"/>
    <x v="3"/>
    <n v="53"/>
    <x v="0"/>
    <s v="Oksana"/>
    <s v="Mikhalko"/>
    <n v="17.53"/>
  </r>
  <r>
    <x v="820"/>
    <x v="6"/>
    <s v="Dec"/>
    <x v="3"/>
    <n v="53"/>
    <x v="132"/>
    <s v="Anton"/>
    <s v="Romanoskii"/>
    <n v="152"/>
  </r>
  <r>
    <x v="821"/>
    <x v="7"/>
    <s v="Jan"/>
    <x v="0"/>
    <n v="1"/>
    <x v="129"/>
    <s v="Matthias"/>
    <s v="Knopp"/>
    <n v="29"/>
  </r>
  <r>
    <x v="822"/>
    <x v="7"/>
    <s v="Jan"/>
    <x v="0"/>
    <n v="2"/>
    <x v="131"/>
    <s v="Chloe"/>
    <s v="Elea"/>
    <n v="512.98"/>
  </r>
  <r>
    <x v="823"/>
    <x v="7"/>
    <s v="Jan"/>
    <x v="0"/>
    <n v="3"/>
    <x v="105"/>
    <s v="Bright"/>
    <s v="School"/>
    <n v="82.5"/>
  </r>
  <r>
    <x v="824"/>
    <x v="7"/>
    <s v="Jan"/>
    <x v="0"/>
    <n v="3"/>
    <x v="133"/>
    <s v="Lais"/>
    <s v="Lais"/>
    <n v="152"/>
  </r>
  <r>
    <x v="824"/>
    <x v="7"/>
    <s v="Jan"/>
    <x v="0"/>
    <n v="3"/>
    <x v="0"/>
    <s v="Oksana"/>
    <s v="Mikhalko"/>
    <n v="17.53"/>
  </r>
  <r>
    <x v="825"/>
    <x v="7"/>
    <s v="Jan"/>
    <x v="0"/>
    <n v="4"/>
    <x v="0"/>
    <s v="Oksana"/>
    <s v="Mikhalko"/>
    <n v="17.53"/>
  </r>
  <r>
    <x v="825"/>
    <x v="7"/>
    <s v="Jan"/>
    <x v="0"/>
    <n v="4"/>
    <x v="82"/>
    <s v="Pierluigi"/>
    <s v="Pierluigi"/>
    <n v="159.13"/>
  </r>
  <r>
    <x v="826"/>
    <x v="7"/>
    <s v="Jan"/>
    <x v="0"/>
    <n v="4"/>
    <x v="81"/>
    <s v="Marie"/>
    <s v="Chance"/>
    <n v="255.32"/>
  </r>
  <r>
    <x v="827"/>
    <x v="7"/>
    <s v="Jan"/>
    <x v="0"/>
    <n v="5"/>
    <x v="0"/>
    <s v="Oksana"/>
    <s v="Mikhalko"/>
    <n v="17.53"/>
  </r>
  <r>
    <x v="828"/>
    <x v="7"/>
    <s v="Jan"/>
    <x v="0"/>
    <n v="5"/>
    <x v="129"/>
    <s v="Matthias"/>
    <s v="Knopp"/>
    <n v="58"/>
  </r>
  <r>
    <x v="828"/>
    <x v="7"/>
    <s v="Jan"/>
    <x v="0"/>
    <n v="5"/>
    <x v="101"/>
    <s v="Simon"/>
    <s v="Thery"/>
    <n v="719.4"/>
  </r>
  <r>
    <x v="829"/>
    <x v="7"/>
    <s v="Feb"/>
    <x v="0"/>
    <n v="6"/>
    <x v="132"/>
    <s v="Anton"/>
    <s v="Romanoskii"/>
    <n v="152"/>
  </r>
  <r>
    <x v="830"/>
    <x v="7"/>
    <s v="Feb"/>
    <x v="0"/>
    <n v="6"/>
    <x v="0"/>
    <s v="Oksana"/>
    <s v="Mikhalko"/>
    <n v="17.53"/>
  </r>
  <r>
    <x v="831"/>
    <x v="7"/>
    <s v="Feb"/>
    <x v="0"/>
    <n v="7"/>
    <x v="0"/>
    <s v="Oksana"/>
    <s v="Mikhalko"/>
    <n v="17.53"/>
  </r>
  <r>
    <x v="832"/>
    <x v="7"/>
    <s v="Feb"/>
    <x v="0"/>
    <n v="7"/>
    <x v="129"/>
    <s v="Matthias"/>
    <s v="Knopp"/>
    <n v="29"/>
  </r>
  <r>
    <x v="833"/>
    <x v="7"/>
    <s v="Feb"/>
    <x v="0"/>
    <n v="8"/>
    <x v="105"/>
    <s v="Bright"/>
    <s v="School"/>
    <n v="148.5"/>
  </r>
  <r>
    <x v="834"/>
    <x v="7"/>
    <s v="Feb"/>
    <x v="0"/>
    <n v="8"/>
    <x v="0"/>
    <s v="Oksana"/>
    <s v="Mikhalko"/>
    <n v="17.53"/>
  </r>
  <r>
    <x v="835"/>
    <x v="7"/>
    <s v="Feb"/>
    <x v="0"/>
    <n v="9"/>
    <x v="129"/>
    <s v="Matthias"/>
    <s v="Knopp"/>
    <n v="29"/>
  </r>
  <r>
    <x v="835"/>
    <x v="7"/>
    <s v="Feb"/>
    <x v="0"/>
    <n v="9"/>
    <x v="134"/>
    <s v="Yuval"/>
    <s v="Maymon"/>
    <n v="256.5"/>
  </r>
  <r>
    <x v="836"/>
    <x v="7"/>
    <s v="Feb"/>
    <x v="0"/>
    <n v="9"/>
    <x v="133"/>
    <s v="Lais"/>
    <s v="Lais"/>
    <n v="152"/>
  </r>
  <r>
    <x v="837"/>
    <x v="7"/>
    <s v="Mar"/>
    <x v="0"/>
    <n v="10"/>
    <x v="82"/>
    <s v="Pierluigi"/>
    <s v="Pierluigi"/>
    <n v="159.13"/>
  </r>
  <r>
    <x v="838"/>
    <x v="7"/>
    <s v="Mar"/>
    <x v="0"/>
    <n v="10"/>
    <x v="127"/>
    <s v="Anna"/>
    <s v="Zhao"/>
    <n v="498.8"/>
  </r>
  <r>
    <x v="839"/>
    <x v="7"/>
    <s v="Mar"/>
    <x v="0"/>
    <n v="10"/>
    <x v="129"/>
    <s v="Matthias"/>
    <s v="Knopp"/>
    <n v="29"/>
  </r>
  <r>
    <x v="840"/>
    <x v="7"/>
    <s v="Mar"/>
    <x v="0"/>
    <n v="11"/>
    <x v="0"/>
    <s v="Oksana"/>
    <s v="Mikhalko"/>
    <n v="17.53"/>
  </r>
  <r>
    <x v="841"/>
    <x v="7"/>
    <s v="Mar"/>
    <x v="0"/>
    <n v="12"/>
    <x v="105"/>
    <s v="Bright"/>
    <s v="School"/>
    <n v="132"/>
  </r>
  <r>
    <x v="842"/>
    <x v="7"/>
    <s v="Mar"/>
    <x v="0"/>
    <n v="12"/>
    <x v="0"/>
    <s v="Oksana"/>
    <s v="Mikhalko"/>
    <n v="17.53"/>
  </r>
  <r>
    <x v="843"/>
    <x v="7"/>
    <s v="Mar"/>
    <x v="0"/>
    <n v="12"/>
    <x v="129"/>
    <s v="Matthias"/>
    <s v="Knopp"/>
    <n v="29"/>
  </r>
  <r>
    <x v="844"/>
    <x v="7"/>
    <s v="Mar"/>
    <x v="0"/>
    <n v="13"/>
    <x v="0"/>
    <s v="Oksana"/>
    <s v="Mikhalko"/>
    <n v="17.53"/>
  </r>
  <r>
    <x v="845"/>
    <x v="7"/>
    <s v="Apr"/>
    <x v="1"/>
    <n v="14"/>
    <x v="0"/>
    <s v="Oksana"/>
    <s v="Mikhalko"/>
    <n v="17.53"/>
  </r>
  <r>
    <x v="846"/>
    <x v="7"/>
    <s v="Apr"/>
    <x v="1"/>
    <n v="14"/>
    <x v="133"/>
    <s v="Lais"/>
    <s v="Lais"/>
    <n v="152"/>
  </r>
  <r>
    <x v="847"/>
    <x v="7"/>
    <s v="Apr"/>
    <x v="1"/>
    <n v="15"/>
    <x v="49"/>
    <s v="Olivier"/>
    <s v="Juillard"/>
    <n v="380.62"/>
  </r>
  <r>
    <x v="847"/>
    <x v="7"/>
    <s v="Apr"/>
    <x v="1"/>
    <n v="15"/>
    <x v="82"/>
    <s v="Pierluigi"/>
    <s v="Pierluigi"/>
    <n v="159.13"/>
  </r>
  <r>
    <x v="848"/>
    <x v="7"/>
    <s v="Apr"/>
    <x v="1"/>
    <n v="15"/>
    <x v="0"/>
    <s v="Oksana"/>
    <s v="Mikhalko"/>
    <n v="17.53"/>
  </r>
  <r>
    <x v="848"/>
    <x v="7"/>
    <s v="Apr"/>
    <x v="1"/>
    <n v="15"/>
    <x v="32"/>
    <s v="Pierre"/>
    <s v="Piton"/>
    <n v="54"/>
  </r>
  <r>
    <x v="849"/>
    <x v="7"/>
    <s v="Apr"/>
    <x v="1"/>
    <n v="15"/>
    <x v="129"/>
    <s v="Matthias"/>
    <s v="Knopp"/>
    <n v="29"/>
  </r>
  <r>
    <x v="850"/>
    <x v="7"/>
    <s v="Apr"/>
    <x v="1"/>
    <n v="16"/>
    <x v="0"/>
    <s v="Oksana"/>
    <s v="Mikhalko"/>
    <n v="17.53"/>
  </r>
  <r>
    <x v="851"/>
    <x v="7"/>
    <s v="Apr"/>
    <x v="1"/>
    <n v="16"/>
    <x v="105"/>
    <s v="Bright"/>
    <s v="School"/>
    <n v="148.5"/>
  </r>
  <r>
    <x v="852"/>
    <x v="7"/>
    <s v="Apr"/>
    <x v="1"/>
    <n v="17"/>
    <x v="132"/>
    <s v="Anton"/>
    <s v="Romanoskii"/>
    <n v="152"/>
  </r>
  <r>
    <x v="853"/>
    <x v="7"/>
    <s v="Apr"/>
    <x v="1"/>
    <n v="17"/>
    <x v="0"/>
    <s v="Oksana"/>
    <s v="Mikhalko"/>
    <n v="17.53"/>
  </r>
  <r>
    <x v="854"/>
    <x v="7"/>
    <s v="Apr"/>
    <x v="1"/>
    <n v="17"/>
    <x v="129"/>
    <s v="Matthias"/>
    <s v="Knopp"/>
    <n v="29"/>
  </r>
  <r>
    <x v="855"/>
    <x v="7"/>
    <s v="May"/>
    <x v="1"/>
    <n v="18"/>
    <x v="129"/>
    <s v="Matthias"/>
    <s v="Knopp"/>
    <n v="29"/>
  </r>
  <r>
    <x v="856"/>
    <x v="7"/>
    <s v="May"/>
    <x v="1"/>
    <n v="20"/>
    <x v="47"/>
    <s v="Fabio"/>
    <s v="Trotta"/>
    <n v="322.5"/>
  </r>
  <r>
    <x v="857"/>
    <x v="7"/>
    <s v="May"/>
    <x v="1"/>
    <n v="20"/>
    <x v="0"/>
    <s v="Oksana"/>
    <s v="Mikhalko"/>
    <n v="17.53"/>
  </r>
  <r>
    <x v="857"/>
    <x v="7"/>
    <s v="May"/>
    <x v="1"/>
    <n v="20"/>
    <x v="103"/>
    <s v="Saloua"/>
    <s v="Tamasin"/>
    <n v="29.3"/>
  </r>
  <r>
    <x v="858"/>
    <x v="7"/>
    <s v="May"/>
    <x v="1"/>
    <n v="21"/>
    <x v="0"/>
    <s v="Oksana"/>
    <s v="Mikhalko"/>
    <n v="17.53"/>
  </r>
  <r>
    <x v="858"/>
    <x v="7"/>
    <s v="May"/>
    <x v="1"/>
    <n v="21"/>
    <x v="82"/>
    <s v="Pierluigi"/>
    <s v="Pierluigi"/>
    <n v="159.13"/>
  </r>
  <r>
    <x v="859"/>
    <x v="7"/>
    <s v="May"/>
    <x v="1"/>
    <n v="21"/>
    <x v="132"/>
    <s v="Anton"/>
    <s v="Romanoskii"/>
    <n v="152"/>
  </r>
  <r>
    <x v="859"/>
    <x v="7"/>
    <s v="May"/>
    <x v="1"/>
    <n v="21"/>
    <x v="32"/>
    <s v="Pierre"/>
    <s v="Piton"/>
    <n v="54"/>
  </r>
  <r>
    <x v="860"/>
    <x v="7"/>
    <s v="May"/>
    <x v="1"/>
    <n v="22"/>
    <x v="105"/>
    <s v="Bright"/>
    <s v="School"/>
    <n v="82.5"/>
  </r>
  <r>
    <x v="861"/>
    <x v="7"/>
    <s v="May"/>
    <x v="1"/>
    <n v="22"/>
    <x v="0"/>
    <s v="Oksana"/>
    <s v="Mikhalko"/>
    <n v="17.53"/>
  </r>
  <r>
    <x v="862"/>
    <x v="7"/>
    <s v="Jun"/>
    <x v="1"/>
    <n v="23"/>
    <x v="0"/>
    <s v="Oksana"/>
    <s v="Mikhalko"/>
    <n v="17.53"/>
  </r>
  <r>
    <x v="863"/>
    <x v="7"/>
    <s v="Jun"/>
    <x v="1"/>
    <n v="24"/>
    <x v="0"/>
    <s v="Oksana"/>
    <s v="Mikhalko"/>
    <n v="17.53"/>
  </r>
  <r>
    <x v="864"/>
    <x v="7"/>
    <s v="Jun"/>
    <x v="1"/>
    <n v="25"/>
    <x v="105"/>
    <s v="Bright"/>
    <s v="School"/>
    <n v="99"/>
  </r>
  <r>
    <x v="865"/>
    <x v="7"/>
    <s v="Jun"/>
    <x v="1"/>
    <n v="25"/>
    <x v="0"/>
    <s v="Oksana"/>
    <s v="Mikhalko"/>
    <n v="17.53"/>
  </r>
  <r>
    <x v="866"/>
    <x v="7"/>
    <s v="Jun"/>
    <x v="1"/>
    <n v="26"/>
    <x v="82"/>
    <s v="Pierluigi"/>
    <s v="Pierluigi"/>
    <n v="159.13"/>
  </r>
  <r>
    <x v="867"/>
    <x v="7"/>
    <s v="Jun"/>
    <x v="1"/>
    <n v="26"/>
    <x v="32"/>
    <s v="Pierre"/>
    <s v="Piton"/>
    <n v="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5">
  <r>
    <d v="2018-01-03T00:00:00"/>
    <n v="2018"/>
    <s v="Jan"/>
    <s v="Q1"/>
    <n v="1"/>
    <x v="0"/>
    <s v="Oksana"/>
    <s v="Mikhalko"/>
    <n v="11.4"/>
  </r>
  <r>
    <d v="2018-01-03T00:00:00"/>
    <n v="2018"/>
    <s v="Jan"/>
    <s v="Q1"/>
    <n v="1"/>
    <x v="1"/>
    <s v="Vincent"/>
    <s v="Delgatte"/>
    <n v="17"/>
  </r>
  <r>
    <d v="2018-01-05T00:00:00"/>
    <n v="2018"/>
    <s v="Jan"/>
    <s v="Q1"/>
    <n v="1"/>
    <x v="2"/>
    <s v="Charlotte"/>
    <s v="Longo"/>
    <n v="17"/>
  </r>
  <r>
    <d v="2018-01-05T00:00:00"/>
    <n v="2018"/>
    <s v="Jan"/>
    <s v="Q1"/>
    <n v="1"/>
    <x v="3"/>
    <s v="Jandher"/>
    <s v="Carvalho"/>
    <n v="76"/>
  </r>
  <r>
    <d v="2018-01-05T00:00:00"/>
    <n v="2018"/>
    <s v="Jan"/>
    <s v="Q1"/>
    <n v="1"/>
    <x v="4"/>
    <s v="Monique"/>
    <s v="Baumgartner"/>
    <n v="17"/>
  </r>
  <r>
    <d v="2018-01-05T00:00:00"/>
    <n v="2018"/>
    <s v="Jan"/>
    <s v="Q1"/>
    <n v="1"/>
    <x v="5"/>
    <s v="Viviani"/>
    <s v="Onishi"/>
    <n v="17"/>
  </r>
  <r>
    <d v="2018-01-06T00:00:00"/>
    <n v="2018"/>
    <s v="Jan"/>
    <s v="Q1"/>
    <n v="1"/>
    <x v="6"/>
    <s v="Bárbara"/>
    <s v="Vaquero"/>
    <n v="17"/>
  </r>
  <r>
    <d v="2018-01-08T00:00:00"/>
    <n v="2018"/>
    <s v="Jan"/>
    <s v="Q1"/>
    <n v="2"/>
    <x v="2"/>
    <s v="Charlotte"/>
    <s v="Longo"/>
    <n v="17"/>
  </r>
  <r>
    <d v="2018-01-08T00:00:00"/>
    <n v="2018"/>
    <s v="Jan"/>
    <s v="Q1"/>
    <n v="2"/>
    <x v="7"/>
    <s v="Danila"/>
    <s v="Danila"/>
    <n v="15.2"/>
  </r>
  <r>
    <d v="2018-01-08T00:00:00"/>
    <n v="2018"/>
    <s v="Jan"/>
    <s v="Q1"/>
    <n v="2"/>
    <x v="8"/>
    <s v="Luciana"/>
    <s v="Stuewe"/>
    <n v="22.11"/>
  </r>
  <r>
    <d v="2018-01-08T00:00:00"/>
    <n v="2018"/>
    <s v="Jan"/>
    <s v="Q1"/>
    <n v="2"/>
    <x v="5"/>
    <s v="Viviani"/>
    <s v="Onishi"/>
    <n v="34"/>
  </r>
  <r>
    <d v="2018-01-09T00:00:00"/>
    <n v="2018"/>
    <s v="Jan"/>
    <s v="Q1"/>
    <n v="2"/>
    <x v="9"/>
    <s v="Eva"/>
    <s v="C"/>
    <n v="21.37"/>
  </r>
  <r>
    <d v="2018-01-11T00:00:00"/>
    <n v="2018"/>
    <s v="Jan"/>
    <s v="Q1"/>
    <n v="2"/>
    <x v="10"/>
    <s v="Andrezza"/>
    <s v="Oliveira"/>
    <n v="22"/>
  </r>
  <r>
    <d v="2018-01-14T00:00:00"/>
    <n v="2018"/>
    <s v="Jan"/>
    <s v="Q1"/>
    <n v="2"/>
    <x v="1"/>
    <s v="Vincent"/>
    <s v="Delgatte"/>
    <n v="17"/>
  </r>
  <r>
    <d v="2018-01-15T00:00:00"/>
    <n v="2018"/>
    <s v="Jan"/>
    <s v="Q1"/>
    <n v="3"/>
    <x v="6"/>
    <s v="Bárbara"/>
    <s v="Vaquero"/>
    <n v="17"/>
  </r>
  <r>
    <d v="2018-01-15T00:00:00"/>
    <n v="2018"/>
    <s v="Jan"/>
    <s v="Q1"/>
    <n v="3"/>
    <x v="7"/>
    <s v="Danila"/>
    <s v="Danila"/>
    <n v="15.2"/>
  </r>
  <r>
    <d v="2018-01-15T00:00:00"/>
    <n v="2018"/>
    <s v="Jan"/>
    <s v="Q1"/>
    <n v="3"/>
    <x v="4"/>
    <s v="Monique"/>
    <s v="Baumgartner"/>
    <n v="17"/>
  </r>
  <r>
    <d v="2018-01-15T00:00:00"/>
    <n v="2018"/>
    <s v="Jan"/>
    <s v="Q1"/>
    <n v="3"/>
    <x v="0"/>
    <s v="Oksana"/>
    <s v="Mikhalko"/>
    <n v="11.4"/>
  </r>
  <r>
    <d v="2018-01-15T00:00:00"/>
    <n v="2018"/>
    <s v="Jan"/>
    <s v="Q1"/>
    <n v="3"/>
    <x v="5"/>
    <s v="Viviani"/>
    <s v="Onishi"/>
    <n v="17"/>
  </r>
  <r>
    <d v="2018-01-15T00:00:00"/>
    <n v="2018"/>
    <s v="Jan"/>
    <s v="Q1"/>
    <n v="3"/>
    <x v="5"/>
    <s v="Viviani"/>
    <s v="Onishi"/>
    <n v="17"/>
  </r>
  <r>
    <d v="2018-01-16T00:00:00"/>
    <n v="2018"/>
    <s v="Jan"/>
    <s v="Q1"/>
    <n v="3"/>
    <x v="2"/>
    <s v="Charlotte"/>
    <s v="Longo"/>
    <n v="17"/>
  </r>
  <r>
    <d v="2018-01-16T00:00:00"/>
    <n v="2018"/>
    <s v="Jan"/>
    <s v="Q1"/>
    <n v="3"/>
    <x v="11"/>
    <s v="Fabio"/>
    <s v="Olivieri"/>
    <n v="30"/>
  </r>
  <r>
    <d v="2018-01-16T00:00:00"/>
    <n v="2018"/>
    <s v="Jan"/>
    <s v="Q1"/>
    <n v="3"/>
    <x v="12"/>
    <s v="Fabio"/>
    <s v="Capitas"/>
    <n v="17"/>
  </r>
  <r>
    <d v="2018-01-17T00:00:00"/>
    <n v="2018"/>
    <s v="Jan"/>
    <s v="Q1"/>
    <n v="3"/>
    <x v="13"/>
    <s v="Filipp"/>
    <s v="Sagalovich"/>
    <n v="14.5"/>
  </r>
  <r>
    <d v="2018-01-19T00:00:00"/>
    <n v="2018"/>
    <s v="Jan"/>
    <s v="Q1"/>
    <n v="3"/>
    <x v="9"/>
    <s v="Eva"/>
    <s v="C"/>
    <n v="21.36"/>
  </r>
  <r>
    <d v="2018-01-19T00:00:00"/>
    <n v="2018"/>
    <s v="Jan"/>
    <s v="Q1"/>
    <n v="3"/>
    <x v="0"/>
    <s v="Oksana"/>
    <s v="Mikhalko"/>
    <n v="11.4"/>
  </r>
  <r>
    <d v="2018-01-20T00:00:00"/>
    <n v="2018"/>
    <s v="Jan"/>
    <s v="Q1"/>
    <n v="3"/>
    <x v="8"/>
    <s v="Luciana"/>
    <s v="Stuewe"/>
    <n v="21.84"/>
  </r>
  <r>
    <d v="2018-01-22T00:00:00"/>
    <n v="2018"/>
    <s v="Jan"/>
    <s v="Q1"/>
    <n v="4"/>
    <x v="7"/>
    <s v="Danila"/>
    <s v="Danila"/>
    <n v="15.2"/>
  </r>
  <r>
    <d v="2018-01-22T00:00:00"/>
    <n v="2018"/>
    <s v="Jan"/>
    <s v="Q1"/>
    <n v="4"/>
    <x v="4"/>
    <s v="Monique"/>
    <s v="Baumgartner"/>
    <n v="17"/>
  </r>
  <r>
    <d v="2018-01-22T00:00:00"/>
    <n v="2018"/>
    <s v="Jan"/>
    <s v="Q1"/>
    <n v="4"/>
    <x v="5"/>
    <s v="Viviani"/>
    <s v="Onishi"/>
    <n v="51"/>
  </r>
  <r>
    <d v="2018-01-23T00:00:00"/>
    <n v="2018"/>
    <s v="Jan"/>
    <s v="Q1"/>
    <n v="4"/>
    <x v="12"/>
    <s v="Fabio"/>
    <s v="Capitas"/>
    <n v="17"/>
  </r>
  <r>
    <d v="2018-01-24T00:00:00"/>
    <n v="2018"/>
    <s v="Jan"/>
    <s v="Q1"/>
    <n v="4"/>
    <x v="6"/>
    <s v="Bárbara"/>
    <s v="Vaquero"/>
    <n v="17"/>
  </r>
  <r>
    <d v="2018-01-24T00:00:00"/>
    <n v="2018"/>
    <s v="Jan"/>
    <s v="Q1"/>
    <n v="4"/>
    <x v="0"/>
    <s v="Oksana"/>
    <s v="Mikhalko"/>
    <n v="11.4"/>
  </r>
  <r>
    <d v="2018-01-24T00:00:00"/>
    <n v="2018"/>
    <s v="Jan"/>
    <s v="Q1"/>
    <n v="4"/>
    <x v="1"/>
    <s v="Vincent"/>
    <s v="Delgatte"/>
    <n v="17"/>
  </r>
  <r>
    <d v="2018-01-25T00:00:00"/>
    <n v="2018"/>
    <s v="Jan"/>
    <s v="Q1"/>
    <n v="4"/>
    <x v="14"/>
    <s v="Cristiane"/>
    <s v="Elias"/>
    <n v="14.1"/>
  </r>
  <r>
    <d v="2018-01-25T00:00:00"/>
    <n v="2018"/>
    <s v="Jan"/>
    <s v="Q1"/>
    <n v="4"/>
    <x v="9"/>
    <s v="Eva"/>
    <s v="C"/>
    <n v="42.18"/>
  </r>
  <r>
    <d v="2018-01-26T00:00:00"/>
    <n v="2018"/>
    <s v="Jan"/>
    <s v="Q1"/>
    <n v="4"/>
    <x v="2"/>
    <s v="Charlotte"/>
    <s v="Longo"/>
    <n v="17"/>
  </r>
  <r>
    <d v="2018-01-26T00:00:00"/>
    <n v="2018"/>
    <s v="Jan"/>
    <s v="Q1"/>
    <n v="4"/>
    <x v="8"/>
    <s v="Luciana"/>
    <s v="Stuewe"/>
    <n v="21.61"/>
  </r>
  <r>
    <d v="2018-01-27T00:00:00"/>
    <n v="2018"/>
    <s v="Jan"/>
    <s v="Q1"/>
    <n v="4"/>
    <x v="4"/>
    <s v="Monique"/>
    <s v="Baumgartner"/>
    <n v="17"/>
  </r>
  <r>
    <d v="2018-01-28T00:00:00"/>
    <n v="2018"/>
    <s v="Jan"/>
    <s v="Q1"/>
    <n v="4"/>
    <x v="6"/>
    <s v="Bárbara"/>
    <s v="Vaquero"/>
    <n v="17"/>
  </r>
  <r>
    <d v="2018-01-29T00:00:00"/>
    <n v="2018"/>
    <s v="Jan"/>
    <s v="Q1"/>
    <n v="5"/>
    <x v="15"/>
    <s v="Amy"/>
    <s v="Wieth"/>
    <n v="17"/>
  </r>
  <r>
    <d v="2018-01-29T00:00:00"/>
    <n v="2018"/>
    <s v="Jan"/>
    <s v="Q1"/>
    <n v="5"/>
    <x v="7"/>
    <s v="Danila"/>
    <s v="Danila"/>
    <n v="15.2"/>
  </r>
  <r>
    <d v="2018-01-29T00:00:00"/>
    <n v="2018"/>
    <s v="Jan"/>
    <s v="Q1"/>
    <n v="5"/>
    <x v="0"/>
    <s v="Oksana"/>
    <s v="Mikhalko"/>
    <n v="22.8"/>
  </r>
  <r>
    <d v="2018-01-30T00:00:00"/>
    <n v="2018"/>
    <s v="Jan"/>
    <s v="Q1"/>
    <n v="5"/>
    <x v="2"/>
    <s v="Charlotte"/>
    <s v="Longo"/>
    <n v="17"/>
  </r>
  <r>
    <d v="2018-01-30T00:00:00"/>
    <n v="2018"/>
    <s v="Jan"/>
    <s v="Q1"/>
    <n v="5"/>
    <x v="8"/>
    <s v="Luciana"/>
    <s v="Stuewe"/>
    <n v="21.32"/>
  </r>
  <r>
    <d v="2018-01-31T00:00:00"/>
    <n v="2018"/>
    <s v="Jan"/>
    <s v="Q1"/>
    <n v="5"/>
    <x v="10"/>
    <s v="Andrezza"/>
    <s v="Oliveira"/>
    <n v="22"/>
  </r>
  <r>
    <d v="2018-01-31T00:00:00"/>
    <n v="2018"/>
    <s v="Jan"/>
    <s v="Q1"/>
    <n v="5"/>
    <x v="14"/>
    <s v="Cristiane"/>
    <s v="Elias"/>
    <n v="10.59"/>
  </r>
  <r>
    <d v="2018-01-31T00:00:00"/>
    <n v="2018"/>
    <s v="Jan"/>
    <s v="Q1"/>
    <n v="5"/>
    <x v="1"/>
    <s v="Vincent"/>
    <s v="Delgatte"/>
    <n v="17"/>
  </r>
  <r>
    <d v="2018-01-31T00:00:00"/>
    <n v="2018"/>
    <s v="Jan"/>
    <s v="Q1"/>
    <n v="5"/>
    <x v="5"/>
    <s v="Viviani"/>
    <s v="Onishi"/>
    <n v="51"/>
  </r>
  <r>
    <d v="2018-02-02T00:00:00"/>
    <n v="2018"/>
    <s v="Feb"/>
    <s v="Q1"/>
    <n v="5"/>
    <x v="3"/>
    <s v="Jandher"/>
    <s v="Carvalho"/>
    <n v="95"/>
  </r>
  <r>
    <d v="2018-02-05T00:00:00"/>
    <n v="2018"/>
    <s v="Feb"/>
    <s v="Q1"/>
    <n v="6"/>
    <x v="6"/>
    <s v="Bárbara"/>
    <s v="Vaquero"/>
    <n v="17"/>
  </r>
  <r>
    <d v="2018-02-05T00:00:00"/>
    <n v="2018"/>
    <s v="Feb"/>
    <s v="Q1"/>
    <n v="6"/>
    <x v="7"/>
    <s v="Danila"/>
    <s v="Danila"/>
    <n v="15.2"/>
  </r>
  <r>
    <d v="2018-02-05T00:00:00"/>
    <n v="2018"/>
    <s v="Feb"/>
    <s v="Q1"/>
    <n v="6"/>
    <x v="16"/>
    <s v="Gustavo"/>
    <s v="Saraiva"/>
    <n v="22"/>
  </r>
  <r>
    <d v="2018-02-06T00:00:00"/>
    <n v="2018"/>
    <s v="Feb"/>
    <s v="Q1"/>
    <n v="6"/>
    <x v="0"/>
    <s v="Oksana"/>
    <s v="Mikhalko"/>
    <n v="11.4"/>
  </r>
  <r>
    <d v="2018-02-07T00:00:00"/>
    <n v="2018"/>
    <s v="Feb"/>
    <s v="Q1"/>
    <n v="6"/>
    <x v="14"/>
    <s v="Cristiane"/>
    <s v="Elias"/>
    <n v="7.3"/>
  </r>
  <r>
    <d v="2018-02-07T00:00:00"/>
    <n v="2018"/>
    <s v="Feb"/>
    <s v="Q1"/>
    <n v="6"/>
    <x v="5"/>
    <s v="Viviani"/>
    <s v="Onishi"/>
    <n v="34"/>
  </r>
  <r>
    <d v="2018-02-08T00:00:00"/>
    <n v="2018"/>
    <s v="Feb"/>
    <s v="Q1"/>
    <n v="6"/>
    <x v="9"/>
    <s v="Eva"/>
    <s v="C"/>
    <n v="21.39"/>
  </r>
  <r>
    <d v="2018-02-08T00:00:00"/>
    <n v="2018"/>
    <s v="Feb"/>
    <s v="Q1"/>
    <n v="6"/>
    <x v="4"/>
    <s v="Monique"/>
    <s v="Baumgartner"/>
    <n v="17"/>
  </r>
  <r>
    <d v="2018-02-09T00:00:00"/>
    <n v="2018"/>
    <s v="Feb"/>
    <s v="Q1"/>
    <n v="6"/>
    <x v="15"/>
    <s v="Amy"/>
    <s v="Wieth"/>
    <n v="17"/>
  </r>
  <r>
    <d v="2018-02-09T00:00:00"/>
    <n v="2018"/>
    <s v="Feb"/>
    <s v="Q1"/>
    <n v="6"/>
    <x v="8"/>
    <s v="Luciana"/>
    <s v="Stuewe"/>
    <n v="21.39"/>
  </r>
  <r>
    <d v="2018-02-12T00:00:00"/>
    <n v="2018"/>
    <s v="Feb"/>
    <s v="Q1"/>
    <n v="7"/>
    <x v="17"/>
    <s v="Aleksei"/>
    <s v="Greshilov"/>
    <n v="20.857199999999999"/>
  </r>
  <r>
    <d v="2018-02-12T00:00:00"/>
    <n v="2018"/>
    <s v="Feb"/>
    <s v="Q1"/>
    <n v="7"/>
    <x v="7"/>
    <s v="Danila"/>
    <s v="Danila"/>
    <n v="15.2"/>
  </r>
  <r>
    <d v="2018-02-12T00:00:00"/>
    <n v="2018"/>
    <s v="Feb"/>
    <s v="Q1"/>
    <n v="7"/>
    <x v="16"/>
    <s v="Gustavo"/>
    <s v="Saraiva"/>
    <n v="22"/>
  </r>
  <r>
    <d v="2018-02-12T00:00:00"/>
    <n v="2018"/>
    <s v="Feb"/>
    <s v="Q1"/>
    <n v="7"/>
    <x v="0"/>
    <s v="Oksana"/>
    <s v="Mikhalko"/>
    <n v="22.8"/>
  </r>
  <r>
    <d v="2018-02-13T00:00:00"/>
    <n v="2018"/>
    <s v="Feb"/>
    <s v="Q1"/>
    <n v="7"/>
    <x v="6"/>
    <s v="Bárbara"/>
    <s v="Vaquero"/>
    <n v="17"/>
  </r>
  <r>
    <d v="2018-02-13T00:00:00"/>
    <n v="2018"/>
    <s v="Feb"/>
    <s v="Q1"/>
    <n v="7"/>
    <x v="8"/>
    <s v="Luciana"/>
    <s v="Stuewe"/>
    <n v="22"/>
  </r>
  <r>
    <d v="2018-02-13T00:00:00"/>
    <n v="2018"/>
    <s v="Feb"/>
    <s v="Q1"/>
    <n v="7"/>
    <x v="4"/>
    <s v="Monique"/>
    <s v="Baumgartner"/>
    <n v="17"/>
  </r>
  <r>
    <d v="2018-02-14T00:00:00"/>
    <n v="2018"/>
    <s v="Feb"/>
    <s v="Q1"/>
    <n v="7"/>
    <x v="9"/>
    <s v="Eva"/>
    <s v="C"/>
    <n v="21.56"/>
  </r>
  <r>
    <d v="2018-02-14T00:00:00"/>
    <n v="2018"/>
    <s v="Feb"/>
    <s v="Q1"/>
    <n v="7"/>
    <x v="18"/>
    <s v="Jose"/>
    <s v="Antoni"/>
    <n v="21.56"/>
  </r>
  <r>
    <d v="2018-02-15T00:00:00"/>
    <n v="2018"/>
    <s v="Feb"/>
    <s v="Q1"/>
    <n v="7"/>
    <x v="19"/>
    <s v="Albert"/>
    <s v="Beltran"/>
    <n v="22"/>
  </r>
  <r>
    <d v="2018-02-15T00:00:00"/>
    <n v="2018"/>
    <s v="Feb"/>
    <s v="Q1"/>
    <n v="7"/>
    <x v="10"/>
    <s v="Andrezza"/>
    <s v="Oliveira"/>
    <n v="22"/>
  </r>
  <r>
    <d v="2018-02-16T00:00:00"/>
    <n v="2018"/>
    <s v="Feb"/>
    <s v="Q1"/>
    <n v="7"/>
    <x v="19"/>
    <s v="Albert"/>
    <s v="Beltran"/>
    <n v="22"/>
  </r>
  <r>
    <d v="2018-02-18T00:00:00"/>
    <n v="2018"/>
    <s v="Feb"/>
    <s v="Q1"/>
    <n v="7"/>
    <x v="16"/>
    <s v="Gustavo"/>
    <s v="Saraiva"/>
    <n v="22"/>
  </r>
  <r>
    <d v="2018-02-18T00:00:00"/>
    <n v="2018"/>
    <s v="Feb"/>
    <s v="Q1"/>
    <n v="7"/>
    <x v="8"/>
    <s v="Luciana"/>
    <s v="Stuewe"/>
    <n v="22"/>
  </r>
  <r>
    <d v="2018-02-19T00:00:00"/>
    <n v="2018"/>
    <s v="Feb"/>
    <s v="Q1"/>
    <n v="8"/>
    <x v="19"/>
    <s v="Albert"/>
    <s v="Beltran"/>
    <n v="22"/>
  </r>
  <r>
    <d v="2018-02-19T00:00:00"/>
    <n v="2018"/>
    <s v="Feb"/>
    <s v="Q1"/>
    <n v="8"/>
    <x v="7"/>
    <s v="Danila"/>
    <s v="Danila"/>
    <n v="15.2"/>
  </r>
  <r>
    <d v="2018-02-19T00:00:00"/>
    <n v="2018"/>
    <s v="Feb"/>
    <s v="Q1"/>
    <n v="8"/>
    <x v="4"/>
    <s v="Monique"/>
    <s v="Baumgartner"/>
    <n v="22"/>
  </r>
  <r>
    <d v="2018-02-19T00:00:00"/>
    <n v="2018"/>
    <s v="Feb"/>
    <s v="Q1"/>
    <n v="8"/>
    <x v="5"/>
    <s v="Viviani"/>
    <s v="Onishi"/>
    <n v="17"/>
  </r>
  <r>
    <d v="2018-02-20T00:00:00"/>
    <n v="2018"/>
    <s v="Feb"/>
    <s v="Q1"/>
    <n v="8"/>
    <x v="19"/>
    <s v="Albert"/>
    <s v="Beltran"/>
    <n v="22"/>
  </r>
  <r>
    <d v="2018-02-20T00:00:00"/>
    <n v="2018"/>
    <s v="Feb"/>
    <s v="Q1"/>
    <n v="8"/>
    <x v="6"/>
    <s v="Bárbara"/>
    <s v="Vaquero"/>
    <n v="17"/>
  </r>
  <r>
    <d v="2018-02-20T00:00:00"/>
    <n v="2018"/>
    <s v="Feb"/>
    <s v="Q1"/>
    <n v="8"/>
    <x v="1"/>
    <s v="Vincent"/>
    <s v="Delgatte"/>
    <n v="22"/>
  </r>
  <r>
    <d v="2018-02-20T00:00:00"/>
    <n v="2018"/>
    <s v="Feb"/>
    <s v="Q1"/>
    <n v="8"/>
    <x v="5"/>
    <s v="Viviani"/>
    <s v="Onishi"/>
    <n v="17"/>
  </r>
  <r>
    <d v="2018-02-21T00:00:00"/>
    <n v="2018"/>
    <s v="Feb"/>
    <s v="Q1"/>
    <n v="8"/>
    <x v="19"/>
    <s v="Albert"/>
    <s v="Beltran"/>
    <n v="22"/>
  </r>
  <r>
    <d v="2018-02-21T00:00:00"/>
    <n v="2018"/>
    <s v="Feb"/>
    <s v="Q1"/>
    <n v="8"/>
    <x v="18"/>
    <s v="Jose"/>
    <s v="Antoni"/>
    <n v="21.34"/>
  </r>
  <r>
    <d v="2018-02-21T00:00:00"/>
    <n v="2018"/>
    <s v="Feb"/>
    <s v="Q1"/>
    <n v="8"/>
    <x v="0"/>
    <s v="Oksana"/>
    <s v="Mikhalko"/>
    <n v="11.4"/>
  </r>
  <r>
    <d v="2018-02-22T00:00:00"/>
    <n v="2018"/>
    <s v="Feb"/>
    <s v="Q1"/>
    <n v="8"/>
    <x v="14"/>
    <s v="Cristiane"/>
    <s v="Elias"/>
    <n v="11.4"/>
  </r>
  <r>
    <d v="2018-02-22T00:00:00"/>
    <n v="2018"/>
    <s v="Feb"/>
    <s v="Q1"/>
    <n v="8"/>
    <x v="9"/>
    <s v="Eva"/>
    <s v="C"/>
    <n v="21.4"/>
  </r>
  <r>
    <d v="2018-02-22T00:00:00"/>
    <n v="2018"/>
    <s v="Feb"/>
    <s v="Q1"/>
    <n v="8"/>
    <x v="20"/>
    <s v="Vinicius"/>
    <s v="Luna"/>
    <n v="22"/>
  </r>
  <r>
    <d v="2018-02-23T00:00:00"/>
    <n v="2018"/>
    <s v="Feb"/>
    <s v="Q1"/>
    <n v="8"/>
    <x v="19"/>
    <s v="Albert"/>
    <s v="Beltran"/>
    <n v="22"/>
  </r>
  <r>
    <d v="2018-02-26T00:00:00"/>
    <n v="2018"/>
    <s v="Feb"/>
    <s v="Q1"/>
    <n v="9"/>
    <x v="19"/>
    <s v="Albert"/>
    <s v="Beltran"/>
    <n v="22"/>
  </r>
  <r>
    <d v="2018-02-26T00:00:00"/>
    <n v="2018"/>
    <s v="Feb"/>
    <s v="Q1"/>
    <n v="9"/>
    <x v="21"/>
    <s v="Aurélie"/>
    <s v="Martinet"/>
    <n v="0.01"/>
  </r>
  <r>
    <d v="2018-02-26T00:00:00"/>
    <n v="2018"/>
    <s v="Feb"/>
    <s v="Q1"/>
    <n v="9"/>
    <x v="6"/>
    <s v="Bárbara"/>
    <s v="Vaquero"/>
    <n v="17"/>
  </r>
  <r>
    <d v="2018-02-26T00:00:00"/>
    <n v="2018"/>
    <s v="Feb"/>
    <s v="Q1"/>
    <n v="9"/>
    <x v="7"/>
    <s v="Danila"/>
    <s v="Danila"/>
    <n v="22"/>
  </r>
  <r>
    <d v="2018-02-26T00:00:00"/>
    <n v="2018"/>
    <s v="Feb"/>
    <s v="Q1"/>
    <n v="9"/>
    <x v="16"/>
    <s v="Gustavo"/>
    <s v="Saraiva"/>
    <n v="22"/>
  </r>
  <r>
    <d v="2018-02-26T00:00:00"/>
    <n v="2018"/>
    <s v="Feb"/>
    <s v="Q1"/>
    <n v="9"/>
    <x v="0"/>
    <s v="Oksana"/>
    <s v="Mikhalko"/>
    <n v="17.48"/>
  </r>
  <r>
    <d v="2018-02-27T00:00:00"/>
    <n v="2018"/>
    <s v="Feb"/>
    <s v="Q1"/>
    <n v="9"/>
    <x v="19"/>
    <s v="Albert"/>
    <s v="Beltran"/>
    <n v="22"/>
  </r>
  <r>
    <d v="2018-02-27T00:00:00"/>
    <n v="2018"/>
    <s v="Feb"/>
    <s v="Q1"/>
    <n v="9"/>
    <x v="22"/>
    <s v="Transferwise"/>
    <s v="Ltd"/>
    <n v="20"/>
  </r>
  <r>
    <d v="2018-02-27T00:00:00"/>
    <n v="2018"/>
    <s v="Feb"/>
    <s v="Q1"/>
    <n v="9"/>
    <x v="5"/>
    <s v="Viviani"/>
    <s v="Onishi"/>
    <n v="17"/>
  </r>
  <r>
    <d v="2018-02-28T00:00:00"/>
    <n v="2018"/>
    <s v="Feb"/>
    <s v="Q1"/>
    <n v="9"/>
    <x v="22"/>
    <s v="Transferwise"/>
    <s v="Ltd"/>
    <n v="68"/>
  </r>
  <r>
    <d v="2018-02-28T00:00:00"/>
    <n v="2018"/>
    <s v="Feb"/>
    <s v="Q1"/>
    <n v="9"/>
    <x v="5"/>
    <s v="Viviani"/>
    <s v="Onishi"/>
    <n v="17"/>
  </r>
  <r>
    <d v="2018-03-01T00:00:00"/>
    <n v="2018"/>
    <s v="Mar"/>
    <s v="Q1"/>
    <n v="9"/>
    <x v="17"/>
    <s v="Aleksei"/>
    <s v="Greshilov"/>
    <n v="22"/>
  </r>
  <r>
    <d v="2018-03-01T00:00:00"/>
    <n v="2018"/>
    <s v="Mar"/>
    <s v="Q1"/>
    <n v="9"/>
    <x v="9"/>
    <s v="Eva"/>
    <s v="C"/>
    <n v="21.48"/>
  </r>
  <r>
    <d v="2018-03-01T00:00:00"/>
    <n v="2018"/>
    <s v="Mar"/>
    <s v="Q1"/>
    <n v="9"/>
    <x v="20"/>
    <s v="Vinicius"/>
    <s v="Luna"/>
    <n v="22"/>
  </r>
  <r>
    <d v="2018-03-02T00:00:00"/>
    <n v="2018"/>
    <s v="Mar"/>
    <s v="Q1"/>
    <n v="9"/>
    <x v="19"/>
    <s v="Albert"/>
    <s v="Beltran"/>
    <n v="22"/>
  </r>
  <r>
    <d v="2018-03-02T00:00:00"/>
    <n v="2018"/>
    <s v="Mar"/>
    <s v="Q1"/>
    <n v="9"/>
    <x v="14"/>
    <s v="Cristiane"/>
    <s v="Elias"/>
    <n v="13.376000000000001"/>
  </r>
  <r>
    <d v="2018-03-05T00:00:00"/>
    <n v="2018"/>
    <s v="Mar"/>
    <s v="Q1"/>
    <n v="10"/>
    <x v="19"/>
    <s v="Albert"/>
    <s v="Beltran"/>
    <n v="22"/>
  </r>
  <r>
    <d v="2018-03-05T00:00:00"/>
    <n v="2018"/>
    <s v="Mar"/>
    <s v="Q1"/>
    <n v="10"/>
    <x v="19"/>
    <s v="Albert"/>
    <s v="Beltran"/>
    <n v="22"/>
  </r>
  <r>
    <d v="2018-03-05T00:00:00"/>
    <n v="2018"/>
    <s v="Mar"/>
    <s v="Q1"/>
    <n v="10"/>
    <x v="16"/>
    <s v="Gustavo"/>
    <s v="Saraiva"/>
    <n v="22"/>
  </r>
  <r>
    <d v="2018-03-05T00:00:00"/>
    <n v="2018"/>
    <s v="Mar"/>
    <s v="Q1"/>
    <n v="10"/>
    <x v="23"/>
    <s v="Irene"/>
    <s v="Simo"/>
    <n v="25"/>
  </r>
  <r>
    <d v="2018-03-05T00:00:00"/>
    <n v="2018"/>
    <s v="Mar"/>
    <s v="Q1"/>
    <n v="10"/>
    <x v="3"/>
    <s v="Jandher"/>
    <s v="Carvalho"/>
    <n v="100"/>
  </r>
  <r>
    <d v="2018-03-05T00:00:00"/>
    <n v="2018"/>
    <s v="Mar"/>
    <s v="Q1"/>
    <n v="10"/>
    <x v="8"/>
    <s v="Luciana"/>
    <s v="Stuewe"/>
    <n v="22.8"/>
  </r>
  <r>
    <d v="2018-03-05T00:00:00"/>
    <n v="2018"/>
    <s v="Mar"/>
    <s v="Q1"/>
    <n v="10"/>
    <x v="24"/>
    <s v="Peggy"/>
    <s v="Philippe"/>
    <n v="28.5"/>
  </r>
  <r>
    <d v="2018-03-05T00:00:00"/>
    <n v="2018"/>
    <s v="Mar"/>
    <s v="Q1"/>
    <n v="10"/>
    <x v="1"/>
    <s v="Vincent"/>
    <s v="Delgatte"/>
    <n v="22"/>
  </r>
  <r>
    <d v="2018-03-05T00:00:00"/>
    <n v="2018"/>
    <s v="Mar"/>
    <s v="Q1"/>
    <n v="10"/>
    <x v="5"/>
    <s v="Viviani"/>
    <s v="Onishi"/>
    <n v="34"/>
  </r>
  <r>
    <d v="2018-03-06T00:00:00"/>
    <n v="2018"/>
    <s v="Mar"/>
    <s v="Q1"/>
    <n v="10"/>
    <x v="25"/>
    <s v="Ana"/>
    <s v="Silva"/>
    <n v="22"/>
  </r>
  <r>
    <d v="2018-03-07T00:00:00"/>
    <n v="2018"/>
    <s v="Mar"/>
    <s v="Q1"/>
    <n v="10"/>
    <x v="19"/>
    <s v="Albert"/>
    <s v="Beltran"/>
    <n v="22"/>
  </r>
  <r>
    <d v="2018-03-07T00:00:00"/>
    <n v="2018"/>
    <s v="Mar"/>
    <s v="Q1"/>
    <n v="10"/>
    <x v="10"/>
    <s v="Andrezza"/>
    <s v="Oliveira"/>
    <n v="22"/>
  </r>
  <r>
    <d v="2018-03-07T00:00:00"/>
    <n v="2018"/>
    <s v="Mar"/>
    <s v="Q1"/>
    <n v="10"/>
    <x v="14"/>
    <s v="Cristiane"/>
    <s v="Elias"/>
    <n v="13.376000000000001"/>
  </r>
  <r>
    <d v="2018-03-07T00:00:00"/>
    <n v="2018"/>
    <s v="Mar"/>
    <s v="Q1"/>
    <n v="10"/>
    <x v="23"/>
    <s v="Irene"/>
    <s v="Simo"/>
    <n v="25"/>
  </r>
  <r>
    <d v="2018-03-07T00:00:00"/>
    <n v="2018"/>
    <s v="Mar"/>
    <s v="Q1"/>
    <n v="10"/>
    <x v="23"/>
    <s v="Irene"/>
    <s v="Simo"/>
    <n v="70.56"/>
  </r>
  <r>
    <d v="2018-03-07T00:00:00"/>
    <n v="2018"/>
    <s v="Mar"/>
    <s v="Q1"/>
    <n v="10"/>
    <x v="18"/>
    <s v="Jose"/>
    <s v="Antoni"/>
    <n v="21.67"/>
  </r>
  <r>
    <d v="2018-03-08T00:00:00"/>
    <n v="2018"/>
    <s v="Mar"/>
    <s v="Q1"/>
    <n v="10"/>
    <x v="17"/>
    <s v="Aleksei"/>
    <s v="Greshilov"/>
    <n v="22"/>
  </r>
  <r>
    <d v="2018-03-08T00:00:00"/>
    <n v="2018"/>
    <s v="Mar"/>
    <s v="Q1"/>
    <n v="10"/>
    <x v="20"/>
    <s v="Vinicius"/>
    <s v="Luna"/>
    <n v="22"/>
  </r>
  <r>
    <d v="2018-03-09T00:00:00"/>
    <n v="2018"/>
    <s v="Mar"/>
    <s v="Q1"/>
    <n v="10"/>
    <x v="8"/>
    <s v="Luciana"/>
    <s v="Stuewe"/>
    <n v="22.8"/>
  </r>
  <r>
    <d v="2018-03-11T00:00:00"/>
    <n v="2018"/>
    <s v="Mar"/>
    <s v="Q1"/>
    <n v="10"/>
    <x v="19"/>
    <s v="Albert"/>
    <s v="Beltran"/>
    <n v="22"/>
  </r>
  <r>
    <d v="2018-03-11T00:00:00"/>
    <n v="2018"/>
    <s v="Mar"/>
    <s v="Q1"/>
    <n v="10"/>
    <x v="19"/>
    <s v="Albert"/>
    <s v="Beltran"/>
    <n v="22"/>
  </r>
  <r>
    <d v="2018-03-12T00:00:00"/>
    <n v="2018"/>
    <s v="Mar"/>
    <s v="Q1"/>
    <n v="11"/>
    <x v="6"/>
    <s v="Bárbara"/>
    <s v="Vaquero"/>
    <n v="22"/>
  </r>
  <r>
    <d v="2018-03-12T00:00:00"/>
    <n v="2018"/>
    <s v="Mar"/>
    <s v="Q1"/>
    <n v="11"/>
    <x v="7"/>
    <s v="Danila"/>
    <s v="Danila"/>
    <n v="22"/>
  </r>
  <r>
    <d v="2018-03-12T00:00:00"/>
    <n v="2018"/>
    <s v="Mar"/>
    <s v="Q1"/>
    <n v="11"/>
    <x v="26"/>
    <s v="Elena"/>
    <s v="Telese"/>
    <n v="29"/>
  </r>
  <r>
    <d v="2018-03-12T00:00:00"/>
    <n v="2018"/>
    <s v="Mar"/>
    <s v="Q1"/>
    <n v="11"/>
    <x v="16"/>
    <s v="Gustavo"/>
    <s v="Saraiva"/>
    <n v="22"/>
  </r>
  <r>
    <d v="2018-03-12T00:00:00"/>
    <n v="2018"/>
    <s v="Mar"/>
    <s v="Q1"/>
    <n v="11"/>
    <x v="5"/>
    <s v="Viviani"/>
    <s v="Onishi"/>
    <n v="51"/>
  </r>
  <r>
    <d v="2018-03-13T00:00:00"/>
    <n v="2018"/>
    <s v="Mar"/>
    <s v="Q1"/>
    <n v="11"/>
    <x v="19"/>
    <s v="Albert"/>
    <s v="Beltran"/>
    <n v="22"/>
  </r>
  <r>
    <d v="2018-03-13T00:00:00"/>
    <n v="2018"/>
    <s v="Mar"/>
    <s v="Q1"/>
    <n v="11"/>
    <x v="19"/>
    <s v="Albert"/>
    <s v="Beltran"/>
    <n v="22"/>
  </r>
  <r>
    <d v="2018-03-13T00:00:00"/>
    <n v="2018"/>
    <s v="Mar"/>
    <s v="Q1"/>
    <n v="11"/>
    <x v="1"/>
    <s v="Vincent"/>
    <s v="Delgatte"/>
    <n v="22"/>
  </r>
  <r>
    <d v="2018-03-14T00:00:00"/>
    <n v="2018"/>
    <s v="Mar"/>
    <s v="Q1"/>
    <n v="11"/>
    <x v="17"/>
    <s v="Aleksei"/>
    <s v="Greshilov"/>
    <n v="22"/>
  </r>
  <r>
    <d v="2018-03-14T00:00:00"/>
    <n v="2018"/>
    <s v="Mar"/>
    <s v="Q1"/>
    <n v="11"/>
    <x v="25"/>
    <s v="Ana"/>
    <s v="Silva"/>
    <n v="22"/>
  </r>
  <r>
    <d v="2018-03-14T00:00:00"/>
    <n v="2018"/>
    <s v="Mar"/>
    <s v="Q1"/>
    <n v="11"/>
    <x v="24"/>
    <s v="Peggy"/>
    <s v="Philippe"/>
    <n v="28.5"/>
  </r>
  <r>
    <d v="2018-03-14T00:00:00"/>
    <n v="2018"/>
    <s v="Mar"/>
    <s v="Q1"/>
    <n v="11"/>
    <x v="20"/>
    <s v="Vinicius"/>
    <s v="Luna"/>
    <n v="22"/>
  </r>
  <r>
    <d v="2018-03-15T00:00:00"/>
    <n v="2018"/>
    <s v="Mar"/>
    <s v="Q1"/>
    <n v="11"/>
    <x v="19"/>
    <s v="Albert"/>
    <s v="Beltran"/>
    <n v="22"/>
  </r>
  <r>
    <d v="2018-03-15T00:00:00"/>
    <n v="2018"/>
    <s v="Mar"/>
    <s v="Q1"/>
    <n v="11"/>
    <x v="19"/>
    <s v="Albert"/>
    <s v="Beltran"/>
    <n v="22"/>
  </r>
  <r>
    <d v="2018-03-15T00:00:00"/>
    <n v="2018"/>
    <s v="Mar"/>
    <s v="Q1"/>
    <n v="11"/>
    <x v="17"/>
    <s v="Aleksei"/>
    <s v="Greshilov"/>
    <n v="22"/>
  </r>
  <r>
    <d v="2018-03-15T00:00:00"/>
    <n v="2018"/>
    <s v="Mar"/>
    <s v="Q1"/>
    <n v="11"/>
    <x v="9"/>
    <s v="Eva"/>
    <s v="C"/>
    <n v="21.42"/>
  </r>
  <r>
    <d v="2018-03-15T00:00:00"/>
    <n v="2018"/>
    <s v="Mar"/>
    <s v="Q1"/>
    <n v="11"/>
    <x v="23"/>
    <s v="Irene"/>
    <s v="Simo"/>
    <n v="117.6"/>
  </r>
  <r>
    <d v="2018-03-16T00:00:00"/>
    <n v="2018"/>
    <s v="Mar"/>
    <s v="Q1"/>
    <n v="11"/>
    <x v="8"/>
    <s v="Luciana"/>
    <s v="Stuewe"/>
    <n v="22.8"/>
  </r>
  <r>
    <d v="2018-03-17T00:00:00"/>
    <n v="2018"/>
    <s v="Mar"/>
    <s v="Q1"/>
    <n v="11"/>
    <x v="26"/>
    <s v="Elena"/>
    <s v="Telese"/>
    <n v="29"/>
  </r>
  <r>
    <d v="2018-03-18T00:00:00"/>
    <n v="2018"/>
    <s v="Mar"/>
    <s v="Q1"/>
    <n v="11"/>
    <x v="8"/>
    <s v="Luciana"/>
    <s v="Stuewe"/>
    <n v="22.8"/>
  </r>
  <r>
    <d v="2018-03-19T00:00:00"/>
    <n v="2018"/>
    <s v="Mar"/>
    <s v="Q1"/>
    <n v="12"/>
    <x v="25"/>
    <s v="Ana"/>
    <s v="Silva"/>
    <n v="22"/>
  </r>
  <r>
    <d v="2018-03-19T00:00:00"/>
    <n v="2018"/>
    <s v="Mar"/>
    <s v="Q1"/>
    <n v="12"/>
    <x v="14"/>
    <s v="Cristiane"/>
    <s v="Elias"/>
    <n v="13.376000000000001"/>
  </r>
  <r>
    <d v="2018-03-20T00:00:00"/>
    <n v="2018"/>
    <s v="Mar"/>
    <s v="Q1"/>
    <n v="12"/>
    <x v="19"/>
    <s v="Albert"/>
    <s v="Beltran"/>
    <n v="22"/>
  </r>
  <r>
    <d v="2018-03-20T00:00:00"/>
    <n v="2018"/>
    <s v="Mar"/>
    <s v="Q1"/>
    <n v="12"/>
    <x v="27"/>
    <s v="Aurelie"/>
    <s v="Martinet"/>
    <n v="22"/>
  </r>
  <r>
    <d v="2018-03-20T00:00:00"/>
    <n v="2018"/>
    <s v="Mar"/>
    <s v="Q1"/>
    <n v="12"/>
    <x v="1"/>
    <s v="Vincent"/>
    <s v="Delgatte"/>
    <n v="22"/>
  </r>
  <r>
    <d v="2018-03-21T00:00:00"/>
    <n v="2018"/>
    <s v="Mar"/>
    <s v="Q1"/>
    <n v="12"/>
    <x v="17"/>
    <s v="Aleksei"/>
    <s v="Greshilov"/>
    <n v="22"/>
  </r>
  <r>
    <d v="2018-03-21T00:00:00"/>
    <n v="2018"/>
    <s v="Mar"/>
    <s v="Q1"/>
    <n v="12"/>
    <x v="6"/>
    <s v="Bárbara"/>
    <s v="Vaquero"/>
    <n v="22"/>
  </r>
  <r>
    <d v="2018-03-21T00:00:00"/>
    <n v="2018"/>
    <s v="Mar"/>
    <s v="Q1"/>
    <n v="12"/>
    <x v="0"/>
    <s v="Oksana"/>
    <s v="Mikhalko"/>
    <n v="17.556000000000001"/>
  </r>
  <r>
    <d v="2018-03-21T00:00:00"/>
    <n v="2018"/>
    <s v="Mar"/>
    <s v="Q1"/>
    <n v="12"/>
    <x v="5"/>
    <s v="Viviani"/>
    <s v="Onishi"/>
    <n v="34"/>
  </r>
  <r>
    <d v="2018-03-22T00:00:00"/>
    <n v="2018"/>
    <s v="Mar"/>
    <s v="Q1"/>
    <n v="12"/>
    <x v="17"/>
    <s v="Aleksei"/>
    <s v="Greshilov"/>
    <n v="22"/>
  </r>
  <r>
    <d v="2018-03-22T00:00:00"/>
    <n v="2018"/>
    <s v="Mar"/>
    <s v="Q1"/>
    <n v="12"/>
    <x v="27"/>
    <s v="Aurelie"/>
    <s v="Martinet"/>
    <n v="22"/>
  </r>
  <r>
    <d v="2018-03-23T00:00:00"/>
    <n v="2018"/>
    <s v="Mar"/>
    <s v="Q1"/>
    <n v="12"/>
    <x v="26"/>
    <s v="Elena"/>
    <s v="Telese"/>
    <n v="29"/>
  </r>
  <r>
    <d v="2018-03-25T00:00:00"/>
    <n v="2018"/>
    <s v="Mar"/>
    <s v="Q1"/>
    <n v="12"/>
    <x v="19"/>
    <s v="Albert"/>
    <s v="Beltran"/>
    <n v="22"/>
  </r>
  <r>
    <d v="2018-03-25T00:00:00"/>
    <n v="2018"/>
    <s v="Mar"/>
    <s v="Q1"/>
    <n v="12"/>
    <x v="19"/>
    <s v="Albert"/>
    <s v="Beltran"/>
    <n v="22"/>
  </r>
  <r>
    <d v="2018-03-26T00:00:00"/>
    <n v="2018"/>
    <s v="Mar"/>
    <s v="Q1"/>
    <n v="13"/>
    <x v="14"/>
    <s v="Cristiane"/>
    <s v="Elias"/>
    <n v="13.376000000000001"/>
  </r>
  <r>
    <d v="2018-03-27T00:00:00"/>
    <n v="2018"/>
    <s v="Mar"/>
    <s v="Q1"/>
    <n v="13"/>
    <x v="25"/>
    <s v="Ana"/>
    <s v="Silva"/>
    <n v="22"/>
  </r>
  <r>
    <d v="2018-03-27T00:00:00"/>
    <n v="2018"/>
    <s v="Mar"/>
    <s v="Q1"/>
    <n v="13"/>
    <x v="16"/>
    <s v="Gustavo"/>
    <s v="Saraiva"/>
    <n v="22"/>
  </r>
  <r>
    <d v="2018-03-27T00:00:00"/>
    <n v="2018"/>
    <s v="Mar"/>
    <s v="Q1"/>
    <n v="13"/>
    <x v="8"/>
    <s v="Luciana"/>
    <s v="Stuewe"/>
    <n v="11.4"/>
  </r>
  <r>
    <d v="2018-03-27T00:00:00"/>
    <n v="2018"/>
    <s v="Mar"/>
    <s v="Q1"/>
    <n v="13"/>
    <x v="8"/>
    <s v="Luciana"/>
    <s v="Stuewe"/>
    <n v="22.8"/>
  </r>
  <r>
    <d v="2018-03-27T00:00:00"/>
    <n v="2018"/>
    <s v="Mar"/>
    <s v="Q1"/>
    <n v="13"/>
    <x v="1"/>
    <s v="Vincent"/>
    <s v="Delgatte"/>
    <n v="22"/>
  </r>
  <r>
    <d v="2018-03-27T00:00:00"/>
    <n v="2018"/>
    <s v="Mar"/>
    <s v="Q1"/>
    <n v="13"/>
    <x v="5"/>
    <s v="Viviani"/>
    <s v="Onishi"/>
    <n v="51"/>
  </r>
  <r>
    <d v="2018-03-28T00:00:00"/>
    <n v="2018"/>
    <s v="Mar"/>
    <s v="Q1"/>
    <n v="13"/>
    <x v="0"/>
    <s v="Oksana"/>
    <s v="Mikhalko"/>
    <n v="17.852399999999999"/>
  </r>
  <r>
    <d v="2018-03-29T00:00:00"/>
    <n v="2018"/>
    <s v="Mar"/>
    <s v="Q1"/>
    <n v="13"/>
    <x v="17"/>
    <s v="Aleksei"/>
    <s v="Greshilov"/>
    <n v="22"/>
  </r>
  <r>
    <d v="2018-03-29T00:00:00"/>
    <n v="2018"/>
    <s v="Mar"/>
    <s v="Q1"/>
    <n v="13"/>
    <x v="7"/>
    <s v="Danila"/>
    <s v="Danila"/>
    <n v="22"/>
  </r>
  <r>
    <d v="2018-03-30T00:00:00"/>
    <n v="2018"/>
    <s v="Mar"/>
    <s v="Q1"/>
    <n v="13"/>
    <x v="14"/>
    <s v="Cristiane"/>
    <s v="Elias"/>
    <n v="13.376000000000001"/>
  </r>
  <r>
    <d v="2018-03-30T00:00:00"/>
    <n v="2018"/>
    <s v="Mar"/>
    <s v="Q1"/>
    <n v="13"/>
    <x v="20"/>
    <s v="Vinicius"/>
    <s v="Luna"/>
    <n v="22"/>
  </r>
  <r>
    <d v="2018-04-02T00:00:00"/>
    <n v="2018"/>
    <s v="Apr"/>
    <s v="Q2"/>
    <n v="14"/>
    <x v="7"/>
    <s v="Danila"/>
    <s v="Danila"/>
    <n v="22"/>
  </r>
  <r>
    <d v="2018-04-02T00:00:00"/>
    <n v="2018"/>
    <s v="Apr"/>
    <s v="Q2"/>
    <n v="14"/>
    <x v="16"/>
    <s v="Gustavo"/>
    <s v="Saraiva"/>
    <n v="22"/>
  </r>
  <r>
    <d v="2018-04-03T00:00:00"/>
    <n v="2018"/>
    <s v="Apr"/>
    <s v="Q2"/>
    <n v="14"/>
    <x v="25"/>
    <s v="Ana"/>
    <s v="Silva"/>
    <n v="22"/>
  </r>
  <r>
    <d v="2018-04-03T00:00:00"/>
    <n v="2018"/>
    <s v="Apr"/>
    <s v="Q2"/>
    <n v="14"/>
    <x v="0"/>
    <s v="Oksana"/>
    <s v="Mikhalko"/>
    <n v="17.48"/>
  </r>
  <r>
    <d v="2018-04-04T00:00:00"/>
    <n v="2018"/>
    <s v="Apr"/>
    <s v="Q2"/>
    <n v="14"/>
    <x v="17"/>
    <s v="Aleksei"/>
    <s v="Greshilov"/>
    <n v="22"/>
  </r>
  <r>
    <d v="2018-04-04T00:00:00"/>
    <n v="2018"/>
    <s v="Apr"/>
    <s v="Q2"/>
    <n v="14"/>
    <x v="9"/>
    <s v="Eva"/>
    <s v="C"/>
    <n v="21.16"/>
  </r>
  <r>
    <d v="2018-04-04T00:00:00"/>
    <n v="2018"/>
    <s v="Apr"/>
    <s v="Q2"/>
    <n v="14"/>
    <x v="24"/>
    <s v="Peggy"/>
    <s v="Philippe"/>
    <n v="28.5"/>
  </r>
  <r>
    <d v="2018-04-04T00:00:00"/>
    <n v="2018"/>
    <s v="Apr"/>
    <s v="Q2"/>
    <n v="14"/>
    <x v="5"/>
    <s v="Viviani"/>
    <s v="Onishi"/>
    <n v="34"/>
  </r>
  <r>
    <d v="2018-04-05T00:00:00"/>
    <n v="2018"/>
    <s v="Apr"/>
    <s v="Q2"/>
    <n v="14"/>
    <x v="17"/>
    <s v="Aleksei"/>
    <s v="Greshilov"/>
    <n v="22"/>
  </r>
  <r>
    <d v="2018-04-06T00:00:00"/>
    <n v="2018"/>
    <s v="Apr"/>
    <s v="Q2"/>
    <n v="14"/>
    <x v="26"/>
    <s v="Elena"/>
    <s v="Telese"/>
    <n v="29"/>
  </r>
  <r>
    <d v="2018-04-06T00:00:00"/>
    <n v="2018"/>
    <s v="Apr"/>
    <s v="Q2"/>
    <n v="14"/>
    <x v="1"/>
    <s v="Vincent"/>
    <s v="Delgatte"/>
    <n v="22"/>
  </r>
  <r>
    <d v="2018-04-09T00:00:00"/>
    <n v="2018"/>
    <s v="Apr"/>
    <s v="Q2"/>
    <n v="15"/>
    <x v="3"/>
    <s v="Jandher"/>
    <s v="Carvalho"/>
    <n v="125"/>
  </r>
  <r>
    <d v="2018-04-16T00:00:00"/>
    <n v="2018"/>
    <s v="Apr"/>
    <s v="Q2"/>
    <n v="16"/>
    <x v="7"/>
    <s v="Danila"/>
    <s v="Danila"/>
    <n v="22"/>
  </r>
  <r>
    <d v="2018-04-17T00:00:00"/>
    <n v="2018"/>
    <s v="Apr"/>
    <s v="Q2"/>
    <n v="16"/>
    <x v="26"/>
    <s v="Elena"/>
    <s v="Telese"/>
    <n v="29"/>
  </r>
  <r>
    <d v="2018-04-17T00:00:00"/>
    <n v="2018"/>
    <s v="Apr"/>
    <s v="Q2"/>
    <n v="16"/>
    <x v="16"/>
    <s v="Gustavo"/>
    <s v="Saraiva"/>
    <n v="22"/>
  </r>
  <r>
    <d v="2018-04-17T00:00:00"/>
    <n v="2018"/>
    <s v="Apr"/>
    <s v="Q2"/>
    <n v="16"/>
    <x v="20"/>
    <s v="Vinicius"/>
    <s v="Luna"/>
    <n v="22"/>
  </r>
  <r>
    <d v="2018-04-18T00:00:00"/>
    <n v="2018"/>
    <s v="Apr"/>
    <s v="Q2"/>
    <n v="16"/>
    <x v="18"/>
    <s v="Jose"/>
    <s v="Antoni"/>
    <n v="20.95"/>
  </r>
  <r>
    <d v="2018-04-18T00:00:00"/>
    <n v="2018"/>
    <s v="Apr"/>
    <s v="Q2"/>
    <n v="16"/>
    <x v="0"/>
    <s v="Oksana"/>
    <s v="Mikhalko"/>
    <n v="17.86"/>
  </r>
  <r>
    <d v="2018-04-18T00:00:00"/>
    <n v="2018"/>
    <s v="Apr"/>
    <s v="Q2"/>
    <n v="16"/>
    <x v="5"/>
    <s v="Viviani"/>
    <s v="Onishi"/>
    <n v="34"/>
  </r>
  <r>
    <d v="2018-04-19T00:00:00"/>
    <n v="2018"/>
    <s v="Apr"/>
    <s v="Q2"/>
    <n v="16"/>
    <x v="19"/>
    <s v="Albert"/>
    <s v="Beltran"/>
    <n v="22"/>
  </r>
  <r>
    <d v="2018-04-19T00:00:00"/>
    <n v="2018"/>
    <s v="Apr"/>
    <s v="Q2"/>
    <n v="16"/>
    <x v="17"/>
    <s v="Aleksei"/>
    <s v="Greshilov"/>
    <n v="22"/>
  </r>
  <r>
    <d v="2018-04-19T00:00:00"/>
    <n v="2018"/>
    <s v="Apr"/>
    <s v="Q2"/>
    <n v="16"/>
    <x v="25"/>
    <s v="Ana"/>
    <s v="Silva"/>
    <n v="22"/>
  </r>
  <r>
    <d v="2018-04-20T00:00:00"/>
    <n v="2018"/>
    <s v="Apr"/>
    <s v="Q2"/>
    <n v="16"/>
    <x v="17"/>
    <s v="Aleksei"/>
    <s v="Greshilov"/>
    <n v="22"/>
  </r>
  <r>
    <d v="2018-04-20T00:00:00"/>
    <n v="2018"/>
    <s v="Apr"/>
    <s v="Q2"/>
    <n v="16"/>
    <x v="14"/>
    <s v="Cristiane"/>
    <s v="Elias"/>
    <n v="13.376000000000001"/>
  </r>
  <r>
    <d v="2018-04-21T00:00:00"/>
    <n v="2018"/>
    <s v="Apr"/>
    <s v="Q2"/>
    <n v="16"/>
    <x v="1"/>
    <s v="Vincent"/>
    <s v="Delgatte"/>
    <n v="22"/>
  </r>
  <r>
    <d v="2018-04-23T00:00:00"/>
    <n v="2018"/>
    <s v="Apr"/>
    <s v="Q2"/>
    <n v="17"/>
    <x v="17"/>
    <s v="Aleksei"/>
    <s v="Greshilov"/>
    <n v="22"/>
  </r>
  <r>
    <d v="2018-04-23T00:00:00"/>
    <n v="2018"/>
    <s v="Apr"/>
    <s v="Q2"/>
    <n v="17"/>
    <x v="26"/>
    <s v="Elena"/>
    <s v="Telese"/>
    <n v="29"/>
  </r>
  <r>
    <d v="2018-04-23T00:00:00"/>
    <n v="2018"/>
    <s v="Apr"/>
    <s v="Q2"/>
    <n v="17"/>
    <x v="16"/>
    <s v="Gustavo"/>
    <s v="Saraiva"/>
    <n v="22"/>
  </r>
  <r>
    <d v="2018-04-23T00:00:00"/>
    <n v="2018"/>
    <s v="Apr"/>
    <s v="Q2"/>
    <n v="17"/>
    <x v="28"/>
    <s v="Maira"/>
    <s v="Mendonca"/>
    <n v="29"/>
  </r>
  <r>
    <d v="2018-04-23T00:00:00"/>
    <n v="2018"/>
    <s v="Apr"/>
    <s v="Q2"/>
    <n v="17"/>
    <x v="28"/>
    <s v="Maira"/>
    <s v="Mendonca"/>
    <n v="29"/>
  </r>
  <r>
    <d v="2018-04-24T00:00:00"/>
    <n v="2018"/>
    <s v="Apr"/>
    <s v="Q2"/>
    <n v="17"/>
    <x v="19"/>
    <s v="Albert"/>
    <s v="Beltran"/>
    <n v="22"/>
  </r>
  <r>
    <d v="2018-04-24T00:00:00"/>
    <n v="2018"/>
    <s v="Apr"/>
    <s v="Q2"/>
    <n v="17"/>
    <x v="19"/>
    <s v="Albert"/>
    <s v="Beltran"/>
    <n v="22"/>
  </r>
  <r>
    <d v="2018-04-24T00:00:00"/>
    <n v="2018"/>
    <s v="Apr"/>
    <s v="Q2"/>
    <n v="17"/>
    <x v="25"/>
    <s v="Ana"/>
    <s v="Silva"/>
    <n v="22"/>
  </r>
  <r>
    <d v="2018-04-24T00:00:00"/>
    <n v="2018"/>
    <s v="Apr"/>
    <s v="Q2"/>
    <n v="17"/>
    <x v="9"/>
    <s v="Eva"/>
    <s v="C"/>
    <n v="21.21"/>
  </r>
  <r>
    <d v="2018-04-25T00:00:00"/>
    <n v="2018"/>
    <s v="Apr"/>
    <s v="Q2"/>
    <n v="17"/>
    <x v="18"/>
    <s v="Jose"/>
    <s v="Antoni"/>
    <n v="21.18"/>
  </r>
  <r>
    <d v="2018-04-26T00:00:00"/>
    <n v="2018"/>
    <s v="Apr"/>
    <s v="Q2"/>
    <n v="17"/>
    <x v="20"/>
    <s v="Vinicius"/>
    <s v="Luna"/>
    <n v="22"/>
  </r>
  <r>
    <d v="2018-04-27T00:00:00"/>
    <n v="2018"/>
    <s v="Apr"/>
    <s v="Q2"/>
    <n v="17"/>
    <x v="17"/>
    <s v="Aleksei"/>
    <s v="Greshilov"/>
    <n v="22"/>
  </r>
  <r>
    <d v="2018-04-27T00:00:00"/>
    <n v="2018"/>
    <s v="Apr"/>
    <s v="Q2"/>
    <n v="17"/>
    <x v="5"/>
    <s v="Viviani"/>
    <s v="Onishi"/>
    <n v="34"/>
  </r>
  <r>
    <d v="2018-04-30T00:00:00"/>
    <n v="2018"/>
    <s v="Apr"/>
    <s v="Q2"/>
    <n v="18"/>
    <x v="17"/>
    <s v="Aleksei"/>
    <s v="Greshilov"/>
    <n v="22"/>
  </r>
  <r>
    <d v="2018-04-30T00:00:00"/>
    <n v="2018"/>
    <s v="Apr"/>
    <s v="Q2"/>
    <n v="18"/>
    <x v="26"/>
    <s v="Elena"/>
    <s v="Telese"/>
    <n v="29"/>
  </r>
  <r>
    <d v="2018-04-30T00:00:00"/>
    <n v="2018"/>
    <s v="Apr"/>
    <s v="Q2"/>
    <n v="18"/>
    <x v="16"/>
    <s v="Gustavo"/>
    <s v="Saraiva"/>
    <n v="22"/>
  </r>
  <r>
    <d v="2018-04-30T00:00:00"/>
    <n v="2018"/>
    <s v="Apr"/>
    <s v="Q2"/>
    <n v="18"/>
    <x v="8"/>
    <s v="Luciana"/>
    <s v="Stuewe"/>
    <n v="22.8"/>
  </r>
  <r>
    <d v="2018-05-02T00:00:00"/>
    <n v="2018"/>
    <s v="May"/>
    <s v="Q2"/>
    <n v="18"/>
    <x v="25"/>
    <s v="Ana"/>
    <s v="Silva"/>
    <n v="22"/>
  </r>
  <r>
    <d v="2018-05-02T00:00:00"/>
    <n v="2018"/>
    <s v="May"/>
    <s v="Q2"/>
    <n v="18"/>
    <x v="14"/>
    <s v="Cristiane"/>
    <s v="Elias"/>
    <n v="13.376000000000001"/>
  </r>
  <r>
    <d v="2018-05-04T00:00:00"/>
    <n v="2018"/>
    <s v="May"/>
    <s v="Q2"/>
    <n v="18"/>
    <x v="17"/>
    <s v="Aleksei"/>
    <s v="Greshilov"/>
    <n v="22"/>
  </r>
  <r>
    <d v="2018-05-04T00:00:00"/>
    <n v="2018"/>
    <s v="May"/>
    <s v="Q2"/>
    <n v="18"/>
    <x v="9"/>
    <s v="Eva"/>
    <s v="C"/>
    <n v="21.39"/>
  </r>
  <r>
    <d v="2018-05-04T00:00:00"/>
    <n v="2018"/>
    <s v="May"/>
    <s v="Q2"/>
    <n v="18"/>
    <x v="28"/>
    <s v="Maira"/>
    <s v="Mendonca"/>
    <n v="29"/>
  </r>
  <r>
    <d v="2018-05-05T00:00:00"/>
    <n v="2018"/>
    <s v="May"/>
    <s v="Q2"/>
    <n v="18"/>
    <x v="5"/>
    <s v="Viviani"/>
    <s v="Onishi"/>
    <n v="17"/>
  </r>
  <r>
    <d v="2018-05-07T00:00:00"/>
    <n v="2018"/>
    <s v="May"/>
    <s v="Q2"/>
    <n v="19"/>
    <x v="17"/>
    <s v="Aleksei"/>
    <s v="Greshilov"/>
    <n v="22"/>
  </r>
  <r>
    <d v="2018-05-07T00:00:00"/>
    <n v="2018"/>
    <s v="May"/>
    <s v="Q2"/>
    <n v="19"/>
    <x v="26"/>
    <s v="Elena"/>
    <s v="Telese"/>
    <n v="29"/>
  </r>
  <r>
    <d v="2018-05-07T00:00:00"/>
    <n v="2018"/>
    <s v="May"/>
    <s v="Q2"/>
    <n v="19"/>
    <x v="0"/>
    <s v="Oksana"/>
    <s v="Mikhalko"/>
    <n v="17.48"/>
  </r>
  <r>
    <d v="2018-05-07T00:00:00"/>
    <n v="2018"/>
    <s v="May"/>
    <s v="Q2"/>
    <n v="19"/>
    <x v="5"/>
    <s v="Viviani"/>
    <s v="Onishi"/>
    <n v="51"/>
  </r>
  <r>
    <d v="2018-05-08T00:00:00"/>
    <n v="2018"/>
    <s v="May"/>
    <s v="Q2"/>
    <n v="19"/>
    <x v="18"/>
    <s v="Jose"/>
    <s v="Antoni"/>
    <n v="21.27"/>
  </r>
  <r>
    <d v="2018-05-08T00:00:00"/>
    <n v="2018"/>
    <s v="May"/>
    <s v="Q2"/>
    <n v="19"/>
    <x v="8"/>
    <s v="Luciana"/>
    <s v="Stuewe"/>
    <n v="22.8"/>
  </r>
  <r>
    <d v="2018-05-09T00:00:00"/>
    <n v="2018"/>
    <s v="May"/>
    <s v="Q2"/>
    <n v="19"/>
    <x v="25"/>
    <s v="Ana"/>
    <s v="Silva"/>
    <n v="22"/>
  </r>
  <r>
    <d v="2018-05-09T00:00:00"/>
    <n v="2018"/>
    <s v="May"/>
    <s v="Q2"/>
    <n v="19"/>
    <x v="14"/>
    <s v="Cristiane"/>
    <s v="Elias"/>
    <n v="13.376000000000001"/>
  </r>
  <r>
    <d v="2018-05-11T00:00:00"/>
    <n v="2018"/>
    <s v="May"/>
    <s v="Q2"/>
    <n v="19"/>
    <x v="17"/>
    <s v="Aleksei"/>
    <s v="Greshilov"/>
    <n v="22"/>
  </r>
  <r>
    <d v="2018-05-12T00:00:00"/>
    <n v="2018"/>
    <s v="May"/>
    <s v="Q2"/>
    <n v="19"/>
    <x v="8"/>
    <s v="Luciana"/>
    <s v="Stuewe"/>
    <n v="22.8"/>
  </r>
  <r>
    <d v="2018-05-14T00:00:00"/>
    <n v="2018"/>
    <s v="May"/>
    <s v="Q2"/>
    <n v="20"/>
    <x v="25"/>
    <s v="Ana"/>
    <s v="Silva"/>
    <n v="22"/>
  </r>
  <r>
    <d v="2018-05-14T00:00:00"/>
    <n v="2018"/>
    <s v="May"/>
    <s v="Q2"/>
    <n v="20"/>
    <x v="7"/>
    <s v="Danila"/>
    <s v="Danila"/>
    <n v="22"/>
  </r>
  <r>
    <d v="2018-05-14T00:00:00"/>
    <n v="2018"/>
    <s v="May"/>
    <s v="Q2"/>
    <n v="20"/>
    <x v="26"/>
    <s v="Elena"/>
    <s v="Telese"/>
    <n v="29"/>
  </r>
  <r>
    <d v="2018-05-14T00:00:00"/>
    <n v="2018"/>
    <s v="May"/>
    <s v="Q2"/>
    <n v="20"/>
    <x v="16"/>
    <s v="Gustavo"/>
    <s v="Saraiva"/>
    <n v="22"/>
  </r>
  <r>
    <d v="2018-05-14T00:00:00"/>
    <n v="2018"/>
    <s v="May"/>
    <s v="Q2"/>
    <n v="20"/>
    <x v="28"/>
    <s v="Maira"/>
    <s v="Mendonca"/>
    <n v="29"/>
  </r>
  <r>
    <d v="2018-05-14T00:00:00"/>
    <n v="2018"/>
    <s v="May"/>
    <s v="Q2"/>
    <n v="20"/>
    <x v="0"/>
    <s v="Oksana"/>
    <s v="Mikhalko"/>
    <n v="17.48"/>
  </r>
  <r>
    <d v="2018-05-16T00:00:00"/>
    <n v="2018"/>
    <s v="May"/>
    <s v="Q2"/>
    <n v="20"/>
    <x v="14"/>
    <s v="Cristiane"/>
    <s v="Elias"/>
    <n v="13.376000000000001"/>
  </r>
  <r>
    <d v="2018-05-16T00:00:00"/>
    <n v="2018"/>
    <s v="May"/>
    <s v="Q2"/>
    <n v="20"/>
    <x v="5"/>
    <s v="Viviani"/>
    <s v="Onishi"/>
    <n v="34"/>
  </r>
  <r>
    <d v="2018-05-18T00:00:00"/>
    <n v="2018"/>
    <s v="May"/>
    <s v="Q2"/>
    <n v="20"/>
    <x v="26"/>
    <s v="Elena"/>
    <s v="Telese"/>
    <n v="29"/>
  </r>
  <r>
    <d v="2018-05-18T00:00:00"/>
    <n v="2018"/>
    <s v="May"/>
    <s v="Q2"/>
    <n v="20"/>
    <x v="20"/>
    <s v="Vinicius"/>
    <s v="Luna"/>
    <n v="22"/>
  </r>
  <r>
    <d v="2018-05-21T00:00:00"/>
    <n v="2018"/>
    <s v="May"/>
    <s v="Q2"/>
    <n v="21"/>
    <x v="28"/>
    <s v="Maira"/>
    <s v="Mendonca"/>
    <n v="29"/>
  </r>
  <r>
    <d v="2018-05-21T00:00:00"/>
    <n v="2018"/>
    <s v="May"/>
    <s v="Q2"/>
    <n v="21"/>
    <x v="5"/>
    <s v="Viviani"/>
    <s v="Onishi"/>
    <n v="51"/>
  </r>
  <r>
    <d v="2018-05-22T00:00:00"/>
    <n v="2018"/>
    <s v="May"/>
    <s v="Q2"/>
    <n v="21"/>
    <x v="19"/>
    <s v="Albert"/>
    <s v="Beltran"/>
    <n v="22"/>
  </r>
  <r>
    <d v="2018-05-22T00:00:00"/>
    <n v="2018"/>
    <s v="May"/>
    <s v="Q2"/>
    <n v="21"/>
    <x v="14"/>
    <s v="Cristiane"/>
    <s v="Elias"/>
    <n v="13.3"/>
  </r>
  <r>
    <d v="2018-05-22T00:00:00"/>
    <n v="2018"/>
    <s v="May"/>
    <s v="Q2"/>
    <n v="21"/>
    <x v="9"/>
    <s v="Eva"/>
    <s v="C"/>
    <n v="21.25"/>
  </r>
  <r>
    <d v="2018-05-22T00:00:00"/>
    <n v="2018"/>
    <s v="May"/>
    <s v="Q2"/>
    <n v="21"/>
    <x v="8"/>
    <s v="Luciana"/>
    <s v="Stuewe"/>
    <n v="22.8"/>
  </r>
  <r>
    <d v="2018-05-22T00:00:00"/>
    <n v="2018"/>
    <s v="May"/>
    <s v="Q2"/>
    <n v="21"/>
    <x v="0"/>
    <s v="Oksana"/>
    <s v="Mikhalko"/>
    <n v="17.48"/>
  </r>
  <r>
    <d v="2018-05-23T00:00:00"/>
    <n v="2018"/>
    <s v="May"/>
    <s v="Q2"/>
    <n v="21"/>
    <x v="25"/>
    <s v="Ana"/>
    <s v="Silva"/>
    <n v="22"/>
  </r>
  <r>
    <d v="2018-05-24T00:00:00"/>
    <n v="2018"/>
    <s v="May"/>
    <s v="Q2"/>
    <n v="21"/>
    <x v="18"/>
    <s v="Jose"/>
    <s v="Antoni"/>
    <n v="21.22"/>
  </r>
  <r>
    <d v="2018-05-25T00:00:00"/>
    <n v="2018"/>
    <s v="May"/>
    <s v="Q2"/>
    <n v="21"/>
    <x v="20"/>
    <s v="Vinicius"/>
    <s v="Luna"/>
    <n v="22"/>
  </r>
  <r>
    <d v="2018-05-28T00:00:00"/>
    <n v="2018"/>
    <s v="May"/>
    <s v="Q2"/>
    <n v="22"/>
    <x v="16"/>
    <s v="Gustavo"/>
    <s v="Saraiva"/>
    <n v="22"/>
  </r>
  <r>
    <d v="2018-05-28T00:00:00"/>
    <n v="2018"/>
    <s v="May"/>
    <s v="Q2"/>
    <n v="22"/>
    <x v="28"/>
    <s v="Maira"/>
    <s v="Mendonca"/>
    <n v="29"/>
  </r>
  <r>
    <d v="2018-05-28T00:00:00"/>
    <n v="2018"/>
    <s v="May"/>
    <s v="Q2"/>
    <n v="22"/>
    <x v="0"/>
    <s v="Oksana"/>
    <s v="Mikhalko"/>
    <n v="17.48"/>
  </r>
  <r>
    <d v="2018-05-29T00:00:00"/>
    <n v="2018"/>
    <s v="May"/>
    <s v="Q2"/>
    <n v="22"/>
    <x v="17"/>
    <s v="Aleksei"/>
    <s v="Greshilov"/>
    <n v="22"/>
  </r>
  <r>
    <d v="2018-05-30T00:00:00"/>
    <n v="2018"/>
    <s v="May"/>
    <s v="Q2"/>
    <n v="22"/>
    <x v="25"/>
    <s v="Ana"/>
    <s v="Silva"/>
    <n v="22"/>
  </r>
  <r>
    <d v="2018-05-30T00:00:00"/>
    <n v="2018"/>
    <s v="May"/>
    <s v="Q2"/>
    <n v="22"/>
    <x v="18"/>
    <s v="Jose"/>
    <s v="Antoni"/>
    <n v="21.17"/>
  </r>
  <r>
    <d v="2018-05-31T00:00:00"/>
    <n v="2018"/>
    <s v="May"/>
    <s v="Q2"/>
    <n v="22"/>
    <x v="7"/>
    <s v="Danila"/>
    <s v="Danila"/>
    <n v="22"/>
  </r>
  <r>
    <d v="2018-05-31T00:00:00"/>
    <n v="2018"/>
    <s v="May"/>
    <s v="Q2"/>
    <n v="22"/>
    <x v="5"/>
    <s v="Viviani"/>
    <s v="Onishi"/>
    <n v="34"/>
  </r>
  <r>
    <d v="2018-06-04T00:00:00"/>
    <n v="2018"/>
    <s v="Jun"/>
    <s v="Q2"/>
    <n v="23"/>
    <x v="29"/>
    <s v="Christian"/>
    <s v="Freymond"/>
    <n v="25"/>
  </r>
  <r>
    <d v="2018-06-04T00:00:00"/>
    <n v="2018"/>
    <s v="Jun"/>
    <s v="Q2"/>
    <n v="23"/>
    <x v="26"/>
    <s v="Elena"/>
    <s v="Telese"/>
    <n v="29"/>
  </r>
  <r>
    <d v="2018-06-04T00:00:00"/>
    <n v="2018"/>
    <s v="Jun"/>
    <s v="Q2"/>
    <n v="23"/>
    <x v="16"/>
    <s v="Gustavo"/>
    <s v="Saraiva"/>
    <n v="22"/>
  </r>
  <r>
    <d v="2018-06-04T00:00:00"/>
    <n v="2018"/>
    <s v="Jun"/>
    <s v="Q2"/>
    <n v="23"/>
    <x v="8"/>
    <s v="Luciana"/>
    <s v="Stuewe"/>
    <n v="22.8"/>
  </r>
  <r>
    <d v="2018-06-04T00:00:00"/>
    <n v="2018"/>
    <s v="Jun"/>
    <s v="Q2"/>
    <n v="23"/>
    <x v="28"/>
    <s v="Maira"/>
    <s v="Mendonca"/>
    <n v="29"/>
  </r>
  <r>
    <d v="2018-06-04T00:00:00"/>
    <n v="2018"/>
    <s v="Jun"/>
    <s v="Q2"/>
    <n v="23"/>
    <x v="5"/>
    <s v="Viviani"/>
    <s v="Onishi"/>
    <n v="51"/>
  </r>
  <r>
    <d v="2018-06-05T00:00:00"/>
    <n v="2018"/>
    <s v="Jun"/>
    <s v="Q2"/>
    <n v="23"/>
    <x v="17"/>
    <s v="Aleksei"/>
    <s v="Greshilov"/>
    <n v="22"/>
  </r>
  <r>
    <d v="2018-06-05T00:00:00"/>
    <n v="2018"/>
    <s v="Jun"/>
    <s v="Q2"/>
    <n v="23"/>
    <x v="0"/>
    <s v="Oksana"/>
    <s v="Mikhalko"/>
    <n v="17.48"/>
  </r>
  <r>
    <d v="2018-06-06T00:00:00"/>
    <n v="2018"/>
    <s v="Jun"/>
    <s v="Q2"/>
    <n v="23"/>
    <x v="25"/>
    <s v="Ana"/>
    <s v="Silva"/>
    <n v="22"/>
  </r>
  <r>
    <d v="2018-06-06T00:00:00"/>
    <n v="2018"/>
    <s v="Jun"/>
    <s v="Q2"/>
    <n v="23"/>
    <x v="14"/>
    <s v="Cristiane"/>
    <s v="Elias"/>
    <n v="13.376000000000001"/>
  </r>
  <r>
    <d v="2018-06-06T00:00:00"/>
    <n v="2018"/>
    <s v="Jun"/>
    <s v="Q2"/>
    <n v="23"/>
    <x v="9"/>
    <s v="Eva"/>
    <s v="C"/>
    <n v="21.19"/>
  </r>
  <r>
    <d v="2018-06-07T00:00:00"/>
    <n v="2018"/>
    <s v="Jun"/>
    <s v="Q2"/>
    <n v="23"/>
    <x v="17"/>
    <s v="Aleksei"/>
    <s v="Greshilov"/>
    <n v="22"/>
  </r>
  <r>
    <d v="2018-06-07T00:00:00"/>
    <n v="2018"/>
    <s v="Jun"/>
    <s v="Q2"/>
    <n v="23"/>
    <x v="18"/>
    <s v="Jose"/>
    <s v="Antoni"/>
    <n v="21.27"/>
  </r>
  <r>
    <d v="2018-06-08T00:00:00"/>
    <n v="2018"/>
    <s v="Jun"/>
    <s v="Q2"/>
    <n v="23"/>
    <x v="23"/>
    <s v="Irene"/>
    <s v="Simo"/>
    <n v="94.08"/>
  </r>
  <r>
    <d v="2018-06-10T00:00:00"/>
    <n v="2018"/>
    <s v="Jun"/>
    <s v="Q2"/>
    <n v="23"/>
    <x v="20"/>
    <s v="Vinicius"/>
    <s v="Luna"/>
    <n v="22"/>
  </r>
  <r>
    <d v="2018-06-11T00:00:00"/>
    <n v="2018"/>
    <s v="Jun"/>
    <s v="Q2"/>
    <n v="24"/>
    <x v="26"/>
    <s v="Elena"/>
    <s v="Telese"/>
    <n v="29"/>
  </r>
  <r>
    <d v="2018-06-11T00:00:00"/>
    <n v="2018"/>
    <s v="Jun"/>
    <s v="Q2"/>
    <n v="24"/>
    <x v="30"/>
    <s v="Lucie"/>
    <s v="Kiledjian"/>
    <n v="21"/>
  </r>
  <r>
    <d v="2018-06-11T00:00:00"/>
    <n v="2018"/>
    <s v="Jun"/>
    <s v="Q2"/>
    <n v="24"/>
    <x v="28"/>
    <s v="Maira"/>
    <s v="Mendonca"/>
    <n v="29"/>
  </r>
  <r>
    <d v="2018-06-11T00:00:00"/>
    <n v="2018"/>
    <s v="Jun"/>
    <s v="Q2"/>
    <n v="24"/>
    <x v="5"/>
    <s v="Viviani"/>
    <s v="Onishi"/>
    <n v="51"/>
  </r>
  <r>
    <d v="2018-06-12T00:00:00"/>
    <n v="2018"/>
    <s v="Jun"/>
    <s v="Q2"/>
    <n v="24"/>
    <x v="25"/>
    <s v="Ana"/>
    <s v="Silva"/>
    <n v="22"/>
  </r>
  <r>
    <d v="2018-06-12T00:00:00"/>
    <n v="2018"/>
    <s v="Jun"/>
    <s v="Q2"/>
    <n v="24"/>
    <x v="31"/>
    <s v="Maria"/>
    <s v="Andrade"/>
    <n v="22"/>
  </r>
  <r>
    <d v="2018-06-12T00:00:00"/>
    <n v="2018"/>
    <s v="Jun"/>
    <s v="Q2"/>
    <n v="24"/>
    <x v="0"/>
    <s v="Oksana"/>
    <s v="Mikhalko"/>
    <n v="17.48"/>
  </r>
  <r>
    <d v="2018-06-12T00:00:00"/>
    <n v="2018"/>
    <s v="Jun"/>
    <s v="Q2"/>
    <n v="24"/>
    <x v="32"/>
    <s v="Pierre"/>
    <s v="Piton"/>
    <n v="21"/>
  </r>
  <r>
    <d v="2018-06-13T00:00:00"/>
    <n v="2018"/>
    <s v="Jun"/>
    <s v="Q2"/>
    <n v="24"/>
    <x v="14"/>
    <s v="Cristiane"/>
    <s v="Elias"/>
    <n v="13.3"/>
  </r>
  <r>
    <d v="2018-06-13T00:00:00"/>
    <n v="2018"/>
    <s v="Jun"/>
    <s v="Q2"/>
    <n v="24"/>
    <x v="33"/>
    <s v="Maria"/>
    <s v="Gutierrez"/>
    <n v="25"/>
  </r>
  <r>
    <d v="2018-06-13T00:00:00"/>
    <n v="2018"/>
    <s v="Jun"/>
    <s v="Q2"/>
    <n v="24"/>
    <x v="32"/>
    <s v="Pierre"/>
    <s v="Piton"/>
    <n v="10.5"/>
  </r>
  <r>
    <d v="2018-06-14T00:00:00"/>
    <n v="2018"/>
    <s v="Jun"/>
    <s v="Q2"/>
    <n v="24"/>
    <x v="17"/>
    <s v="Aleksei"/>
    <s v="Greshilov"/>
    <n v="22"/>
  </r>
  <r>
    <d v="2018-06-14T00:00:00"/>
    <n v="2018"/>
    <s v="Jun"/>
    <s v="Q2"/>
    <n v="24"/>
    <x v="7"/>
    <s v="Danila"/>
    <s v="Danila"/>
    <n v="22"/>
  </r>
  <r>
    <d v="2018-06-15T00:00:00"/>
    <n v="2018"/>
    <s v="Jun"/>
    <s v="Q2"/>
    <n v="24"/>
    <x v="26"/>
    <s v="Elena"/>
    <s v="Telese"/>
    <n v="29"/>
  </r>
  <r>
    <d v="2018-06-15T00:00:00"/>
    <n v="2018"/>
    <s v="Jun"/>
    <s v="Q2"/>
    <n v="24"/>
    <x v="30"/>
    <s v="Lucie"/>
    <s v="Kiledjian"/>
    <n v="21"/>
  </r>
  <r>
    <d v="2018-06-16T00:00:00"/>
    <n v="2018"/>
    <s v="Jun"/>
    <s v="Q2"/>
    <n v="24"/>
    <x v="8"/>
    <s v="Luciana"/>
    <s v="Stuewe"/>
    <n v="22.8"/>
  </r>
  <r>
    <d v="2018-06-17T00:00:00"/>
    <n v="2018"/>
    <s v="Jun"/>
    <s v="Q2"/>
    <n v="24"/>
    <x v="34"/>
    <s v="Olivier"/>
    <s v="Ramon"/>
    <n v="50"/>
  </r>
  <r>
    <d v="2018-06-18T00:00:00"/>
    <n v="2018"/>
    <s v="Jun"/>
    <s v="Q2"/>
    <n v="25"/>
    <x v="29"/>
    <s v="Christian"/>
    <s v="Freymond"/>
    <n v="25"/>
  </r>
  <r>
    <d v="2018-06-18T00:00:00"/>
    <n v="2018"/>
    <s v="Jun"/>
    <s v="Q2"/>
    <n v="25"/>
    <x v="33"/>
    <s v="Maria"/>
    <s v="Gutierrez"/>
    <n v="25"/>
  </r>
  <r>
    <d v="2018-06-18T00:00:00"/>
    <n v="2018"/>
    <s v="Jun"/>
    <s v="Q2"/>
    <n v="25"/>
    <x v="32"/>
    <s v="Pierre"/>
    <s v="Piton"/>
    <n v="21"/>
  </r>
  <r>
    <d v="2018-06-19T00:00:00"/>
    <n v="2018"/>
    <s v="Jun"/>
    <s v="Q2"/>
    <n v="25"/>
    <x v="25"/>
    <s v="Ana"/>
    <s v="Silva"/>
    <n v="22"/>
  </r>
  <r>
    <d v="2018-06-19T00:00:00"/>
    <n v="2018"/>
    <s v="Jun"/>
    <s v="Q2"/>
    <n v="25"/>
    <x v="30"/>
    <s v="Lucie"/>
    <s v="Kiledjian"/>
    <n v="21"/>
  </r>
  <r>
    <d v="2018-06-20T00:00:00"/>
    <n v="2018"/>
    <s v="Jun"/>
    <s v="Q2"/>
    <n v="25"/>
    <x v="14"/>
    <s v="Cristiane"/>
    <s v="Elias"/>
    <n v="13.3"/>
  </r>
  <r>
    <d v="2018-06-20T00:00:00"/>
    <n v="2018"/>
    <s v="Jun"/>
    <s v="Q2"/>
    <n v="25"/>
    <x v="31"/>
    <s v="Maria"/>
    <s v="Andrade"/>
    <n v="22"/>
  </r>
  <r>
    <d v="2018-06-20T00:00:00"/>
    <n v="2018"/>
    <s v="Jun"/>
    <s v="Q2"/>
    <n v="25"/>
    <x v="0"/>
    <s v="Oksana"/>
    <s v="Mikhalko"/>
    <n v="17.48"/>
  </r>
  <r>
    <d v="2018-06-20T00:00:00"/>
    <n v="2018"/>
    <s v="Jun"/>
    <s v="Q2"/>
    <n v="25"/>
    <x v="5"/>
    <s v="Viviani"/>
    <s v="Onishi"/>
    <n v="34"/>
  </r>
  <r>
    <d v="2018-06-21T00:00:00"/>
    <n v="2018"/>
    <s v="Jun"/>
    <s v="Q2"/>
    <n v="25"/>
    <x v="33"/>
    <s v="Maria"/>
    <s v="Gutierrez"/>
    <n v="25"/>
  </r>
  <r>
    <d v="2018-06-22T00:00:00"/>
    <n v="2018"/>
    <s v="Jun"/>
    <s v="Q2"/>
    <n v="25"/>
    <x v="29"/>
    <s v="Christian"/>
    <s v="Freymond"/>
    <n v="25"/>
  </r>
  <r>
    <d v="2018-06-25T00:00:00"/>
    <n v="2018"/>
    <s v="Jun"/>
    <s v="Q2"/>
    <n v="26"/>
    <x v="8"/>
    <s v="Luciana"/>
    <s v="Stuewe"/>
    <n v="22.8"/>
  </r>
  <r>
    <d v="2018-06-25T00:00:00"/>
    <n v="2018"/>
    <s v="Jun"/>
    <s v="Q2"/>
    <n v="26"/>
    <x v="33"/>
    <s v="Maria"/>
    <s v="Gutierrez"/>
    <n v="25"/>
  </r>
  <r>
    <d v="2018-06-25T00:00:00"/>
    <n v="2018"/>
    <s v="Jun"/>
    <s v="Q2"/>
    <n v="26"/>
    <x v="33"/>
    <s v="Maria"/>
    <s v="Gutierrez"/>
    <n v="25"/>
  </r>
  <r>
    <d v="2018-06-26T00:00:00"/>
    <n v="2018"/>
    <s v="Jun"/>
    <s v="Q2"/>
    <n v="26"/>
    <x v="34"/>
    <s v="Olivier"/>
    <s v="Ramon"/>
    <n v="25"/>
  </r>
  <r>
    <d v="2018-06-27T00:00:00"/>
    <n v="2018"/>
    <s v="Jun"/>
    <s v="Q2"/>
    <n v="26"/>
    <x v="7"/>
    <s v="Danila"/>
    <s v="Danila"/>
    <n v="22"/>
  </r>
  <r>
    <d v="2018-06-27T00:00:00"/>
    <n v="2018"/>
    <s v="Jun"/>
    <s v="Q2"/>
    <n v="26"/>
    <x v="31"/>
    <s v="Maria"/>
    <s v="Andrade"/>
    <n v="22"/>
  </r>
  <r>
    <d v="2018-06-28T00:00:00"/>
    <n v="2018"/>
    <s v="Jun"/>
    <s v="Q2"/>
    <n v="26"/>
    <x v="14"/>
    <s v="Cristiane"/>
    <s v="Elias"/>
    <n v="13.3"/>
  </r>
  <r>
    <d v="2018-06-29T00:00:00"/>
    <n v="2018"/>
    <s v="Jun"/>
    <s v="Q2"/>
    <n v="26"/>
    <x v="25"/>
    <s v="Ana"/>
    <s v="Silva"/>
    <n v="22"/>
  </r>
  <r>
    <d v="2018-07-02T00:00:00"/>
    <n v="2018"/>
    <s v="Jul"/>
    <s v="Q3"/>
    <n v="27"/>
    <x v="34"/>
    <s v="Olivier"/>
    <s v="Ramon"/>
    <n v="25"/>
  </r>
  <r>
    <d v="2018-07-02T00:00:00"/>
    <n v="2018"/>
    <s v="Jul"/>
    <s v="Q3"/>
    <n v="27"/>
    <x v="5"/>
    <s v="Viviani"/>
    <s v="Onishi"/>
    <n v="34"/>
  </r>
  <r>
    <d v="2018-07-03T00:00:00"/>
    <n v="2018"/>
    <s v="Jul"/>
    <s v="Q3"/>
    <n v="27"/>
    <x v="25"/>
    <s v="Ana"/>
    <s v="Silva"/>
    <n v="22"/>
  </r>
  <r>
    <d v="2018-07-03T00:00:00"/>
    <n v="2018"/>
    <s v="Jul"/>
    <s v="Q3"/>
    <n v="27"/>
    <x v="8"/>
    <s v="Luciana"/>
    <s v="Stuewe"/>
    <n v="11.4"/>
  </r>
  <r>
    <d v="2018-07-03T00:00:00"/>
    <n v="2018"/>
    <s v="Jul"/>
    <s v="Q3"/>
    <n v="27"/>
    <x v="33"/>
    <s v="Maria"/>
    <s v="Gutierrez"/>
    <n v="25"/>
  </r>
  <r>
    <d v="2018-07-03T00:00:00"/>
    <n v="2018"/>
    <s v="Jul"/>
    <s v="Q3"/>
    <n v="27"/>
    <x v="0"/>
    <s v="Oksana"/>
    <s v="Mikhalko"/>
    <n v="17.48"/>
  </r>
  <r>
    <d v="2018-07-08T00:00:00"/>
    <n v="2018"/>
    <s v="Jul"/>
    <s v="Q3"/>
    <n v="27"/>
    <x v="30"/>
    <s v="Lucie"/>
    <s v="Kiledjian"/>
    <n v="21"/>
  </r>
  <r>
    <d v="2018-07-08T00:00:00"/>
    <n v="2018"/>
    <s v="Jul"/>
    <s v="Q3"/>
    <n v="27"/>
    <x v="33"/>
    <s v="Maria"/>
    <s v="Gutierrez"/>
    <n v="25"/>
  </r>
  <r>
    <d v="2018-07-09T00:00:00"/>
    <n v="2018"/>
    <s v="Jul"/>
    <s v="Q3"/>
    <n v="28"/>
    <x v="17"/>
    <s v="Aleksei"/>
    <s v="Greshilov"/>
    <n v="22"/>
  </r>
  <r>
    <d v="2018-07-09T00:00:00"/>
    <n v="2018"/>
    <s v="Jul"/>
    <s v="Q3"/>
    <n v="28"/>
    <x v="25"/>
    <s v="Ana"/>
    <s v="Silva"/>
    <n v="22"/>
  </r>
  <r>
    <d v="2018-07-09T00:00:00"/>
    <n v="2018"/>
    <s v="Jul"/>
    <s v="Q3"/>
    <n v="28"/>
    <x v="31"/>
    <s v="Maria"/>
    <s v="Andrade"/>
    <n v="22"/>
  </r>
  <r>
    <d v="2018-07-09T00:00:00"/>
    <n v="2018"/>
    <s v="Jul"/>
    <s v="Q3"/>
    <n v="28"/>
    <x v="0"/>
    <s v="Oksana"/>
    <s v="Mikhalko"/>
    <n v="17.48"/>
  </r>
  <r>
    <d v="2018-07-09T00:00:00"/>
    <n v="2018"/>
    <s v="Jul"/>
    <s v="Q3"/>
    <n v="28"/>
    <x v="32"/>
    <s v="Pierre"/>
    <s v="Piton"/>
    <n v="21"/>
  </r>
  <r>
    <d v="2018-07-12T00:00:00"/>
    <n v="2018"/>
    <s v="Jul"/>
    <s v="Q3"/>
    <n v="28"/>
    <x v="14"/>
    <s v="Cristiane"/>
    <s v="Elias"/>
    <n v="13.3"/>
  </r>
  <r>
    <d v="2018-07-24T00:00:00"/>
    <n v="2018"/>
    <s v="Jul"/>
    <s v="Q3"/>
    <n v="30"/>
    <x v="25"/>
    <s v="Ana"/>
    <s v="Silva"/>
    <n v="44"/>
  </r>
  <r>
    <d v="2018-07-24T00:00:00"/>
    <n v="2018"/>
    <s v="Jul"/>
    <s v="Q3"/>
    <n v="30"/>
    <x v="7"/>
    <s v="Danila"/>
    <s v="Danila"/>
    <n v="22"/>
  </r>
  <r>
    <d v="2018-07-24T00:00:00"/>
    <n v="2018"/>
    <s v="Jul"/>
    <s v="Q3"/>
    <n v="30"/>
    <x v="18"/>
    <s v="Jose"/>
    <s v="Antoni"/>
    <n v="21.59"/>
  </r>
  <r>
    <d v="2018-07-24T00:00:00"/>
    <n v="2018"/>
    <s v="Jul"/>
    <s v="Q3"/>
    <n v="30"/>
    <x v="32"/>
    <s v="Pierre"/>
    <s v="Piton"/>
    <n v="21"/>
  </r>
  <r>
    <d v="2018-07-24T00:00:00"/>
    <n v="2018"/>
    <s v="Jul"/>
    <s v="Q3"/>
    <n v="30"/>
    <x v="1"/>
    <s v="Vincent"/>
    <s v="Delgatte"/>
    <n v="44"/>
  </r>
  <r>
    <d v="2018-07-25T00:00:00"/>
    <n v="2018"/>
    <s v="Jul"/>
    <s v="Q3"/>
    <n v="30"/>
    <x v="35"/>
    <s v="Claire"/>
    <s v="élibataire"/>
    <n v="25"/>
  </r>
  <r>
    <d v="2018-07-25T00:00:00"/>
    <n v="2018"/>
    <s v="Jul"/>
    <s v="Q3"/>
    <n v="30"/>
    <x v="0"/>
    <s v="Oksana"/>
    <s v="Mikhalko"/>
    <n v="17.48"/>
  </r>
  <r>
    <d v="2018-07-26T00:00:00"/>
    <n v="2018"/>
    <s v="Jul"/>
    <s v="Q3"/>
    <n v="30"/>
    <x v="30"/>
    <s v="Lucie"/>
    <s v="Kiledjian"/>
    <n v="21"/>
  </r>
  <r>
    <d v="2018-07-26T00:00:00"/>
    <n v="2018"/>
    <s v="Jul"/>
    <s v="Q3"/>
    <n v="30"/>
    <x v="31"/>
    <s v="Maria"/>
    <s v="Andrade"/>
    <n v="22"/>
  </r>
  <r>
    <d v="2018-07-27T00:00:00"/>
    <n v="2018"/>
    <s v="Jul"/>
    <s v="Q3"/>
    <n v="30"/>
    <x v="33"/>
    <s v="Maria"/>
    <s v="Gutierrez"/>
    <n v="25"/>
  </r>
  <r>
    <d v="2018-07-30T00:00:00"/>
    <n v="2018"/>
    <s v="Jul"/>
    <s v="Q3"/>
    <n v="31"/>
    <x v="36"/>
    <s v="Anisio"/>
    <s v="Junior"/>
    <n v="30"/>
  </r>
  <r>
    <d v="2018-07-30T00:00:00"/>
    <n v="2018"/>
    <s v="Jul"/>
    <s v="Q3"/>
    <n v="31"/>
    <x v="35"/>
    <s v="Claire"/>
    <s v="élibataire"/>
    <n v="23"/>
  </r>
  <r>
    <d v="2018-07-30T00:00:00"/>
    <n v="2018"/>
    <s v="Jul"/>
    <s v="Q3"/>
    <n v="31"/>
    <x v="37"/>
    <s v="David"/>
    <s v="Charrier"/>
    <n v="69"/>
  </r>
  <r>
    <d v="2018-07-30T00:00:00"/>
    <n v="2018"/>
    <s v="Jul"/>
    <s v="Q3"/>
    <n v="31"/>
    <x v="38"/>
    <s v="Nathalie"/>
    <s v="Chapelle"/>
    <n v="25"/>
  </r>
  <r>
    <d v="2018-07-30T00:00:00"/>
    <n v="2018"/>
    <s v="Jul"/>
    <s v="Q3"/>
    <n v="31"/>
    <x v="32"/>
    <s v="Pierre"/>
    <s v="Piton"/>
    <n v="10.5"/>
  </r>
  <r>
    <d v="2018-07-31T00:00:00"/>
    <n v="2018"/>
    <s v="Jul"/>
    <s v="Q3"/>
    <n v="31"/>
    <x v="17"/>
    <s v="Aleksei"/>
    <s v="Greshilov"/>
    <n v="22"/>
  </r>
  <r>
    <d v="2018-07-31T00:00:00"/>
    <n v="2018"/>
    <s v="Jul"/>
    <s v="Q3"/>
    <n v="31"/>
    <x v="25"/>
    <s v="Ana"/>
    <s v="Silva"/>
    <n v="22"/>
  </r>
  <r>
    <d v="2018-07-31T00:00:00"/>
    <n v="2018"/>
    <s v="Jul"/>
    <s v="Q3"/>
    <n v="31"/>
    <x v="35"/>
    <s v="Claire"/>
    <s v="élibataire"/>
    <n v="27"/>
  </r>
  <r>
    <d v="2018-07-31T00:00:00"/>
    <n v="2018"/>
    <s v="Jul"/>
    <s v="Q3"/>
    <n v="31"/>
    <x v="33"/>
    <s v="Maria"/>
    <s v="Gutierrez"/>
    <n v="25"/>
  </r>
  <r>
    <d v="2018-07-31T00:00:00"/>
    <n v="2018"/>
    <s v="Jul"/>
    <s v="Q3"/>
    <n v="31"/>
    <x v="38"/>
    <s v="Nathalie"/>
    <s v="Chapelle"/>
    <n v="75"/>
  </r>
  <r>
    <d v="2018-07-31T00:00:00"/>
    <n v="2018"/>
    <s v="Jul"/>
    <s v="Q3"/>
    <n v="31"/>
    <x v="0"/>
    <s v="Oksana"/>
    <s v="Mikhalko"/>
    <n v="17.48"/>
  </r>
  <r>
    <d v="2018-07-31T00:00:00"/>
    <n v="2018"/>
    <s v="Jul"/>
    <s v="Q3"/>
    <n v="31"/>
    <x v="39"/>
    <s v="Romain"/>
    <s v="Coutant"/>
    <n v="92"/>
  </r>
  <r>
    <d v="2018-08-02T00:00:00"/>
    <n v="2018"/>
    <s v="Aug"/>
    <s v="Q3"/>
    <n v="31"/>
    <x v="30"/>
    <s v="Lucie"/>
    <s v="Kiledjian"/>
    <n v="21"/>
  </r>
  <r>
    <d v="2018-08-05T00:00:00"/>
    <n v="2018"/>
    <s v="Aug"/>
    <s v="Q3"/>
    <n v="31"/>
    <x v="40"/>
    <s v="Alexandre"/>
    <s v="Ceugniez"/>
    <n v="22"/>
  </r>
  <r>
    <d v="2018-08-05T00:00:00"/>
    <n v="2018"/>
    <s v="Aug"/>
    <s v="Q3"/>
    <n v="31"/>
    <x v="25"/>
    <s v="Ana"/>
    <s v="Silva"/>
    <n v="22"/>
  </r>
  <r>
    <d v="2018-08-06T00:00:00"/>
    <n v="2018"/>
    <s v="Aug"/>
    <s v="Q3"/>
    <n v="32"/>
    <x v="29"/>
    <s v="Christian"/>
    <s v="Freymond"/>
    <n v="25"/>
  </r>
  <r>
    <d v="2018-08-06T00:00:00"/>
    <n v="2018"/>
    <s v="Aug"/>
    <s v="Q3"/>
    <n v="32"/>
    <x v="35"/>
    <s v="Claire"/>
    <s v="élibataire"/>
    <n v="25"/>
  </r>
  <r>
    <d v="2018-08-06T00:00:00"/>
    <n v="2018"/>
    <s v="Aug"/>
    <s v="Q3"/>
    <n v="32"/>
    <x v="38"/>
    <s v="Nathalie"/>
    <s v="Chapelle"/>
    <n v="75"/>
  </r>
  <r>
    <d v="2018-08-06T00:00:00"/>
    <n v="2018"/>
    <s v="Aug"/>
    <s v="Q3"/>
    <n v="32"/>
    <x v="41"/>
    <s v="Nesrine"/>
    <s v="Gourine"/>
    <n v="25"/>
  </r>
  <r>
    <d v="2018-08-07T00:00:00"/>
    <n v="2018"/>
    <s v="Aug"/>
    <s v="Q3"/>
    <n v="32"/>
    <x v="17"/>
    <s v="Aleksei"/>
    <s v="Greshilov"/>
    <n v="22"/>
  </r>
  <r>
    <d v="2018-08-07T00:00:00"/>
    <n v="2018"/>
    <s v="Aug"/>
    <s v="Q3"/>
    <n v="32"/>
    <x v="33"/>
    <s v="Maria"/>
    <s v="Gutierrez"/>
    <n v="25"/>
  </r>
  <r>
    <d v="2018-08-07T00:00:00"/>
    <n v="2018"/>
    <s v="Aug"/>
    <s v="Q3"/>
    <n v="32"/>
    <x v="33"/>
    <s v="Maria"/>
    <s v="Gutierrez"/>
    <n v="25"/>
  </r>
  <r>
    <d v="2018-08-07T00:00:00"/>
    <n v="2018"/>
    <s v="Aug"/>
    <s v="Q3"/>
    <n v="32"/>
    <x v="0"/>
    <s v="Oksana"/>
    <s v="Mikhalko"/>
    <n v="17.48"/>
  </r>
  <r>
    <d v="2018-08-09T00:00:00"/>
    <n v="2018"/>
    <s v="Aug"/>
    <s v="Q3"/>
    <n v="32"/>
    <x v="17"/>
    <s v="Aleksei"/>
    <s v="Greshilov"/>
    <n v="22"/>
  </r>
  <r>
    <d v="2018-08-09T00:00:00"/>
    <n v="2018"/>
    <s v="Aug"/>
    <s v="Q3"/>
    <n v="32"/>
    <x v="37"/>
    <s v="David"/>
    <s v="Charrier"/>
    <n v="46"/>
  </r>
  <r>
    <d v="2018-08-09T00:00:00"/>
    <n v="2018"/>
    <s v="Aug"/>
    <s v="Q3"/>
    <n v="32"/>
    <x v="31"/>
    <s v="Maria"/>
    <s v="Andrade"/>
    <n v="22"/>
  </r>
  <r>
    <d v="2018-08-10T00:00:00"/>
    <n v="2018"/>
    <s v="Aug"/>
    <s v="Q3"/>
    <n v="32"/>
    <x v="8"/>
    <s v="Luciana"/>
    <s v="Stuewe"/>
    <n v="22.8"/>
  </r>
  <r>
    <d v="2018-08-13T00:00:00"/>
    <n v="2018"/>
    <s v="Aug"/>
    <s v="Q3"/>
    <n v="33"/>
    <x v="40"/>
    <s v="Alexandre"/>
    <s v="Ceugniez"/>
    <n v="22"/>
  </r>
  <r>
    <d v="2018-08-13T00:00:00"/>
    <n v="2018"/>
    <s v="Aug"/>
    <s v="Q3"/>
    <n v="33"/>
    <x v="42"/>
    <s v="David"/>
    <s v="Fremont"/>
    <n v="23"/>
  </r>
  <r>
    <d v="2018-08-13T00:00:00"/>
    <n v="2018"/>
    <s v="Aug"/>
    <s v="Q3"/>
    <n v="33"/>
    <x v="33"/>
    <s v="Maria"/>
    <s v="Gutierrez"/>
    <n v="50"/>
  </r>
  <r>
    <d v="2018-08-13T00:00:00"/>
    <n v="2018"/>
    <s v="Aug"/>
    <s v="Q3"/>
    <n v="33"/>
    <x v="38"/>
    <s v="Nathalie"/>
    <s v="Chapelle"/>
    <n v="125"/>
  </r>
  <r>
    <d v="2018-08-14T00:00:00"/>
    <n v="2018"/>
    <s v="Aug"/>
    <s v="Q3"/>
    <n v="33"/>
    <x v="25"/>
    <s v="Ana"/>
    <s v="Silva"/>
    <n v="22"/>
  </r>
  <r>
    <d v="2018-08-14T00:00:00"/>
    <n v="2018"/>
    <s v="Aug"/>
    <s v="Q3"/>
    <n v="33"/>
    <x v="7"/>
    <s v="Danila"/>
    <s v="Danila"/>
    <n v="22"/>
  </r>
  <r>
    <d v="2018-08-17T00:00:00"/>
    <n v="2018"/>
    <s v="Aug"/>
    <s v="Q3"/>
    <n v="33"/>
    <x v="17"/>
    <s v="Aleksei"/>
    <s v="Greshilov"/>
    <n v="25"/>
  </r>
  <r>
    <d v="2018-08-17T00:00:00"/>
    <n v="2018"/>
    <s v="Aug"/>
    <s v="Q3"/>
    <n v="33"/>
    <x v="35"/>
    <s v="Claire"/>
    <s v="élibataire"/>
    <n v="25"/>
  </r>
  <r>
    <d v="2018-08-17T00:00:00"/>
    <n v="2018"/>
    <s v="Aug"/>
    <s v="Q3"/>
    <n v="33"/>
    <x v="37"/>
    <s v="David"/>
    <s v="Charrier"/>
    <n v="46"/>
  </r>
  <r>
    <d v="2018-08-19T00:00:00"/>
    <n v="2018"/>
    <s v="Aug"/>
    <s v="Q3"/>
    <n v="33"/>
    <x v="8"/>
    <s v="Luciana"/>
    <s v="Stuewe"/>
    <n v="22.8"/>
  </r>
  <r>
    <d v="2018-08-20T00:00:00"/>
    <n v="2018"/>
    <s v="Aug"/>
    <s v="Q3"/>
    <n v="34"/>
    <x v="40"/>
    <s v="Alexandre"/>
    <s v="Ceugniez"/>
    <n v="44"/>
  </r>
  <r>
    <d v="2018-08-20T00:00:00"/>
    <n v="2018"/>
    <s v="Aug"/>
    <s v="Q3"/>
    <n v="34"/>
    <x v="25"/>
    <s v="Ana"/>
    <s v="Silva"/>
    <n v="22"/>
  </r>
  <r>
    <d v="2018-08-20T00:00:00"/>
    <n v="2018"/>
    <s v="Aug"/>
    <s v="Q3"/>
    <n v="34"/>
    <x v="29"/>
    <s v="Christian"/>
    <s v="Freymond"/>
    <n v="25"/>
  </r>
  <r>
    <d v="2018-08-20T00:00:00"/>
    <n v="2018"/>
    <s v="Aug"/>
    <s v="Q3"/>
    <n v="34"/>
    <x v="35"/>
    <s v="Claire"/>
    <s v="élibataire"/>
    <n v="50"/>
  </r>
  <r>
    <d v="2018-08-20T00:00:00"/>
    <n v="2018"/>
    <s v="Aug"/>
    <s v="Q3"/>
    <n v="34"/>
    <x v="42"/>
    <s v="David"/>
    <s v="Fremont"/>
    <n v="23"/>
  </r>
  <r>
    <d v="2018-08-20T00:00:00"/>
    <n v="2018"/>
    <s v="Aug"/>
    <s v="Q3"/>
    <n v="34"/>
    <x v="43"/>
    <s v="Human"/>
    <s v="Change"/>
    <n v="250"/>
  </r>
  <r>
    <d v="2018-08-20T00:00:00"/>
    <n v="2018"/>
    <s v="Aug"/>
    <s v="Q3"/>
    <n v="34"/>
    <x v="33"/>
    <s v="Maria"/>
    <s v="Gutierrez"/>
    <n v="50"/>
  </r>
  <r>
    <d v="2018-08-21T00:00:00"/>
    <n v="2018"/>
    <s v="Aug"/>
    <s v="Q3"/>
    <n v="34"/>
    <x v="38"/>
    <s v="Nathalie"/>
    <s v="Chapelle"/>
    <n v="125"/>
  </r>
  <r>
    <d v="2018-08-23T00:00:00"/>
    <n v="2018"/>
    <s v="Aug"/>
    <s v="Q3"/>
    <n v="34"/>
    <x v="31"/>
    <s v="Maria"/>
    <s v="Andrade"/>
    <n v="22"/>
  </r>
  <r>
    <d v="2018-08-25T00:00:00"/>
    <n v="2018"/>
    <s v="Aug"/>
    <s v="Q3"/>
    <n v="34"/>
    <x v="37"/>
    <s v="David"/>
    <s v="Charrier"/>
    <n v="23"/>
  </r>
  <r>
    <d v="2018-08-27T00:00:00"/>
    <n v="2018"/>
    <s v="Aug"/>
    <s v="Q3"/>
    <n v="35"/>
    <x v="29"/>
    <s v="Christian"/>
    <s v="Freymond"/>
    <n v="25"/>
  </r>
  <r>
    <d v="2018-08-27T00:00:00"/>
    <n v="2018"/>
    <s v="Aug"/>
    <s v="Q3"/>
    <n v="35"/>
    <x v="35"/>
    <s v="Claire"/>
    <s v="élibataire"/>
    <n v="50"/>
  </r>
  <r>
    <d v="2018-08-27T00:00:00"/>
    <n v="2018"/>
    <s v="Aug"/>
    <s v="Q3"/>
    <n v="35"/>
    <x v="42"/>
    <s v="David"/>
    <s v="Fremont"/>
    <n v="23"/>
  </r>
  <r>
    <d v="2018-08-27T00:00:00"/>
    <n v="2018"/>
    <s v="Aug"/>
    <s v="Q3"/>
    <n v="35"/>
    <x v="33"/>
    <s v="Maria"/>
    <s v="Gutierrez"/>
    <n v="50"/>
  </r>
  <r>
    <d v="2018-08-27T00:00:00"/>
    <n v="2018"/>
    <s v="Aug"/>
    <s v="Q3"/>
    <n v="35"/>
    <x v="31"/>
    <s v="Maria"/>
    <s v="Andrade"/>
    <n v="22"/>
  </r>
  <r>
    <d v="2018-08-28T00:00:00"/>
    <n v="2018"/>
    <s v="Aug"/>
    <s v="Q3"/>
    <n v="35"/>
    <x v="25"/>
    <s v="Ana"/>
    <s v="Silva"/>
    <n v="22"/>
  </r>
  <r>
    <d v="2018-08-28T00:00:00"/>
    <n v="2018"/>
    <s v="Aug"/>
    <s v="Q3"/>
    <n v="35"/>
    <x v="44"/>
    <s v="Caroline"/>
    <s v="Sourbes"/>
    <n v="28"/>
  </r>
  <r>
    <d v="2018-08-28T00:00:00"/>
    <n v="2018"/>
    <s v="Aug"/>
    <s v="Q3"/>
    <n v="35"/>
    <x v="7"/>
    <s v="Danila"/>
    <s v="Danila"/>
    <n v="22"/>
  </r>
  <r>
    <d v="2018-08-29T00:00:00"/>
    <n v="2018"/>
    <s v="Aug"/>
    <s v="Q3"/>
    <n v="35"/>
    <x v="45"/>
    <s v="Guillaume"/>
    <s v="Derats"/>
    <n v="25"/>
  </r>
  <r>
    <d v="2018-08-30T00:00:00"/>
    <n v="2018"/>
    <s v="Aug"/>
    <s v="Q3"/>
    <n v="35"/>
    <x v="37"/>
    <s v="David"/>
    <s v="Charrier"/>
    <n v="23"/>
  </r>
  <r>
    <d v="2018-09-01T00:00:00"/>
    <n v="2018"/>
    <s v="Sep"/>
    <s v="Q3"/>
    <n v="35"/>
    <x v="37"/>
    <s v="David"/>
    <s v="Charrier"/>
    <n v="23"/>
  </r>
  <r>
    <d v="2018-09-02T00:00:00"/>
    <n v="2018"/>
    <s v="Sep"/>
    <s v="Q3"/>
    <n v="35"/>
    <x v="42"/>
    <s v="David"/>
    <s v="Fremont"/>
    <n v="23"/>
  </r>
  <r>
    <d v="2018-09-02T00:00:00"/>
    <n v="2018"/>
    <s v="Sep"/>
    <s v="Q3"/>
    <n v="35"/>
    <x v="45"/>
    <s v="Guillaume"/>
    <s v="Derats"/>
    <n v="50"/>
  </r>
  <r>
    <d v="2018-09-03T00:00:00"/>
    <n v="2018"/>
    <s v="Sep"/>
    <s v="Q3"/>
    <n v="36"/>
    <x v="25"/>
    <s v="Ana"/>
    <s v="Silva"/>
    <n v="22"/>
  </r>
  <r>
    <d v="2018-09-03T00:00:00"/>
    <n v="2018"/>
    <s v="Sep"/>
    <s v="Q3"/>
    <n v="36"/>
    <x v="44"/>
    <s v="Caroline"/>
    <s v="Sourbes"/>
    <n v="28"/>
  </r>
  <r>
    <d v="2018-09-03T00:00:00"/>
    <n v="2018"/>
    <s v="Sep"/>
    <s v="Q3"/>
    <n v="36"/>
    <x v="29"/>
    <s v="Christian"/>
    <s v="Freymond"/>
    <n v="25"/>
  </r>
  <r>
    <d v="2018-09-03T00:00:00"/>
    <n v="2018"/>
    <s v="Sep"/>
    <s v="Q3"/>
    <n v="36"/>
    <x v="35"/>
    <s v="Claire"/>
    <s v="élibataire"/>
    <n v="25"/>
  </r>
  <r>
    <d v="2018-09-03T00:00:00"/>
    <n v="2018"/>
    <s v="Sep"/>
    <s v="Q3"/>
    <n v="36"/>
    <x v="35"/>
    <s v="Claire"/>
    <s v="élibataire"/>
    <n v="25"/>
  </r>
  <r>
    <d v="2018-09-03T00:00:00"/>
    <n v="2018"/>
    <s v="Sep"/>
    <s v="Q3"/>
    <n v="36"/>
    <x v="46"/>
    <s v="Francois"/>
    <s v="Chantelauze"/>
    <n v="25"/>
  </r>
  <r>
    <d v="2018-09-04T00:00:00"/>
    <n v="2018"/>
    <s v="Sep"/>
    <s v="Q3"/>
    <n v="36"/>
    <x v="37"/>
    <s v="David"/>
    <s v="Charrier"/>
    <n v="23"/>
  </r>
  <r>
    <d v="2018-09-04T00:00:00"/>
    <n v="2018"/>
    <s v="Sep"/>
    <s v="Q3"/>
    <n v="36"/>
    <x v="31"/>
    <s v="Maria"/>
    <s v="Andrade"/>
    <n v="22"/>
  </r>
  <r>
    <d v="2018-09-11T00:00:00"/>
    <n v="2018"/>
    <s v="Sep"/>
    <s v="Q3"/>
    <n v="37"/>
    <x v="33"/>
    <s v="Maria"/>
    <s v="Gutierrez"/>
    <n v="22"/>
  </r>
  <r>
    <d v="2018-09-17T00:00:00"/>
    <n v="2018"/>
    <s v="Sep"/>
    <s v="Q3"/>
    <n v="38"/>
    <x v="25"/>
    <s v="Ana"/>
    <s v="Silva"/>
    <n v="14.3"/>
  </r>
  <r>
    <d v="2018-09-24T00:00:00"/>
    <n v="2018"/>
    <s v="Sep"/>
    <s v="Q3"/>
    <n v="39"/>
    <x v="25"/>
    <s v="Ana"/>
    <s v="Silva"/>
    <n v="22"/>
  </r>
  <r>
    <d v="2018-09-24T00:00:00"/>
    <n v="2018"/>
    <s v="Sep"/>
    <s v="Q3"/>
    <n v="39"/>
    <x v="37"/>
    <s v="David"/>
    <s v="Charrier"/>
    <n v="23"/>
  </r>
  <r>
    <d v="2018-09-25T00:00:00"/>
    <n v="2018"/>
    <s v="Sep"/>
    <s v="Q3"/>
    <n v="39"/>
    <x v="40"/>
    <s v="Alexandre"/>
    <s v="Ceugniez"/>
    <n v="22"/>
  </r>
  <r>
    <d v="2018-09-25T00:00:00"/>
    <n v="2018"/>
    <s v="Sep"/>
    <s v="Q3"/>
    <n v="39"/>
    <x v="31"/>
    <s v="Maria"/>
    <s v="Andrade"/>
    <n v="22"/>
  </r>
  <r>
    <d v="2018-09-25T00:00:00"/>
    <n v="2018"/>
    <s v="Sep"/>
    <s v="Q3"/>
    <n v="39"/>
    <x v="0"/>
    <s v="Oksana"/>
    <s v="Mikhalko"/>
    <n v="17.48"/>
  </r>
  <r>
    <d v="2018-09-26T00:00:00"/>
    <n v="2018"/>
    <s v="Sep"/>
    <s v="Q3"/>
    <n v="39"/>
    <x v="25"/>
    <s v="Ana"/>
    <s v="Silva"/>
    <n v="22"/>
  </r>
  <r>
    <d v="2018-09-27T00:00:00"/>
    <n v="2018"/>
    <s v="Sep"/>
    <s v="Q3"/>
    <n v="39"/>
    <x v="44"/>
    <s v="Caroline"/>
    <s v="Sourbes"/>
    <n v="28"/>
  </r>
  <r>
    <d v="2018-09-27T00:00:00"/>
    <n v="2018"/>
    <s v="Sep"/>
    <s v="Q3"/>
    <n v="39"/>
    <x v="32"/>
    <s v="Pierre"/>
    <s v="Piton"/>
    <n v="25"/>
  </r>
  <r>
    <d v="2018-09-29T00:00:00"/>
    <n v="2018"/>
    <s v="Sep"/>
    <s v="Q3"/>
    <n v="39"/>
    <x v="37"/>
    <s v="David"/>
    <s v="Charrier"/>
    <n v="23"/>
  </r>
  <r>
    <d v="2018-10-01T00:00:00"/>
    <n v="2018"/>
    <s v="Oct"/>
    <s v="Q4"/>
    <n v="40"/>
    <x v="25"/>
    <s v="Ana"/>
    <s v="Silva"/>
    <n v="22"/>
  </r>
  <r>
    <d v="2018-10-01T00:00:00"/>
    <n v="2018"/>
    <s v="Oct"/>
    <s v="Q4"/>
    <n v="40"/>
    <x v="44"/>
    <s v="Caroline"/>
    <s v="Sourbes"/>
    <n v="28"/>
  </r>
  <r>
    <d v="2018-10-01T00:00:00"/>
    <n v="2018"/>
    <s v="Oct"/>
    <s v="Q4"/>
    <n v="40"/>
    <x v="32"/>
    <s v="Pierre"/>
    <s v="Piton"/>
    <n v="25"/>
  </r>
  <r>
    <d v="2018-10-02T00:00:00"/>
    <n v="2018"/>
    <s v="Oct"/>
    <s v="Q4"/>
    <n v="40"/>
    <x v="40"/>
    <s v="Alexandre"/>
    <s v="Ceugniez"/>
    <n v="22"/>
  </r>
  <r>
    <d v="2018-10-02T00:00:00"/>
    <n v="2018"/>
    <s v="Oct"/>
    <s v="Q4"/>
    <n v="40"/>
    <x v="7"/>
    <s v="Danila"/>
    <s v="Danila"/>
    <n v="22"/>
  </r>
  <r>
    <d v="2018-10-02T00:00:00"/>
    <n v="2018"/>
    <s v="Oct"/>
    <s v="Q4"/>
    <n v="40"/>
    <x v="37"/>
    <s v="David"/>
    <s v="Charrier"/>
    <n v="23"/>
  </r>
  <r>
    <d v="2018-10-02T00:00:00"/>
    <n v="2018"/>
    <s v="Oct"/>
    <s v="Q4"/>
    <n v="40"/>
    <x v="37"/>
    <s v="David"/>
    <s v="Charrier"/>
    <n v="23"/>
  </r>
  <r>
    <d v="2018-10-02T00:00:00"/>
    <n v="2018"/>
    <s v="Oct"/>
    <s v="Q4"/>
    <n v="40"/>
    <x v="0"/>
    <s v="Oksana"/>
    <s v="Mikhalko"/>
    <n v="16.5"/>
  </r>
  <r>
    <d v="2018-10-05T00:00:00"/>
    <n v="2018"/>
    <s v="Oct"/>
    <s v="Q4"/>
    <n v="40"/>
    <x v="46"/>
    <s v="Francois"/>
    <s v="Chantelauze"/>
    <n v="225"/>
  </r>
  <r>
    <d v="2018-10-06T00:00:00"/>
    <n v="2018"/>
    <s v="Oct"/>
    <s v="Q4"/>
    <n v="40"/>
    <x v="47"/>
    <s v="Fabio"/>
    <s v="Trotta"/>
    <n v="50"/>
  </r>
  <r>
    <d v="2018-10-07T00:00:00"/>
    <n v="2018"/>
    <s v="Oct"/>
    <s v="Q4"/>
    <n v="40"/>
    <x v="44"/>
    <s v="Caroline"/>
    <s v="Sourbes"/>
    <n v="130"/>
  </r>
  <r>
    <d v="2018-10-08T00:00:00"/>
    <n v="2018"/>
    <s v="Oct"/>
    <s v="Q4"/>
    <n v="41"/>
    <x v="40"/>
    <s v="Alexandre"/>
    <s v="Ceugniez"/>
    <n v="22"/>
  </r>
  <r>
    <d v="2018-10-08T00:00:00"/>
    <n v="2018"/>
    <s v="Oct"/>
    <s v="Q4"/>
    <n v="41"/>
    <x v="42"/>
    <s v="David"/>
    <s v="Fremont"/>
    <n v="23"/>
  </r>
  <r>
    <d v="2018-10-09T00:00:00"/>
    <n v="2018"/>
    <s v="Oct"/>
    <s v="Q4"/>
    <n v="41"/>
    <x v="32"/>
    <s v="Pierre"/>
    <s v="Piton"/>
    <n v="25"/>
  </r>
  <r>
    <d v="2018-10-09T00:00:00"/>
    <n v="2018"/>
    <s v="Oct"/>
    <s v="Q4"/>
    <n v="41"/>
    <x v="1"/>
    <s v="Vincent"/>
    <s v="Delgatte"/>
    <n v="22"/>
  </r>
  <r>
    <d v="2018-10-09T00:00:00"/>
    <n v="2018"/>
    <s v="Oct"/>
    <s v="Q4"/>
    <n v="41"/>
    <x v="1"/>
    <s v="Vincent"/>
    <s v="Delgatte"/>
    <n v="22"/>
  </r>
  <r>
    <d v="2018-10-10T00:00:00"/>
    <n v="2018"/>
    <s v="Oct"/>
    <s v="Q4"/>
    <n v="41"/>
    <x v="25"/>
    <s v="Ana"/>
    <s v="Silva"/>
    <n v="22"/>
  </r>
  <r>
    <d v="2018-10-10T00:00:00"/>
    <n v="2018"/>
    <s v="Oct"/>
    <s v="Q4"/>
    <n v="41"/>
    <x v="0"/>
    <s v="Oksana"/>
    <s v="Mikhalko"/>
    <n v="16.5"/>
  </r>
  <r>
    <d v="2018-10-12T00:00:00"/>
    <n v="2018"/>
    <s v="Oct"/>
    <s v="Q4"/>
    <n v="41"/>
    <x v="37"/>
    <s v="David"/>
    <s v="Charrier"/>
    <n v="23"/>
  </r>
  <r>
    <d v="2018-10-15T00:00:00"/>
    <n v="2018"/>
    <s v="Oct"/>
    <s v="Q4"/>
    <n v="42"/>
    <x v="40"/>
    <s v="Alexandre"/>
    <s v="Ceugniez"/>
    <n v="22"/>
  </r>
  <r>
    <d v="2018-10-15T00:00:00"/>
    <n v="2018"/>
    <s v="Oct"/>
    <s v="Q4"/>
    <n v="42"/>
    <x v="47"/>
    <s v="Fabio"/>
    <s v="Trotta"/>
    <n v="116.25"/>
  </r>
  <r>
    <d v="2018-10-16T00:00:00"/>
    <n v="2018"/>
    <s v="Oct"/>
    <s v="Q4"/>
    <n v="42"/>
    <x v="7"/>
    <s v="Danila"/>
    <s v="Danila"/>
    <n v="22"/>
  </r>
  <r>
    <d v="2018-10-16T00:00:00"/>
    <n v="2018"/>
    <s v="Oct"/>
    <s v="Q4"/>
    <n v="42"/>
    <x v="37"/>
    <s v="David"/>
    <s v="Charrier"/>
    <n v="23"/>
  </r>
  <r>
    <d v="2018-10-16T00:00:00"/>
    <n v="2018"/>
    <s v="Oct"/>
    <s v="Q4"/>
    <n v="42"/>
    <x v="37"/>
    <s v="David"/>
    <s v="Charrier"/>
    <n v="23"/>
  </r>
  <r>
    <d v="2018-10-16T00:00:00"/>
    <n v="2018"/>
    <s v="Oct"/>
    <s v="Q4"/>
    <n v="42"/>
    <x v="42"/>
    <s v="David"/>
    <s v="Fremont"/>
    <n v="207"/>
  </r>
  <r>
    <d v="2018-10-16T00:00:00"/>
    <n v="2018"/>
    <s v="Oct"/>
    <s v="Q4"/>
    <n v="42"/>
    <x v="48"/>
    <s v="Elena"/>
    <s v="Joubert"/>
    <n v="25"/>
  </r>
  <r>
    <d v="2018-10-17T00:00:00"/>
    <n v="2018"/>
    <s v="Oct"/>
    <s v="Q4"/>
    <n v="42"/>
    <x v="33"/>
    <s v="Maria"/>
    <s v="Gutierrez"/>
    <n v="210"/>
  </r>
  <r>
    <d v="2018-10-17T00:00:00"/>
    <n v="2018"/>
    <s v="Oct"/>
    <s v="Q4"/>
    <n v="42"/>
    <x v="0"/>
    <s v="Oksana"/>
    <s v="Mikhalko"/>
    <n v="16.5"/>
  </r>
  <r>
    <d v="2018-10-18T00:00:00"/>
    <n v="2018"/>
    <s v="Oct"/>
    <s v="Q4"/>
    <n v="42"/>
    <x v="8"/>
    <s v="Luciana"/>
    <s v="Stuewe"/>
    <n v="22.8"/>
  </r>
  <r>
    <d v="2018-10-22T00:00:00"/>
    <n v="2018"/>
    <s v="Oct"/>
    <s v="Q4"/>
    <n v="43"/>
    <x v="40"/>
    <s v="Alexandre"/>
    <s v="Ceugniez"/>
    <n v="369.6"/>
  </r>
  <r>
    <d v="2018-10-22T00:00:00"/>
    <n v="2018"/>
    <s v="Oct"/>
    <s v="Q4"/>
    <n v="43"/>
    <x v="49"/>
    <s v="Olivier"/>
    <s v="Juillard"/>
    <n v="25.1"/>
  </r>
  <r>
    <d v="2018-10-23T00:00:00"/>
    <n v="2018"/>
    <s v="Oct"/>
    <s v="Q4"/>
    <n v="43"/>
    <x v="50"/>
    <s v="Catherine"/>
    <s v="Brignone"/>
    <n v="25"/>
  </r>
  <r>
    <d v="2018-10-23T00:00:00"/>
    <n v="2018"/>
    <s v="Oct"/>
    <s v="Q4"/>
    <n v="43"/>
    <x v="48"/>
    <s v="Elena"/>
    <s v="Joubert"/>
    <n v="420"/>
  </r>
  <r>
    <d v="2018-10-23T00:00:00"/>
    <n v="2018"/>
    <s v="Oct"/>
    <s v="Q4"/>
    <n v="43"/>
    <x v="32"/>
    <s v="Pierre"/>
    <s v="Piton"/>
    <n v="12.5"/>
  </r>
  <r>
    <d v="2018-10-24T00:00:00"/>
    <n v="2018"/>
    <s v="Oct"/>
    <s v="Q4"/>
    <n v="43"/>
    <x v="8"/>
    <s v="Luciana"/>
    <s v="Stuewe"/>
    <n v="22.8"/>
  </r>
  <r>
    <d v="2018-10-25T00:00:00"/>
    <n v="2018"/>
    <s v="Oct"/>
    <s v="Q4"/>
    <n v="43"/>
    <x v="37"/>
    <s v="David"/>
    <s v="Charrier"/>
    <n v="46"/>
  </r>
  <r>
    <d v="2018-10-29T00:00:00"/>
    <n v="2018"/>
    <s v="Oct"/>
    <s v="Q4"/>
    <n v="44"/>
    <x v="51"/>
    <s v="Dominique"/>
    <s v="Dominique"/>
    <n v="225"/>
  </r>
  <r>
    <d v="2018-10-29T00:00:00"/>
    <n v="2018"/>
    <s v="Oct"/>
    <s v="Q4"/>
    <n v="44"/>
    <x v="49"/>
    <s v="Olivier"/>
    <s v="Juillard"/>
    <n v="224.9"/>
  </r>
  <r>
    <d v="2018-10-30T00:00:00"/>
    <n v="2018"/>
    <s v="Oct"/>
    <s v="Q4"/>
    <n v="44"/>
    <x v="52"/>
    <s v="Carole"/>
    <s v="Courtet"/>
    <n v="25"/>
  </r>
  <r>
    <d v="2018-10-31T00:00:00"/>
    <n v="2018"/>
    <s v="Oct"/>
    <s v="Q4"/>
    <n v="44"/>
    <x v="0"/>
    <s v="Oksana"/>
    <s v="Mikhalko"/>
    <n v="16.5"/>
  </r>
  <r>
    <d v="2018-11-01T00:00:00"/>
    <n v="2018"/>
    <s v="Nov"/>
    <s v="Q4"/>
    <n v="44"/>
    <x v="7"/>
    <s v="Danila"/>
    <s v="Danila"/>
    <n v="22"/>
  </r>
  <r>
    <d v="2018-11-01T00:00:00"/>
    <n v="2018"/>
    <s v="Nov"/>
    <s v="Q4"/>
    <n v="44"/>
    <x v="37"/>
    <s v="David"/>
    <s v="Charrier"/>
    <n v="207"/>
  </r>
  <r>
    <d v="2018-11-02T00:00:00"/>
    <n v="2018"/>
    <s v="Nov"/>
    <s v="Q4"/>
    <n v="44"/>
    <x v="32"/>
    <s v="Pierre"/>
    <s v="Piton"/>
    <n v="12.5"/>
  </r>
  <r>
    <d v="2018-11-04T00:00:00"/>
    <n v="2018"/>
    <s v="Nov"/>
    <s v="Q4"/>
    <n v="44"/>
    <x v="1"/>
    <s v="Vincent"/>
    <s v="Delgatte"/>
    <n v="287.10000000000002"/>
  </r>
  <r>
    <d v="2018-11-05T00:00:00"/>
    <n v="2018"/>
    <s v="Nov"/>
    <s v="Q4"/>
    <n v="45"/>
    <x v="53"/>
    <s v="Aurelie"/>
    <s v="Amis"/>
    <n v="25"/>
  </r>
  <r>
    <d v="2018-11-05T00:00:00"/>
    <n v="2018"/>
    <s v="Nov"/>
    <s v="Q4"/>
    <n v="45"/>
    <x v="52"/>
    <s v="Carole"/>
    <s v="Courtet"/>
    <n v="116.25"/>
  </r>
  <r>
    <d v="2018-11-05T00:00:00"/>
    <n v="2018"/>
    <s v="Nov"/>
    <s v="Q4"/>
    <n v="45"/>
    <x v="54"/>
    <s v="Laurence"/>
    <s v="Cahuzac"/>
    <n v="217.32"/>
  </r>
  <r>
    <d v="2018-11-08T00:00:00"/>
    <n v="2018"/>
    <s v="Nov"/>
    <s v="Q4"/>
    <n v="45"/>
    <x v="44"/>
    <s v="Caroline"/>
    <s v="Sourbes"/>
    <n v="130"/>
  </r>
  <r>
    <d v="2018-11-12T00:00:00"/>
    <n v="2018"/>
    <s v="Nov"/>
    <s v="Q4"/>
    <n v="46"/>
    <x v="53"/>
    <s v="Aurelie"/>
    <s v="Amis"/>
    <n v="116.25"/>
  </r>
  <r>
    <d v="2018-11-13T00:00:00"/>
    <n v="2018"/>
    <s v="Nov"/>
    <s v="Q4"/>
    <n v="46"/>
    <x v="8"/>
    <s v="Luciana"/>
    <s v="Stuewe"/>
    <n v="102.3"/>
  </r>
  <r>
    <d v="2018-11-16T00:00:00"/>
    <n v="2018"/>
    <s v="Nov"/>
    <s v="Q4"/>
    <n v="46"/>
    <x v="0"/>
    <s v="Oksana"/>
    <s v="Mikhalko"/>
    <n v="16.5"/>
  </r>
  <r>
    <d v="2018-11-17T00:00:00"/>
    <n v="2018"/>
    <s v="Nov"/>
    <s v="Q4"/>
    <n v="46"/>
    <x v="25"/>
    <s v="Ana"/>
    <s v="Silva"/>
    <n v="22"/>
  </r>
  <r>
    <d v="2018-11-19T00:00:00"/>
    <n v="2018"/>
    <s v="Nov"/>
    <s v="Q4"/>
    <n v="47"/>
    <x v="55"/>
    <s v="Bingquan"/>
    <s v="Wu"/>
    <n v="30"/>
  </r>
  <r>
    <d v="2018-11-20T00:00:00"/>
    <n v="2018"/>
    <s v="Nov"/>
    <s v="Q4"/>
    <n v="47"/>
    <x v="56"/>
    <s v="Ke"/>
    <s v="Wu"/>
    <n v="516"/>
  </r>
  <r>
    <d v="2018-11-20T00:00:00"/>
    <n v="2018"/>
    <s v="Nov"/>
    <s v="Q4"/>
    <n v="47"/>
    <x v="57"/>
    <s v="María"/>
    <s v="Belmonte"/>
    <n v="30"/>
  </r>
  <r>
    <d v="2018-11-21T00:00:00"/>
    <n v="2018"/>
    <s v="Nov"/>
    <s v="Q4"/>
    <n v="47"/>
    <x v="0"/>
    <s v="Oksana"/>
    <s v="Mikhalko"/>
    <n v="16.5"/>
  </r>
  <r>
    <d v="2018-11-21T00:00:00"/>
    <n v="2018"/>
    <s v="Nov"/>
    <s v="Q4"/>
    <n v="47"/>
    <x v="32"/>
    <s v="Pierre"/>
    <s v="Piton"/>
    <n v="25"/>
  </r>
  <r>
    <d v="2018-11-24T00:00:00"/>
    <n v="2018"/>
    <s v="Nov"/>
    <s v="Q4"/>
    <n v="47"/>
    <x v="58"/>
    <s v="Gilles"/>
    <s v="Bouju"/>
    <n v="30"/>
  </r>
  <r>
    <d v="2018-11-26T00:00:00"/>
    <n v="2018"/>
    <s v="Nov"/>
    <s v="Q4"/>
    <n v="48"/>
    <x v="59"/>
    <s v="Barbara"/>
    <s v="Andrade"/>
    <n v="16.72"/>
  </r>
  <r>
    <d v="2018-11-27T00:00:00"/>
    <n v="2018"/>
    <s v="Nov"/>
    <s v="Q4"/>
    <n v="48"/>
    <x v="60"/>
    <s v="Christian"/>
    <s v="Chapelle"/>
    <n v="28"/>
  </r>
  <r>
    <d v="2018-11-27T00:00:00"/>
    <n v="2018"/>
    <s v="Nov"/>
    <s v="Q4"/>
    <n v="48"/>
    <x v="0"/>
    <s v="Oksana"/>
    <s v="Mikhalko"/>
    <n v="16.5"/>
  </r>
  <r>
    <d v="2018-11-27T00:00:00"/>
    <n v="2018"/>
    <s v="Nov"/>
    <s v="Q4"/>
    <n v="48"/>
    <x v="32"/>
    <s v="Pierre"/>
    <s v="Piton"/>
    <n v="25"/>
  </r>
  <r>
    <d v="2018-11-28T00:00:00"/>
    <n v="2018"/>
    <s v="Nov"/>
    <s v="Q4"/>
    <n v="48"/>
    <x v="33"/>
    <s v="Maria"/>
    <s v="Gutierrez"/>
    <n v="210"/>
  </r>
  <r>
    <d v="2018-11-29T00:00:00"/>
    <n v="2018"/>
    <s v="Nov"/>
    <s v="Q4"/>
    <n v="48"/>
    <x v="52"/>
    <s v="Carole"/>
    <s v="Courtet"/>
    <n v="37.5"/>
  </r>
  <r>
    <d v="2018-12-03T00:00:00"/>
    <n v="2018"/>
    <s v="Dec"/>
    <s v="Q4"/>
    <n v="49"/>
    <x v="58"/>
    <s v="Gilles"/>
    <s v="Bouju"/>
    <n v="142.5"/>
  </r>
  <r>
    <d v="2018-12-05T00:00:00"/>
    <n v="2018"/>
    <s v="Dec"/>
    <s v="Q4"/>
    <n v="49"/>
    <x v="60"/>
    <s v="Christian"/>
    <s v="Chapelle"/>
    <n v="133"/>
  </r>
  <r>
    <d v="2018-12-05T00:00:00"/>
    <n v="2018"/>
    <s v="Dec"/>
    <s v="Q4"/>
    <n v="49"/>
    <x v="31"/>
    <s v="Maria"/>
    <s v="Andrade"/>
    <n v="102.3"/>
  </r>
  <r>
    <d v="2018-12-05T00:00:00"/>
    <n v="2018"/>
    <s v="Dec"/>
    <s v="Q4"/>
    <n v="49"/>
    <x v="0"/>
    <s v="Oksana"/>
    <s v="Mikhalko"/>
    <n v="16.5"/>
  </r>
  <r>
    <d v="2018-12-10T00:00:00"/>
    <n v="2018"/>
    <s v="Dec"/>
    <s v="Q4"/>
    <n v="50"/>
    <x v="37"/>
    <s v="David"/>
    <s v="Charrier"/>
    <n v="207"/>
  </r>
  <r>
    <d v="2018-12-11T00:00:00"/>
    <n v="2018"/>
    <s v="Dec"/>
    <s v="Q4"/>
    <n v="50"/>
    <x v="61"/>
    <s v="Juliana"/>
    <s v="Hamo"/>
    <n v="45"/>
  </r>
  <r>
    <d v="2018-12-12T00:00:00"/>
    <n v="2018"/>
    <s v="Dec"/>
    <s v="Q4"/>
    <n v="50"/>
    <x v="0"/>
    <s v="Oksana"/>
    <s v="Mikhalko"/>
    <n v="16.5"/>
  </r>
  <r>
    <d v="2018-12-14T00:00:00"/>
    <n v="2018"/>
    <s v="Dec"/>
    <s v="Q4"/>
    <n v="50"/>
    <x v="46"/>
    <s v="Francois"/>
    <s v="Chantelauze"/>
    <n v="225"/>
  </r>
  <r>
    <d v="2018-12-17T00:00:00"/>
    <n v="2018"/>
    <s v="Dec"/>
    <s v="Q4"/>
    <n v="51"/>
    <x v="7"/>
    <s v="Danila"/>
    <s v="Danila"/>
    <n v="22"/>
  </r>
  <r>
    <d v="2018-12-18T00:00:00"/>
    <n v="2018"/>
    <s v="Dec"/>
    <s v="Q4"/>
    <n v="51"/>
    <x v="61"/>
    <s v="Juliana"/>
    <s v="Hamo"/>
    <n v="45"/>
  </r>
  <r>
    <d v="2018-12-19T00:00:00"/>
    <n v="2018"/>
    <s v="Dec"/>
    <s v="Q4"/>
    <n v="51"/>
    <x v="50"/>
    <s v="Catherine"/>
    <s v="Catherine"/>
    <n v="420"/>
  </r>
  <r>
    <d v="2018-12-30T00:00:00"/>
    <n v="2018"/>
    <s v="Dec"/>
    <s v="Q4"/>
    <n v="52"/>
    <x v="62"/>
    <s v="Emilie"/>
    <s v="Delaforge"/>
    <n v="49.4"/>
  </r>
  <r>
    <d v="2019-01-02T00:00:00"/>
    <n v="2019"/>
    <s v="Jan"/>
    <s v="Q1"/>
    <n v="1"/>
    <x v="44"/>
    <s v="Caroline"/>
    <s v="Sourbes"/>
    <n v="130"/>
  </r>
  <r>
    <d v="2019-01-02T00:00:00"/>
    <n v="2019"/>
    <s v="Jan"/>
    <s v="Q1"/>
    <n v="1"/>
    <x v="61"/>
    <s v="Juliana"/>
    <s v="Hamo"/>
    <n v="45"/>
  </r>
  <r>
    <d v="2019-01-02T00:00:00"/>
    <n v="2019"/>
    <s v="Jan"/>
    <s v="Q1"/>
    <n v="1"/>
    <x v="39"/>
    <s v="Romain"/>
    <s v="Coutant"/>
    <n v="211.6"/>
  </r>
  <r>
    <d v="2019-01-03T00:00:00"/>
    <n v="2019"/>
    <s v="Jan"/>
    <s v="Q1"/>
    <n v="1"/>
    <x v="32"/>
    <s v="Pierre"/>
    <s v="Piton"/>
    <n v="12.5"/>
  </r>
  <r>
    <d v="2019-01-09T00:00:00"/>
    <n v="2019"/>
    <s v="Jan"/>
    <s v="Q1"/>
    <n v="2"/>
    <x v="61"/>
    <s v="Juliana"/>
    <s v="Hamo"/>
    <n v="45"/>
  </r>
  <r>
    <d v="2019-01-15T00:00:00"/>
    <n v="2019"/>
    <s v="Jan"/>
    <s v="Q1"/>
    <n v="3"/>
    <x v="61"/>
    <s v="Juliana"/>
    <s v="Hamo"/>
    <n v="45"/>
  </r>
  <r>
    <d v="2019-01-16T00:00:00"/>
    <n v="2019"/>
    <s v="Jan"/>
    <s v="Q1"/>
    <n v="3"/>
    <x v="7"/>
    <s v="Danila"/>
    <s v="Danila"/>
    <n v="22"/>
  </r>
  <r>
    <d v="2019-01-16T00:00:00"/>
    <n v="2019"/>
    <s v="Jan"/>
    <s v="Q1"/>
    <n v="3"/>
    <x v="0"/>
    <s v="Oksana"/>
    <s v="Mikhalko"/>
    <n v="16.5"/>
  </r>
  <r>
    <d v="2019-01-16T00:00:00"/>
    <n v="2019"/>
    <s v="Jan"/>
    <s v="Q1"/>
    <n v="3"/>
    <x v="32"/>
    <s v="Pierre"/>
    <s v="Piton"/>
    <n v="12.5"/>
  </r>
  <r>
    <d v="2019-01-22T00:00:00"/>
    <n v="2019"/>
    <s v="Jan"/>
    <s v="Q1"/>
    <n v="4"/>
    <x v="61"/>
    <s v="Juliana"/>
    <s v="Hamo"/>
    <n v="45"/>
  </r>
  <r>
    <d v="2019-01-23T00:00:00"/>
    <n v="2019"/>
    <s v="Jan"/>
    <s v="Q1"/>
    <n v="4"/>
    <x v="58"/>
    <s v="Gilles"/>
    <s v="Bouju"/>
    <n v="142.5"/>
  </r>
  <r>
    <d v="2019-01-23T00:00:00"/>
    <n v="2019"/>
    <s v="Jan"/>
    <s v="Q1"/>
    <n v="4"/>
    <x v="0"/>
    <s v="Oksana"/>
    <s v="Mikhalko"/>
    <n v="16.5"/>
  </r>
  <r>
    <d v="2019-01-23T00:00:00"/>
    <n v="2019"/>
    <s v="Jan"/>
    <s v="Q1"/>
    <n v="4"/>
    <x v="32"/>
    <s v="Pierre"/>
    <s v="Piton"/>
    <n v="12.5"/>
  </r>
  <r>
    <d v="2019-01-27T00:00:00"/>
    <n v="2019"/>
    <s v="Jan"/>
    <s v="Q1"/>
    <n v="4"/>
    <x v="7"/>
    <s v="Danila"/>
    <s v="Danila"/>
    <n v="22"/>
  </r>
  <r>
    <d v="2019-01-27T00:00:00"/>
    <n v="2019"/>
    <s v="Jan"/>
    <s v="Q1"/>
    <n v="4"/>
    <x v="47"/>
    <s v="Fabio"/>
    <s v="Trotta"/>
    <n v="116.25"/>
  </r>
  <r>
    <d v="2019-01-28T00:00:00"/>
    <n v="2019"/>
    <s v="Jan"/>
    <s v="Q1"/>
    <n v="5"/>
    <x v="37"/>
    <s v="David"/>
    <s v="Charrier"/>
    <n v="207"/>
  </r>
  <r>
    <d v="2019-01-29T00:00:00"/>
    <n v="2019"/>
    <s v="Jan"/>
    <s v="Q1"/>
    <n v="5"/>
    <x v="56"/>
    <s v="Ke"/>
    <s v="Wu"/>
    <n v="30"/>
  </r>
  <r>
    <d v="2019-01-30T00:00:00"/>
    <n v="2019"/>
    <s v="Jan"/>
    <s v="Q1"/>
    <n v="5"/>
    <x v="7"/>
    <s v="Danila"/>
    <s v="Danila"/>
    <n v="22"/>
  </r>
  <r>
    <d v="2019-01-30T00:00:00"/>
    <n v="2019"/>
    <s v="Jan"/>
    <s v="Q1"/>
    <n v="5"/>
    <x v="61"/>
    <s v="Juliana"/>
    <s v="Hamo"/>
    <n v="45"/>
  </r>
  <r>
    <d v="2019-01-31T00:00:00"/>
    <n v="2019"/>
    <s v="Jan"/>
    <s v="Q1"/>
    <n v="5"/>
    <x v="0"/>
    <s v="Oksana"/>
    <s v="Mikhalko"/>
    <n v="16.5"/>
  </r>
  <r>
    <d v="2019-01-31T00:00:00"/>
    <n v="2019"/>
    <s v="Jan"/>
    <s v="Q1"/>
    <n v="5"/>
    <x v="32"/>
    <s v="Pierre"/>
    <s v="Piton"/>
    <n v="12.5"/>
  </r>
  <r>
    <d v="2019-02-06T00:00:00"/>
    <n v="2019"/>
    <s v="Feb"/>
    <s v="Q1"/>
    <n v="6"/>
    <x v="61"/>
    <s v="Juliana"/>
    <s v="Hamo"/>
    <n v="30"/>
  </r>
  <r>
    <d v="2019-02-06T00:00:00"/>
    <n v="2019"/>
    <s v="Feb"/>
    <s v="Q1"/>
    <n v="6"/>
    <x v="0"/>
    <s v="Oksana"/>
    <s v="Mikhalko"/>
    <n v="16.5"/>
  </r>
  <r>
    <d v="2019-02-13T00:00:00"/>
    <n v="2019"/>
    <s v="Feb"/>
    <s v="Q1"/>
    <n v="7"/>
    <x v="7"/>
    <s v="Danila"/>
    <s v="Danila"/>
    <n v="22"/>
  </r>
  <r>
    <d v="2019-02-13T00:00:00"/>
    <n v="2019"/>
    <s v="Feb"/>
    <s v="Q1"/>
    <n v="7"/>
    <x v="61"/>
    <s v="Juliana"/>
    <s v="Hamo"/>
    <n v="45"/>
  </r>
  <r>
    <d v="2019-02-14T00:00:00"/>
    <n v="2019"/>
    <s v="Feb"/>
    <s v="Q1"/>
    <n v="7"/>
    <x v="44"/>
    <s v="Caroline"/>
    <s v="Sourbes"/>
    <n v="56"/>
  </r>
  <r>
    <d v="2019-02-20T00:00:00"/>
    <n v="2019"/>
    <s v="Feb"/>
    <s v="Q1"/>
    <n v="8"/>
    <x v="47"/>
    <s v="Fabio"/>
    <s v="Trotta"/>
    <n v="116"/>
  </r>
  <r>
    <d v="2019-02-20T00:00:00"/>
    <n v="2019"/>
    <s v="Feb"/>
    <s v="Q1"/>
    <n v="8"/>
    <x v="61"/>
    <s v="Juliana"/>
    <s v="Hamo"/>
    <n v="45"/>
  </r>
  <r>
    <d v="2019-02-26T00:00:00"/>
    <n v="2019"/>
    <s v="Feb"/>
    <s v="Q1"/>
    <n v="9"/>
    <x v="46"/>
    <s v="Francois"/>
    <s v="Chantelauze"/>
    <n v="420"/>
  </r>
  <r>
    <d v="2019-02-27T00:00:00"/>
    <n v="2019"/>
    <s v="Feb"/>
    <s v="Q1"/>
    <n v="9"/>
    <x v="61"/>
    <s v="Juliana"/>
    <s v="Hamo"/>
    <n v="45"/>
  </r>
  <r>
    <d v="2019-02-28T00:00:00"/>
    <n v="2019"/>
    <s v="Feb"/>
    <s v="Q1"/>
    <n v="9"/>
    <x v="7"/>
    <s v="Danila"/>
    <s v="Danila"/>
    <n v="22"/>
  </r>
  <r>
    <d v="2019-02-28T00:00:00"/>
    <n v="2019"/>
    <s v="Feb"/>
    <s v="Q1"/>
    <n v="9"/>
    <x v="0"/>
    <s v="Oksana"/>
    <s v="Mikhalko"/>
    <n v="16.5"/>
  </r>
  <r>
    <d v="2019-03-01T00:00:00"/>
    <n v="2019"/>
    <s v="Mar"/>
    <s v="Q1"/>
    <n v="9"/>
    <x v="63"/>
    <s v="Virginie"/>
    <s v="Henchoz"/>
    <n v="15"/>
  </r>
  <r>
    <d v="2019-03-06T00:00:00"/>
    <n v="2019"/>
    <s v="Mar"/>
    <s v="Q1"/>
    <n v="10"/>
    <x v="64"/>
    <s v="Clotilde"/>
    <s v="Jäggi"/>
    <n v="31"/>
  </r>
  <r>
    <d v="2019-03-06T00:00:00"/>
    <n v="2019"/>
    <s v="Mar"/>
    <s v="Q1"/>
    <n v="10"/>
    <x v="61"/>
    <s v="Juliana"/>
    <s v="Hamo"/>
    <n v="45"/>
  </r>
  <r>
    <d v="2019-03-06T00:00:00"/>
    <n v="2019"/>
    <s v="Mar"/>
    <s v="Q1"/>
    <n v="10"/>
    <x v="0"/>
    <s v="Oksana"/>
    <s v="Mikhalko"/>
    <n v="16.5"/>
  </r>
  <r>
    <d v="2019-03-07T00:00:00"/>
    <n v="2019"/>
    <s v="Mar"/>
    <s v="Q1"/>
    <n v="10"/>
    <x v="58"/>
    <s v="Gilles"/>
    <s v="Bouju"/>
    <n v="142.5"/>
  </r>
  <r>
    <d v="2019-03-11T00:00:00"/>
    <n v="2019"/>
    <s v="Mar"/>
    <s v="Q1"/>
    <n v="11"/>
    <x v="42"/>
    <s v="David"/>
    <s v="Fremont"/>
    <n v="207"/>
  </r>
  <r>
    <d v="2019-03-12T00:00:00"/>
    <n v="2019"/>
    <s v="Mar"/>
    <s v="Q1"/>
    <n v="11"/>
    <x v="37"/>
    <s v="David"/>
    <s v="Charrier"/>
    <n v="207"/>
  </r>
  <r>
    <d v="2019-03-13T00:00:00"/>
    <n v="2019"/>
    <s v="Mar"/>
    <s v="Q1"/>
    <n v="11"/>
    <x v="7"/>
    <s v="Danila"/>
    <s v="Danila"/>
    <n v="22"/>
  </r>
  <r>
    <d v="2019-03-13T00:00:00"/>
    <n v="2019"/>
    <s v="Mar"/>
    <s v="Q1"/>
    <n v="11"/>
    <x v="61"/>
    <s v="Juliana"/>
    <s v="Hamo"/>
    <n v="30"/>
  </r>
  <r>
    <d v="2019-03-17T00:00:00"/>
    <n v="2019"/>
    <s v="Mar"/>
    <s v="Q1"/>
    <n v="11"/>
    <x v="39"/>
    <s v="Romain"/>
    <s v="Coutant"/>
    <n v="498.8"/>
  </r>
  <r>
    <d v="2019-03-18T00:00:00"/>
    <n v="2019"/>
    <s v="Mar"/>
    <s v="Q1"/>
    <n v="12"/>
    <x v="65"/>
    <s v="Clotilde"/>
    <s v="Niyoyita"/>
    <n v="147.25"/>
  </r>
  <r>
    <d v="2019-03-18T00:00:00"/>
    <n v="2019"/>
    <s v="Mar"/>
    <s v="Q1"/>
    <n v="12"/>
    <x v="0"/>
    <s v="Oksana"/>
    <s v="Mikhalko"/>
    <n v="16.5"/>
  </r>
  <r>
    <d v="2019-03-18T00:00:00"/>
    <n v="2019"/>
    <s v="Mar"/>
    <s v="Q1"/>
    <n v="12"/>
    <x v="63"/>
    <s v="Virginie"/>
    <s v="Henchoz"/>
    <n v="60"/>
  </r>
  <r>
    <d v="2019-03-20T00:00:00"/>
    <n v="2019"/>
    <s v="Mar"/>
    <s v="Q1"/>
    <n v="12"/>
    <x v="61"/>
    <s v="Juliana"/>
    <s v="Hamo"/>
    <n v="30"/>
  </r>
  <r>
    <d v="2019-03-25T00:00:00"/>
    <n v="2019"/>
    <s v="Mar"/>
    <s v="Q1"/>
    <n v="13"/>
    <x v="66"/>
    <s v="Lorena"/>
    <s v="Fehlberg"/>
    <n v="23"/>
  </r>
  <r>
    <d v="2019-03-28T00:00:00"/>
    <n v="2019"/>
    <s v="Mar"/>
    <s v="Q1"/>
    <n v="13"/>
    <x v="7"/>
    <s v="Danila"/>
    <s v="Danila"/>
    <n v="22"/>
  </r>
  <r>
    <d v="2019-03-29T00:00:00"/>
    <n v="2019"/>
    <s v="Mar"/>
    <s v="Q1"/>
    <n v="13"/>
    <x v="61"/>
    <s v="Juliana"/>
    <s v="Hamo"/>
    <n v="142.5"/>
  </r>
  <r>
    <d v="2019-03-29T00:00:00"/>
    <n v="2019"/>
    <s v="Mar"/>
    <s v="Q1"/>
    <n v="13"/>
    <x v="67"/>
    <s v="Stefano"/>
    <s v="Facchin"/>
    <n v="28"/>
  </r>
  <r>
    <d v="2019-04-08T00:00:00"/>
    <n v="2019"/>
    <s v="Apr"/>
    <s v="Q2"/>
    <n v="15"/>
    <x v="33"/>
    <s v="Maria"/>
    <s v="Gutierrez"/>
    <n v="201.5"/>
  </r>
  <r>
    <d v="2019-04-12T00:00:00"/>
    <n v="2019"/>
    <s v="Apr"/>
    <s v="Q2"/>
    <n v="15"/>
    <x v="66"/>
    <s v="Lorena"/>
    <s v="Fehlberg"/>
    <n v="207"/>
  </r>
  <r>
    <d v="2019-04-15T00:00:00"/>
    <n v="2019"/>
    <s v="Apr"/>
    <s v="Q2"/>
    <n v="16"/>
    <x v="8"/>
    <s v="Luciana"/>
    <s v="Stuewe"/>
    <n v="102"/>
  </r>
  <r>
    <d v="2019-04-22T00:00:00"/>
    <n v="2019"/>
    <s v="Apr"/>
    <s v="Q2"/>
    <n v="17"/>
    <x v="5"/>
    <s v="Viviani"/>
    <s v="Onishi"/>
    <n v="17"/>
  </r>
  <r>
    <d v="2019-04-24T00:00:00"/>
    <n v="2019"/>
    <s v="Apr"/>
    <s v="Q2"/>
    <n v="17"/>
    <x v="68"/>
    <s v="Laurence"/>
    <s v="Verhaeghe"/>
    <n v="198"/>
  </r>
  <r>
    <d v="2019-04-25T00:00:00"/>
    <n v="2019"/>
    <s v="Apr"/>
    <s v="Q2"/>
    <n v="17"/>
    <x v="7"/>
    <s v="Danila"/>
    <s v="Danila"/>
    <n v="22"/>
  </r>
  <r>
    <d v="2019-04-25T00:00:00"/>
    <n v="2019"/>
    <s v="Apr"/>
    <s v="Q2"/>
    <n v="17"/>
    <x v="69"/>
    <s v="Pierre"/>
    <s v="Morquin"/>
    <n v="96"/>
  </r>
  <r>
    <d v="2019-04-26T00:00:00"/>
    <n v="2019"/>
    <s v="Apr"/>
    <s v="Q2"/>
    <n v="17"/>
    <x v="40"/>
    <s v="Alexandre"/>
    <s v="Ceugniez"/>
    <n v="22"/>
  </r>
  <r>
    <d v="2019-04-26T00:00:00"/>
    <n v="2019"/>
    <s v="Apr"/>
    <s v="Q2"/>
    <n v="17"/>
    <x v="44"/>
    <s v="Caroline"/>
    <s v="Sourbes"/>
    <n v="28"/>
  </r>
  <r>
    <d v="2019-04-26T00:00:00"/>
    <n v="2019"/>
    <s v="Apr"/>
    <s v="Q2"/>
    <n v="17"/>
    <x v="37"/>
    <s v="David"/>
    <s v="Charrier"/>
    <n v="207"/>
  </r>
  <r>
    <d v="2019-05-02T00:00:00"/>
    <n v="2019"/>
    <s v="May"/>
    <s v="Q2"/>
    <n v="18"/>
    <x v="58"/>
    <s v="Gilles"/>
    <s v="Bouju"/>
    <n v="30"/>
  </r>
  <r>
    <d v="2019-05-05T00:00:00"/>
    <n v="2019"/>
    <s v="May"/>
    <s v="Q2"/>
    <n v="18"/>
    <x v="61"/>
    <s v="Juliana"/>
    <s v="Hamo"/>
    <n v="142.5"/>
  </r>
  <r>
    <d v="2019-05-07T00:00:00"/>
    <n v="2019"/>
    <s v="May"/>
    <s v="Q2"/>
    <n v="19"/>
    <x v="70"/>
    <s v="Basile"/>
    <s v="Benzaid"/>
    <n v="14.5"/>
  </r>
  <r>
    <d v="2019-05-07T00:00:00"/>
    <n v="2019"/>
    <s v="May"/>
    <s v="Q2"/>
    <n v="19"/>
    <x v="5"/>
    <s v="Viviani"/>
    <s v="Onishi"/>
    <n v="17"/>
  </r>
  <r>
    <d v="2019-05-08T00:00:00"/>
    <n v="2019"/>
    <s v="May"/>
    <s v="Q2"/>
    <n v="19"/>
    <x v="44"/>
    <s v="Caroline"/>
    <s v="Sourbes"/>
    <n v="28"/>
  </r>
  <r>
    <d v="2019-05-08T00:00:00"/>
    <n v="2019"/>
    <s v="May"/>
    <s v="Q2"/>
    <n v="19"/>
    <x v="0"/>
    <s v="Oksana"/>
    <s v="Mikhalko"/>
    <n v="16.5"/>
  </r>
  <r>
    <d v="2019-05-09T00:00:00"/>
    <n v="2019"/>
    <s v="May"/>
    <s v="Q2"/>
    <n v="19"/>
    <x v="70"/>
    <s v="Basile"/>
    <s v="Benzaid"/>
    <n v="14.5"/>
  </r>
  <r>
    <d v="2019-05-11T00:00:00"/>
    <n v="2019"/>
    <s v="May"/>
    <s v="Q2"/>
    <n v="19"/>
    <x v="71"/>
    <s v="Pierre"/>
    <s v="Drieux"/>
    <n v="0.01"/>
  </r>
  <r>
    <d v="2019-05-11T00:00:00"/>
    <n v="2019"/>
    <s v="May"/>
    <s v="Q2"/>
    <n v="19"/>
    <x v="63"/>
    <s v="Virginie"/>
    <s v="Henchoz"/>
    <n v="60"/>
  </r>
  <r>
    <d v="2019-05-13T00:00:00"/>
    <n v="2019"/>
    <s v="May"/>
    <s v="Q2"/>
    <n v="20"/>
    <x v="71"/>
    <s v="Pierre"/>
    <s v="Drieux"/>
    <n v="49.78"/>
  </r>
  <r>
    <d v="2019-05-14T00:00:00"/>
    <n v="2019"/>
    <s v="May"/>
    <s v="Q2"/>
    <n v="20"/>
    <x v="70"/>
    <s v="Basile"/>
    <s v="Benzaid"/>
    <n v="14.5"/>
  </r>
  <r>
    <d v="2019-05-14T00:00:00"/>
    <n v="2019"/>
    <s v="May"/>
    <s v="Q2"/>
    <n v="20"/>
    <x v="71"/>
    <s v="Pierre"/>
    <s v="Drieux"/>
    <n v="49.78"/>
  </r>
  <r>
    <d v="2019-05-14T00:00:00"/>
    <n v="2019"/>
    <s v="May"/>
    <s v="Q2"/>
    <n v="20"/>
    <x v="71"/>
    <s v="Pierre"/>
    <s v="Drieux"/>
    <n v="49.78"/>
  </r>
  <r>
    <d v="2019-05-15T00:00:00"/>
    <n v="2019"/>
    <s v="May"/>
    <s v="Q2"/>
    <n v="20"/>
    <x v="0"/>
    <s v="Oksana"/>
    <s v="Mikhalko"/>
    <n v="16.5"/>
  </r>
  <r>
    <d v="2019-05-15T00:00:00"/>
    <n v="2019"/>
    <s v="May"/>
    <s v="Q2"/>
    <n v="20"/>
    <x v="1"/>
    <s v="Vincent"/>
    <s v="Delgatte"/>
    <n v="369.6"/>
  </r>
  <r>
    <d v="2019-05-16T00:00:00"/>
    <n v="2019"/>
    <s v="May"/>
    <s v="Q2"/>
    <n v="20"/>
    <x v="7"/>
    <s v="Danila"/>
    <s v="Danila"/>
    <n v="22"/>
  </r>
  <r>
    <d v="2019-05-18T00:00:00"/>
    <n v="2019"/>
    <s v="May"/>
    <s v="Q2"/>
    <n v="20"/>
    <x v="38"/>
    <s v="Nathalie"/>
    <s v="Chapelle"/>
    <n v="116.25"/>
  </r>
  <r>
    <d v="2019-05-24T00:00:00"/>
    <n v="2019"/>
    <s v="May"/>
    <s v="Q2"/>
    <n v="21"/>
    <x v="44"/>
    <s v="Caroline"/>
    <s v="Sourbes"/>
    <n v="28"/>
  </r>
  <r>
    <d v="2019-05-24T00:00:00"/>
    <n v="2019"/>
    <s v="May"/>
    <s v="Q2"/>
    <n v="21"/>
    <x v="38"/>
    <s v="Nathalie"/>
    <s v="Chapelle"/>
    <n v="25"/>
  </r>
  <r>
    <d v="2019-05-27T00:00:00"/>
    <n v="2019"/>
    <s v="May"/>
    <s v="Q2"/>
    <n v="22"/>
    <x v="72"/>
    <s v="Luisa"/>
    <s v="Pavirani"/>
    <n v="29"/>
  </r>
  <r>
    <d v="2019-05-27T00:00:00"/>
    <n v="2019"/>
    <s v="May"/>
    <s v="Q2"/>
    <n v="22"/>
    <x v="73"/>
    <s v="Rebecca"/>
    <s v="Graff"/>
    <n v="31"/>
  </r>
  <r>
    <d v="2019-05-27T00:00:00"/>
    <n v="2019"/>
    <s v="May"/>
    <s v="Q2"/>
    <n v="22"/>
    <x v="74"/>
    <s v="Veronique"/>
    <s v="Rochat"/>
    <n v="29"/>
  </r>
  <r>
    <d v="2019-05-27T00:00:00"/>
    <n v="2019"/>
    <s v="May"/>
    <s v="Q2"/>
    <n v="22"/>
    <x v="5"/>
    <s v="Viviani"/>
    <s v="Onishi"/>
    <n v="34"/>
  </r>
  <r>
    <d v="2019-05-28T00:00:00"/>
    <n v="2019"/>
    <s v="May"/>
    <s v="Q2"/>
    <n v="22"/>
    <x v="70"/>
    <s v="Basile"/>
    <s v="Benzaid"/>
    <n v="14.5"/>
  </r>
  <r>
    <d v="2019-05-28T00:00:00"/>
    <n v="2019"/>
    <s v="May"/>
    <s v="Q2"/>
    <n v="22"/>
    <x v="75"/>
    <s v="Jordi"/>
    <s v="Figuerola"/>
    <n v="29"/>
  </r>
  <r>
    <d v="2019-05-30T00:00:00"/>
    <n v="2019"/>
    <s v="May"/>
    <s v="Q2"/>
    <n v="22"/>
    <x v="37"/>
    <s v="David"/>
    <s v="Charrier"/>
    <n v="207"/>
  </r>
  <r>
    <d v="2019-05-31T00:00:00"/>
    <n v="2019"/>
    <s v="May"/>
    <s v="Q2"/>
    <n v="22"/>
    <x v="70"/>
    <s v="Basile"/>
    <s v="Benzaid"/>
    <n v="14.5"/>
  </r>
  <r>
    <d v="2019-06-02T00:00:00"/>
    <n v="2019"/>
    <s v="Jun"/>
    <s v="Q2"/>
    <n v="22"/>
    <x v="76"/>
    <s v="Bouthaina"/>
    <s v="Meziane"/>
    <n v="31"/>
  </r>
  <r>
    <d v="2019-06-03T00:00:00"/>
    <n v="2019"/>
    <s v="Jun"/>
    <s v="Q2"/>
    <n v="23"/>
    <x v="70"/>
    <s v="Basile"/>
    <s v="Benzaid"/>
    <n v="21.75"/>
  </r>
  <r>
    <d v="2019-06-03T00:00:00"/>
    <n v="2019"/>
    <s v="Jun"/>
    <s v="Q2"/>
    <n v="23"/>
    <x v="5"/>
    <s v="Viviani"/>
    <s v="Onishi"/>
    <n v="17"/>
  </r>
  <r>
    <d v="2019-06-04T00:00:00"/>
    <n v="2019"/>
    <s v="Jun"/>
    <s v="Q2"/>
    <n v="23"/>
    <x v="75"/>
    <s v="Jordi"/>
    <s v="Figuerola"/>
    <n v="147.25"/>
  </r>
  <r>
    <d v="2019-06-04T00:00:00"/>
    <n v="2019"/>
    <s v="Jun"/>
    <s v="Q2"/>
    <n v="23"/>
    <x v="74"/>
    <s v="Veronique"/>
    <s v="Rochat"/>
    <n v="137.75"/>
  </r>
  <r>
    <d v="2019-06-05T00:00:00"/>
    <n v="2019"/>
    <s v="Jun"/>
    <s v="Q2"/>
    <n v="23"/>
    <x v="43"/>
    <s v="Human"/>
    <s v="Change"/>
    <n v="250"/>
  </r>
  <r>
    <d v="2019-06-06T00:00:00"/>
    <n v="2019"/>
    <s v="Jun"/>
    <s v="Q2"/>
    <n v="23"/>
    <x v="70"/>
    <s v="Basile"/>
    <s v="Benzaid"/>
    <n v="21.75"/>
  </r>
  <r>
    <d v="2019-06-06T00:00:00"/>
    <n v="2019"/>
    <s v="Jun"/>
    <s v="Q2"/>
    <n v="23"/>
    <x v="77"/>
    <s v="Housnate"/>
    <s v="Mmadi"/>
    <n v="29"/>
  </r>
  <r>
    <d v="2019-06-06T00:00:00"/>
    <n v="2019"/>
    <s v="Jun"/>
    <s v="Q2"/>
    <n v="23"/>
    <x v="72"/>
    <s v="Luisa"/>
    <s v="Pavirani"/>
    <n v="266.8"/>
  </r>
  <r>
    <d v="2019-06-09T00:00:00"/>
    <n v="2019"/>
    <s v="Jun"/>
    <s v="Q2"/>
    <n v="23"/>
    <x v="76"/>
    <s v="Bouthaina"/>
    <s v="Meziane"/>
    <n v="147.25"/>
  </r>
  <r>
    <d v="2019-06-11T00:00:00"/>
    <n v="2019"/>
    <s v="Jun"/>
    <s v="Q2"/>
    <n v="24"/>
    <x v="73"/>
    <s v="Rebecca"/>
    <s v="Graff"/>
    <n v="157.87"/>
  </r>
  <r>
    <d v="2019-06-12T00:00:00"/>
    <n v="2019"/>
    <s v="Jun"/>
    <s v="Q2"/>
    <n v="24"/>
    <x v="63"/>
    <s v="Virginie"/>
    <s v="Henchoz"/>
    <n v="60"/>
  </r>
  <r>
    <d v="2019-06-14T00:00:00"/>
    <n v="2019"/>
    <s v="Jun"/>
    <s v="Q2"/>
    <n v="24"/>
    <x v="46"/>
    <s v="Francois"/>
    <s v="Chantelauze"/>
    <n v="420"/>
  </r>
  <r>
    <d v="2019-06-17T00:00:00"/>
    <n v="2019"/>
    <s v="Jun"/>
    <s v="Q2"/>
    <n v="25"/>
    <x v="70"/>
    <s v="Basile"/>
    <s v="Benzaid"/>
    <n v="21.75"/>
  </r>
  <r>
    <d v="2019-06-18T00:00:00"/>
    <n v="2019"/>
    <s v="Jun"/>
    <s v="Q2"/>
    <n v="25"/>
    <x v="5"/>
    <s v="Viviani"/>
    <s v="Onishi"/>
    <n v="17"/>
  </r>
  <r>
    <d v="2019-06-20T00:00:00"/>
    <n v="2019"/>
    <s v="Jun"/>
    <s v="Q2"/>
    <n v="25"/>
    <x v="61"/>
    <s v="Juliana"/>
    <s v="Hamo"/>
    <n v="142.5"/>
  </r>
  <r>
    <d v="2019-06-23T00:00:00"/>
    <n v="2019"/>
    <s v="Jun"/>
    <s v="Q2"/>
    <n v="25"/>
    <x v="44"/>
    <s v="Caroline"/>
    <s v="Sourbes"/>
    <n v="28"/>
  </r>
  <r>
    <d v="2019-06-26T00:00:00"/>
    <n v="2019"/>
    <s v="Jun"/>
    <s v="Q2"/>
    <n v="26"/>
    <x v="32"/>
    <s v="Pierre"/>
    <s v="Piton"/>
    <n v="12.5"/>
  </r>
  <r>
    <d v="2019-06-27T00:00:00"/>
    <n v="2019"/>
    <s v="Jun"/>
    <s v="Q2"/>
    <n v="26"/>
    <x v="7"/>
    <s v="Danila"/>
    <s v="Danila"/>
    <n v="22"/>
  </r>
  <r>
    <d v="2019-06-27T00:00:00"/>
    <n v="2019"/>
    <s v="Jun"/>
    <s v="Q2"/>
    <n v="26"/>
    <x v="77"/>
    <s v="Housnate"/>
    <s v="Mmadi"/>
    <n v="133.4"/>
  </r>
  <r>
    <d v="2019-07-03T00:00:00"/>
    <n v="2019"/>
    <s v="Jul"/>
    <s v="Q3"/>
    <n v="27"/>
    <x v="70"/>
    <s v="Basile"/>
    <s v="Benzaid"/>
    <n v="21.75"/>
  </r>
  <r>
    <d v="2019-07-03T00:00:00"/>
    <n v="2019"/>
    <s v="Jul"/>
    <s v="Q3"/>
    <n v="27"/>
    <x v="5"/>
    <s v="Viviani"/>
    <s v="Onishi"/>
    <n v="17"/>
  </r>
  <r>
    <d v="2019-07-05T00:00:00"/>
    <n v="2019"/>
    <s v="Jul"/>
    <s v="Q3"/>
    <n v="27"/>
    <x v="32"/>
    <s v="Pierre"/>
    <s v="Piton"/>
    <n v="12.5"/>
  </r>
  <r>
    <d v="2019-07-05T00:00:00"/>
    <n v="2019"/>
    <s v="Jul"/>
    <s v="Q3"/>
    <n v="27"/>
    <x v="32"/>
    <s v="Pierre"/>
    <s v="Piton"/>
    <n v="12.5"/>
  </r>
  <r>
    <d v="2019-07-09T00:00:00"/>
    <n v="2019"/>
    <s v="Jul"/>
    <s v="Q3"/>
    <n v="28"/>
    <x v="5"/>
    <s v="Viviani"/>
    <s v="Onishi"/>
    <n v="17"/>
  </r>
  <r>
    <d v="2019-07-11T00:00:00"/>
    <n v="2019"/>
    <s v="Jul"/>
    <s v="Q3"/>
    <n v="28"/>
    <x v="74"/>
    <s v="Veronique"/>
    <s v="Rochat"/>
    <n v="137.75"/>
  </r>
  <r>
    <d v="2019-07-12T00:00:00"/>
    <n v="2019"/>
    <s v="Jul"/>
    <s v="Q3"/>
    <n v="28"/>
    <x v="44"/>
    <s v="Caroline"/>
    <s v="Sourbes"/>
    <n v="28"/>
  </r>
  <r>
    <d v="2019-07-15T00:00:00"/>
    <n v="2019"/>
    <s v="Jul"/>
    <s v="Q3"/>
    <n v="29"/>
    <x v="37"/>
    <s v="David"/>
    <s v="Charrier"/>
    <n v="207"/>
  </r>
  <r>
    <d v="2019-07-19T00:00:00"/>
    <n v="2019"/>
    <s v="Jul"/>
    <s v="Q3"/>
    <n v="29"/>
    <x v="78"/>
    <s v="Corine"/>
    <s v="Naegels"/>
    <n v="0.01"/>
  </r>
  <r>
    <d v="2019-07-19T00:00:00"/>
    <n v="2019"/>
    <s v="Jul"/>
    <s v="Q3"/>
    <n v="29"/>
    <x v="5"/>
    <s v="Viviani"/>
    <s v="Onishi"/>
    <n v="17"/>
  </r>
  <r>
    <d v="2019-07-20T00:00:00"/>
    <n v="2019"/>
    <s v="Jul"/>
    <s v="Q3"/>
    <n v="29"/>
    <x v="75"/>
    <s v="Jordi"/>
    <s v="Figuerola"/>
    <n v="498.8"/>
  </r>
  <r>
    <d v="2019-07-25T00:00:00"/>
    <n v="2019"/>
    <s v="Jul"/>
    <s v="Q3"/>
    <n v="30"/>
    <x v="78"/>
    <s v="Corine"/>
    <s v="Naegels"/>
    <n v="28"/>
  </r>
  <r>
    <d v="2019-07-25T00:00:00"/>
    <n v="2019"/>
    <s v="Jul"/>
    <s v="Q3"/>
    <n v="30"/>
    <x v="7"/>
    <s v="Danila"/>
    <s v="Danila"/>
    <n v="22"/>
  </r>
  <r>
    <d v="2019-07-30T00:00:00"/>
    <n v="2019"/>
    <s v="Jul"/>
    <s v="Q3"/>
    <n v="31"/>
    <x v="78"/>
    <s v="Corine"/>
    <s v="Naegels"/>
    <n v="28"/>
  </r>
  <r>
    <d v="2019-07-30T00:00:00"/>
    <n v="2019"/>
    <s v="Jul"/>
    <s v="Q3"/>
    <n v="31"/>
    <x v="5"/>
    <s v="Viviani"/>
    <s v="Onishi"/>
    <n v="17"/>
  </r>
  <r>
    <d v="2019-08-20T00:00:00"/>
    <n v="2019"/>
    <s v="Aug"/>
    <s v="Q3"/>
    <n v="34"/>
    <x v="40"/>
    <s v="Alexandre"/>
    <s v="Ceugniez"/>
    <n v="369.9"/>
  </r>
  <r>
    <d v="2019-08-21T00:00:00"/>
    <n v="2019"/>
    <s v="Aug"/>
    <s v="Q3"/>
    <n v="34"/>
    <x v="79"/>
    <s v="Donatien"/>
    <s v="Dujoncquoy"/>
    <n v="133"/>
  </r>
  <r>
    <d v="2019-08-29T00:00:00"/>
    <n v="2019"/>
    <s v="Aug"/>
    <s v="Q3"/>
    <n v="35"/>
    <x v="7"/>
    <s v="Danila"/>
    <s v="Danila"/>
    <n v="22"/>
  </r>
  <r>
    <d v="2019-09-02T00:00:00"/>
    <n v="2019"/>
    <s v="Sep"/>
    <s v="Q3"/>
    <n v="36"/>
    <x v="37"/>
    <s v="David"/>
    <s v="Charrier"/>
    <n v="173.88"/>
  </r>
  <r>
    <d v="2019-09-02T00:00:00"/>
    <n v="2019"/>
    <s v="Sep"/>
    <s v="Q3"/>
    <n v="36"/>
    <x v="61"/>
    <s v="Juliana"/>
    <s v="Hamo"/>
    <n v="142.5"/>
  </r>
  <r>
    <d v="2019-09-06T00:00:00"/>
    <n v="2019"/>
    <s v="Sep"/>
    <s v="Q3"/>
    <n v="36"/>
    <x v="78"/>
    <s v="Corine"/>
    <s v="Naegels"/>
    <n v="28"/>
  </r>
  <r>
    <d v="2019-09-09T00:00:00"/>
    <n v="2019"/>
    <s v="Sep"/>
    <s v="Q3"/>
    <n v="37"/>
    <x v="66"/>
    <s v="Lorena"/>
    <s v="Fehlberg"/>
    <n v="207"/>
  </r>
  <r>
    <d v="2019-09-13T00:00:00"/>
    <n v="2019"/>
    <s v="Sep"/>
    <s v="Q3"/>
    <n v="37"/>
    <x v="63"/>
    <s v="Virginie"/>
    <s v="Henchoz"/>
    <n v="60"/>
  </r>
  <r>
    <d v="2019-09-19T00:00:00"/>
    <n v="2019"/>
    <s v="Sep"/>
    <s v="Q3"/>
    <n v="38"/>
    <x v="78"/>
    <s v="Corine"/>
    <s v="Naegels"/>
    <n v="28"/>
  </r>
  <r>
    <d v="2019-09-19T00:00:00"/>
    <n v="2019"/>
    <s v="Sep"/>
    <s v="Q3"/>
    <n v="38"/>
    <x v="46"/>
    <s v="Francois"/>
    <s v="Chantelauze"/>
    <n v="420"/>
  </r>
  <r>
    <d v="2019-09-24T00:00:00"/>
    <n v="2019"/>
    <s v="Sep"/>
    <s v="Q3"/>
    <n v="39"/>
    <x v="8"/>
    <s v="Luciana"/>
    <s v="Stuewe"/>
    <n v="102"/>
  </r>
  <r>
    <d v="2019-09-25T00:00:00"/>
    <n v="2019"/>
    <s v="Sep"/>
    <s v="Q3"/>
    <n v="39"/>
    <x v="5"/>
    <s v="Viviani"/>
    <s v="Onishi"/>
    <n v="34"/>
  </r>
  <r>
    <d v="2019-09-27T00:00:00"/>
    <n v="2019"/>
    <s v="Sep"/>
    <s v="Q3"/>
    <n v="39"/>
    <x v="25"/>
    <s v="Ana"/>
    <s v="Silva"/>
    <n v="22"/>
  </r>
  <r>
    <d v="2019-09-27T00:00:00"/>
    <n v="2019"/>
    <s v="Sep"/>
    <s v="Q3"/>
    <n v="39"/>
    <x v="77"/>
    <s v="Housnate"/>
    <s v="Mmadi"/>
    <n v="133.4"/>
  </r>
  <r>
    <d v="2019-09-29T00:00:00"/>
    <n v="2019"/>
    <s v="Sep"/>
    <s v="Q3"/>
    <n v="39"/>
    <x v="23"/>
    <s v="Irene"/>
    <s v="Simo"/>
    <n v="352.8"/>
  </r>
  <r>
    <d v="2019-10-02T00:00:00"/>
    <n v="2019"/>
    <s v="Oct"/>
    <s v="Q4"/>
    <n v="40"/>
    <x v="79"/>
    <s v="Donatien"/>
    <s v="Dujoncquoy"/>
    <n v="133"/>
  </r>
  <r>
    <d v="2019-10-02T00:00:00"/>
    <n v="2019"/>
    <s v="Oct"/>
    <s v="Q4"/>
    <n v="40"/>
    <x v="23"/>
    <s v="Irene"/>
    <s v="Simo"/>
    <n v="46.199999999999996"/>
  </r>
  <r>
    <d v="2019-10-02T00:00:00"/>
    <n v="2019"/>
    <s v="Oct"/>
    <s v="Q4"/>
    <n v="40"/>
    <x v="0"/>
    <s v="Oksana"/>
    <s v="Mikhalko"/>
    <n v="16.5"/>
  </r>
  <r>
    <d v="2019-10-02T00:00:00"/>
    <n v="2019"/>
    <s v="Oct"/>
    <s v="Q4"/>
    <n v="40"/>
    <x v="5"/>
    <s v="Viviani"/>
    <s v="Onishi"/>
    <n v="34"/>
  </r>
  <r>
    <d v="2019-10-07T00:00:00"/>
    <n v="2019"/>
    <s v="Oct"/>
    <s v="Q4"/>
    <n v="41"/>
    <x v="74"/>
    <s v="Veronique"/>
    <s v="Rochat"/>
    <n v="137.75"/>
  </r>
  <r>
    <d v="2019-10-09T00:00:00"/>
    <n v="2019"/>
    <s v="Oct"/>
    <s v="Q4"/>
    <n v="41"/>
    <x v="0"/>
    <s v="Oksana"/>
    <s v="Mikhalko"/>
    <n v="16.5"/>
  </r>
  <r>
    <d v="2019-10-09T00:00:00"/>
    <n v="2019"/>
    <s v="Oct"/>
    <s v="Q4"/>
    <n v="41"/>
    <x v="5"/>
    <s v="Viviani"/>
    <s v="Onishi"/>
    <n v="34"/>
  </r>
  <r>
    <d v="2019-10-14T00:00:00"/>
    <n v="2019"/>
    <s v="Oct"/>
    <s v="Q4"/>
    <n v="42"/>
    <x v="37"/>
    <s v="David"/>
    <s v="Charrier"/>
    <n v="207"/>
  </r>
  <r>
    <d v="2019-10-16T00:00:00"/>
    <n v="2019"/>
    <s v="Oct"/>
    <s v="Q4"/>
    <n v="42"/>
    <x v="5"/>
    <s v="Viviani"/>
    <s v="Onishi"/>
    <n v="28.33"/>
  </r>
  <r>
    <d v="2019-10-17T00:00:00"/>
    <n v="2019"/>
    <s v="Oct"/>
    <s v="Q4"/>
    <n v="42"/>
    <x v="78"/>
    <s v="Corine"/>
    <s v="Naegels"/>
    <n v="21"/>
  </r>
  <r>
    <d v="2019-10-17T00:00:00"/>
    <n v="2019"/>
    <s v="Oct"/>
    <s v="Q4"/>
    <n v="42"/>
    <x v="61"/>
    <s v="Juliana"/>
    <s v="Hamo"/>
    <n v="142.5"/>
  </r>
  <r>
    <d v="2019-10-22T00:00:00"/>
    <n v="2019"/>
    <s v="Oct"/>
    <s v="Q4"/>
    <n v="43"/>
    <x v="0"/>
    <s v="Oksana"/>
    <s v="Mikhalko"/>
    <n v="16.5"/>
  </r>
  <r>
    <d v="2019-10-23T00:00:00"/>
    <n v="2019"/>
    <s v="Oct"/>
    <s v="Q4"/>
    <n v="43"/>
    <x v="5"/>
    <s v="Viviani"/>
    <s v="Onishi"/>
    <n v="17"/>
  </r>
  <r>
    <d v="2019-10-24T00:00:00"/>
    <n v="2019"/>
    <s v="Oct"/>
    <s v="Q4"/>
    <n v="43"/>
    <x v="32"/>
    <s v="Pierre"/>
    <s v="Piton"/>
    <n v="12.5"/>
  </r>
  <r>
    <d v="2019-10-30T00:00:00"/>
    <n v="2019"/>
    <s v="Oct"/>
    <s v="Q4"/>
    <n v="44"/>
    <x v="80"/>
    <s v="Christine"/>
    <s v="Coutant"/>
    <n v="107.8"/>
  </r>
  <r>
    <d v="2019-10-30T00:00:00"/>
    <n v="2019"/>
    <s v="Oct"/>
    <s v="Q4"/>
    <n v="44"/>
    <x v="0"/>
    <s v="Oksana"/>
    <s v="Mikhalko"/>
    <n v="16.5"/>
  </r>
  <r>
    <d v="2019-11-05T00:00:00"/>
    <n v="2019"/>
    <s v="Nov"/>
    <s v="Q4"/>
    <n v="45"/>
    <x v="63"/>
    <s v="Virginie"/>
    <s v="Henchoz"/>
    <n v="60"/>
  </r>
  <r>
    <d v="2019-11-07T00:00:00"/>
    <n v="2019"/>
    <s v="Nov"/>
    <s v="Q4"/>
    <n v="45"/>
    <x v="0"/>
    <s v="Oksana"/>
    <s v="Mikhalko"/>
    <n v="16.5"/>
  </r>
  <r>
    <d v="2019-11-07T00:00:00"/>
    <n v="2019"/>
    <s v="Nov"/>
    <s v="Q4"/>
    <n v="45"/>
    <x v="5"/>
    <s v="Viviani"/>
    <s v="Onishi"/>
    <n v="34"/>
  </r>
  <r>
    <d v="2019-11-22T00:00:00"/>
    <n v="2019"/>
    <s v="Nov"/>
    <s v="Q4"/>
    <n v="47"/>
    <x v="37"/>
    <s v="David"/>
    <s v="Charrier"/>
    <n v="207"/>
  </r>
  <r>
    <d v="2019-11-23T00:00:00"/>
    <n v="2019"/>
    <s v="Nov"/>
    <s v="Q4"/>
    <n v="47"/>
    <x v="5"/>
    <s v="Viviani"/>
    <s v="Onishi"/>
    <n v="34"/>
  </r>
  <r>
    <d v="2019-11-26T00:00:00"/>
    <n v="2019"/>
    <s v="Nov"/>
    <s v="Q4"/>
    <n v="48"/>
    <x v="81"/>
    <s v="Marie"/>
    <s v="Chance"/>
    <n v="22"/>
  </r>
  <r>
    <d v="2019-11-26T00:00:00"/>
    <n v="2019"/>
    <s v="Nov"/>
    <s v="Q4"/>
    <n v="48"/>
    <x v="82"/>
    <s v="Pierluigi"/>
    <s v="Pierluigi"/>
    <n v="142.5"/>
  </r>
  <r>
    <d v="2019-11-28T00:00:00"/>
    <n v="2019"/>
    <s v="Nov"/>
    <s v="Q4"/>
    <n v="48"/>
    <x v="7"/>
    <s v="Danila"/>
    <s v="Danila"/>
    <n v="22"/>
  </r>
  <r>
    <d v="2019-11-28T00:00:00"/>
    <n v="2019"/>
    <s v="Nov"/>
    <s v="Q4"/>
    <n v="48"/>
    <x v="0"/>
    <s v="Oksana"/>
    <s v="Mikhalko"/>
    <n v="16.5"/>
  </r>
  <r>
    <d v="2019-12-11T00:00:00"/>
    <n v="2019"/>
    <s v="Dec"/>
    <s v="Q4"/>
    <n v="50"/>
    <x v="23"/>
    <s v="Irene"/>
    <s v="Simo"/>
    <n v="524.8152"/>
  </r>
  <r>
    <d v="2019-12-11T00:00:00"/>
    <n v="2019"/>
    <s v="Dec"/>
    <s v="Q4"/>
    <n v="50"/>
    <x v="0"/>
    <s v="Oksana"/>
    <s v="Mikhalko"/>
    <n v="16.5"/>
  </r>
  <r>
    <d v="2019-12-11T00:00:00"/>
    <n v="2019"/>
    <s v="Dec"/>
    <s v="Q4"/>
    <n v="50"/>
    <x v="0"/>
    <s v="Oksana"/>
    <s v="Mikhalko"/>
    <n v="16.5"/>
  </r>
  <r>
    <d v="2019-12-11T00:00:00"/>
    <n v="2019"/>
    <s v="Dec"/>
    <s v="Q4"/>
    <n v="50"/>
    <x v="5"/>
    <s v="Viviani"/>
    <s v="Onishi"/>
    <n v="17"/>
  </r>
  <r>
    <d v="2019-12-16T00:00:00"/>
    <n v="2019"/>
    <s v="Dec"/>
    <s v="Q4"/>
    <n v="51"/>
    <x v="74"/>
    <s v="Veronique"/>
    <s v="Rochat"/>
    <n v="137.75"/>
  </r>
  <r>
    <d v="2019-12-18T00:00:00"/>
    <n v="2019"/>
    <s v="Dec"/>
    <s v="Q4"/>
    <n v="51"/>
    <x v="0"/>
    <s v="Oksana"/>
    <s v="Mikhalko"/>
    <n v="16.5"/>
  </r>
  <r>
    <d v="2020-01-06T00:00:00"/>
    <n v="2020"/>
    <s v="Jan"/>
    <s v="Q1"/>
    <n v="2"/>
    <x v="82"/>
    <s v="Pierluigi"/>
    <s v="Pierluigi"/>
    <n v="142.5"/>
  </r>
  <r>
    <d v="2020-01-08T00:00:00"/>
    <n v="2020"/>
    <s v="Jan"/>
    <s v="Q1"/>
    <n v="2"/>
    <x v="81"/>
    <s v="Marie"/>
    <s v="Chance"/>
    <n v="378.4"/>
  </r>
  <r>
    <d v="2020-01-14T00:00:00"/>
    <n v="2020"/>
    <s v="Jan"/>
    <s v="Q1"/>
    <n v="3"/>
    <x v="83"/>
    <s v="Ind"/>
    <s v="D"/>
    <n v="98.22"/>
  </r>
  <r>
    <d v="2020-01-16T00:00:00"/>
    <n v="2020"/>
    <s v="Jan"/>
    <s v="Q1"/>
    <n v="3"/>
    <x v="8"/>
    <s v="Luciana"/>
    <s v="Stuewe"/>
    <n v="102"/>
  </r>
  <r>
    <d v="2020-01-20T00:00:00"/>
    <n v="2020"/>
    <s v="Jan"/>
    <s v="Q1"/>
    <n v="4"/>
    <x v="7"/>
    <s v="Danila"/>
    <s v="Danila"/>
    <n v="22"/>
  </r>
  <r>
    <d v="2020-01-20T00:00:00"/>
    <n v="2020"/>
    <s v="Jan"/>
    <s v="Q1"/>
    <n v="4"/>
    <x v="37"/>
    <s v="David"/>
    <s v="Charrier"/>
    <n v="207"/>
  </r>
  <r>
    <d v="2020-01-20T00:00:00"/>
    <n v="2020"/>
    <s v="Jan"/>
    <s v="Q1"/>
    <n v="4"/>
    <x v="22"/>
    <s v="Transferwise"/>
    <s v="Ltd"/>
    <n v="114"/>
  </r>
  <r>
    <d v="2020-01-22T00:00:00"/>
    <n v="2020"/>
    <s v="Jan"/>
    <s v="Q1"/>
    <n v="4"/>
    <x v="84"/>
    <s v="Clemilson"/>
    <s v="Correia"/>
    <n v="22"/>
  </r>
  <r>
    <d v="2020-01-22T00:00:00"/>
    <n v="2020"/>
    <s v="Jan"/>
    <s v="Q1"/>
    <n v="4"/>
    <x v="0"/>
    <s v="Oksana"/>
    <s v="Mikhalko"/>
    <n v="16.5"/>
  </r>
  <r>
    <d v="2020-01-22T00:00:00"/>
    <n v="2020"/>
    <s v="Jan"/>
    <s v="Q1"/>
    <n v="4"/>
    <x v="63"/>
    <s v="Virginie"/>
    <s v="Henchoz"/>
    <n v="60"/>
  </r>
  <r>
    <d v="2020-01-29T00:00:00"/>
    <n v="2020"/>
    <s v="Jan"/>
    <s v="Q1"/>
    <n v="5"/>
    <x v="84"/>
    <s v="Clemilson"/>
    <s v="Correia"/>
    <n v="104.5"/>
  </r>
  <r>
    <d v="2020-02-02T00:00:00"/>
    <n v="2020"/>
    <s v="Feb"/>
    <s v="Q1"/>
    <n v="5"/>
    <x v="0"/>
    <s v="Oksana"/>
    <s v="Mikhalko"/>
    <n v="16.5"/>
  </r>
  <r>
    <d v="2020-02-03T00:00:00"/>
    <n v="2020"/>
    <s v="Feb"/>
    <s v="Q1"/>
    <n v="6"/>
    <x v="85"/>
    <s v="Thiago"/>
    <s v="Ramos"/>
    <n v="100"/>
  </r>
  <r>
    <d v="2020-02-08T00:00:00"/>
    <n v="2020"/>
    <s v="Feb"/>
    <s v="Q1"/>
    <n v="6"/>
    <x v="0"/>
    <s v="Oksana"/>
    <s v="Mikhalko"/>
    <n v="16.5"/>
  </r>
  <r>
    <d v="2020-02-11T00:00:00"/>
    <n v="2020"/>
    <s v="Feb"/>
    <s v="Q1"/>
    <n v="7"/>
    <x v="58"/>
    <s v="Gilles"/>
    <s v="Bouju"/>
    <n v="30"/>
  </r>
  <r>
    <d v="2020-02-12T00:00:00"/>
    <n v="2020"/>
    <s v="Feb"/>
    <s v="Q1"/>
    <n v="7"/>
    <x v="0"/>
    <s v="Oksana"/>
    <s v="Mikhalko"/>
    <n v="16.5"/>
  </r>
  <r>
    <d v="2020-02-12T00:00:00"/>
    <n v="2020"/>
    <s v="Feb"/>
    <s v="Q1"/>
    <n v="7"/>
    <x v="5"/>
    <s v="Viviani"/>
    <s v="Onishi"/>
    <n v="17"/>
  </r>
  <r>
    <d v="2020-02-13T00:00:00"/>
    <n v="2020"/>
    <s v="Feb"/>
    <s v="Q1"/>
    <n v="7"/>
    <x v="7"/>
    <s v="Danila"/>
    <s v="Danila"/>
    <n v="22"/>
  </r>
  <r>
    <d v="2020-02-17T00:00:00"/>
    <n v="2020"/>
    <s v="Feb"/>
    <s v="Q1"/>
    <n v="8"/>
    <x v="82"/>
    <s v="Pierluigi"/>
    <s v="Pierluigi"/>
    <n v="142.5"/>
  </r>
  <r>
    <d v="2020-02-20T00:00:00"/>
    <n v="2020"/>
    <s v="Feb"/>
    <s v="Q1"/>
    <n v="8"/>
    <x v="0"/>
    <s v="Oksana"/>
    <s v="Mikhalko"/>
    <n v="16.5"/>
  </r>
  <r>
    <d v="2020-02-20T00:00:00"/>
    <n v="2020"/>
    <s v="Feb"/>
    <s v="Q1"/>
    <n v="8"/>
    <x v="5"/>
    <s v="Viviani"/>
    <s v="Onishi"/>
    <n v="17"/>
  </r>
  <r>
    <d v="2020-02-24T00:00:00"/>
    <n v="2020"/>
    <s v="Feb"/>
    <s v="Q1"/>
    <n v="9"/>
    <x v="58"/>
    <s v="Gilles"/>
    <s v="Bouju"/>
    <n v="30"/>
  </r>
  <r>
    <d v="2020-02-28T00:00:00"/>
    <n v="2020"/>
    <s v="Feb"/>
    <s v="Q1"/>
    <n v="9"/>
    <x v="37"/>
    <s v="David"/>
    <s v="Charrier"/>
    <n v="207"/>
  </r>
  <r>
    <d v="2020-02-28T00:00:00"/>
    <n v="2020"/>
    <s v="Feb"/>
    <s v="Q1"/>
    <n v="9"/>
    <x v="46"/>
    <s v="Francois"/>
    <s v="Chantelauze"/>
    <n v="420"/>
  </r>
  <r>
    <d v="2020-03-02T00:00:00"/>
    <n v="2020"/>
    <s v="Mar"/>
    <s v="Q1"/>
    <n v="10"/>
    <x v="83"/>
    <s v="Ind"/>
    <s v="D"/>
    <n v="100.04"/>
  </r>
  <r>
    <d v="2020-03-03T00:00:00"/>
    <n v="2020"/>
    <s v="Mar"/>
    <s v="Q1"/>
    <n v="10"/>
    <x v="1"/>
    <s v="Vincent"/>
    <s v="Delgatte"/>
    <n v="369.6"/>
  </r>
  <r>
    <d v="2020-03-04T00:00:00"/>
    <n v="2020"/>
    <s v="Mar"/>
    <s v="Q1"/>
    <n v="10"/>
    <x v="7"/>
    <s v="Danila"/>
    <s v="Danila"/>
    <n v="22"/>
  </r>
  <r>
    <d v="2020-03-04T00:00:00"/>
    <n v="2020"/>
    <s v="Mar"/>
    <s v="Q1"/>
    <n v="10"/>
    <x v="5"/>
    <s v="Viviani"/>
    <s v="Onishi"/>
    <n v="17"/>
  </r>
  <r>
    <d v="2020-03-06T00:00:00"/>
    <n v="2020"/>
    <s v="Mar"/>
    <s v="Q1"/>
    <n v="10"/>
    <x v="86"/>
    <s v="Dulce"/>
    <s v="Capetillo"/>
    <n v="20"/>
  </r>
  <r>
    <d v="2020-03-09T00:00:00"/>
    <n v="2020"/>
    <s v="Mar"/>
    <s v="Q1"/>
    <n v="11"/>
    <x v="66"/>
    <s v="Lorena"/>
    <s v="Fehlberg"/>
    <n v="207"/>
  </r>
  <r>
    <d v="2020-03-10T00:00:00"/>
    <n v="2020"/>
    <s v="Mar"/>
    <s v="Q1"/>
    <n v="11"/>
    <x v="58"/>
    <s v="Gilles"/>
    <s v="Bouju"/>
    <n v="30"/>
  </r>
  <r>
    <d v="2020-03-12T00:00:00"/>
    <n v="2020"/>
    <s v="Mar"/>
    <s v="Q1"/>
    <n v="11"/>
    <x v="0"/>
    <s v="Oksana"/>
    <s v="Mikhalko"/>
    <n v="16.5"/>
  </r>
  <r>
    <d v="2020-03-14T00:00:00"/>
    <n v="2020"/>
    <s v="Mar"/>
    <s v="Q1"/>
    <n v="11"/>
    <x v="86"/>
    <s v="Dulce"/>
    <s v="Capetillo"/>
    <n v="20"/>
  </r>
  <r>
    <d v="2020-03-18T00:00:00"/>
    <n v="2020"/>
    <s v="Mar"/>
    <s v="Q1"/>
    <n v="12"/>
    <x v="0"/>
    <s v="Oksana"/>
    <s v="Mikhalko"/>
    <n v="16.5"/>
  </r>
  <r>
    <d v="2020-03-19T00:00:00"/>
    <n v="2020"/>
    <s v="Mar"/>
    <s v="Q1"/>
    <n v="12"/>
    <x v="87"/>
    <s v="Serena"/>
    <s v="Baldelli"/>
    <n v="186"/>
  </r>
  <r>
    <d v="2020-03-20T00:00:00"/>
    <n v="2020"/>
    <s v="Mar"/>
    <s v="Q1"/>
    <n v="12"/>
    <x v="5"/>
    <s v="Viviani"/>
    <s v="Onishi"/>
    <n v="17"/>
  </r>
  <r>
    <d v="2020-03-21T00:00:00"/>
    <n v="2020"/>
    <s v="Mar"/>
    <s v="Q1"/>
    <n v="12"/>
    <x v="8"/>
    <s v="Luciana"/>
    <s v="Stuewe"/>
    <n v="102.3"/>
  </r>
  <r>
    <d v="2020-03-22T00:00:00"/>
    <n v="2020"/>
    <s v="Mar"/>
    <s v="Q1"/>
    <n v="12"/>
    <x v="40"/>
    <s v="Alexandre"/>
    <s v="Ceugniez"/>
    <n v="369.9"/>
  </r>
  <r>
    <d v="2020-03-23T00:00:00"/>
    <n v="2020"/>
    <s v="Mar"/>
    <s v="Q1"/>
    <n v="13"/>
    <x v="38"/>
    <s v="Nathalie"/>
    <s v="Chapelle"/>
    <n v="25"/>
  </r>
  <r>
    <d v="2020-03-23T00:00:00"/>
    <n v="2020"/>
    <s v="Mar"/>
    <s v="Q1"/>
    <n v="13"/>
    <x v="82"/>
    <s v="Pierluigi"/>
    <s v="Pierluigi"/>
    <n v="142.5"/>
  </r>
  <r>
    <d v="2020-03-24T00:00:00"/>
    <n v="2020"/>
    <s v="Mar"/>
    <s v="Q1"/>
    <n v="13"/>
    <x v="58"/>
    <s v="Gilles"/>
    <s v="Bouju"/>
    <n v="30"/>
  </r>
  <r>
    <d v="2020-03-24T00:00:00"/>
    <n v="2020"/>
    <s v="Mar"/>
    <s v="Q1"/>
    <n v="13"/>
    <x v="0"/>
    <s v="Oksana"/>
    <s v="Mikhalko"/>
    <n v="16.5"/>
  </r>
  <r>
    <d v="2020-03-26T00:00:00"/>
    <n v="2020"/>
    <s v="Mar"/>
    <s v="Q1"/>
    <n v="13"/>
    <x v="7"/>
    <s v="Danila"/>
    <s v="Danila"/>
    <n v="22"/>
  </r>
  <r>
    <d v="2020-03-31T00:00:00"/>
    <n v="2020"/>
    <s v="Mar"/>
    <s v="Q1"/>
    <n v="14"/>
    <x v="38"/>
    <s v="Nathalie"/>
    <s v="Chapelle"/>
    <n v="75"/>
  </r>
  <r>
    <d v="2020-03-31T00:00:00"/>
    <n v="2020"/>
    <s v="Mar"/>
    <s v="Q1"/>
    <n v="14"/>
    <x v="63"/>
    <s v="Virginie"/>
    <s v="Henchoz"/>
    <n v="60"/>
  </r>
  <r>
    <d v="2020-04-01T00:00:00"/>
    <n v="2020"/>
    <s v="Apr"/>
    <s v="Q2"/>
    <n v="14"/>
    <x v="87"/>
    <s v="Serena"/>
    <s v="Baldelli"/>
    <n v="354.2"/>
  </r>
  <r>
    <d v="2020-04-03T00:00:00"/>
    <n v="2020"/>
    <s v="Apr"/>
    <s v="Q2"/>
    <n v="14"/>
    <x v="88"/>
    <s v="Mme"/>
    <s v="Cathe"/>
    <n v="109.25"/>
  </r>
  <r>
    <d v="2020-04-05T00:00:00"/>
    <n v="2020"/>
    <s v="Apr"/>
    <s v="Q2"/>
    <n v="14"/>
    <x v="58"/>
    <s v="Gilles"/>
    <s v="Bouju"/>
    <n v="30"/>
  </r>
  <r>
    <d v="2020-04-05T00:00:00"/>
    <n v="2020"/>
    <s v="Apr"/>
    <s v="Q2"/>
    <n v="14"/>
    <x v="89"/>
    <s v="Gracia"/>
    <s v="Lunda"/>
    <n v="26"/>
  </r>
  <r>
    <d v="2020-04-06T00:00:00"/>
    <n v="2020"/>
    <s v="Apr"/>
    <s v="Q2"/>
    <n v="15"/>
    <x v="90"/>
    <s v="Sophie"/>
    <s v="Merlet"/>
    <n v="22"/>
  </r>
  <r>
    <d v="2020-04-07T00:00:00"/>
    <n v="2020"/>
    <s v="Apr"/>
    <s v="Q2"/>
    <n v="15"/>
    <x v="37"/>
    <s v="David"/>
    <s v="Charrier"/>
    <n v="207"/>
  </r>
  <r>
    <d v="2020-04-07T00:00:00"/>
    <n v="2020"/>
    <s v="Apr"/>
    <s v="Q2"/>
    <n v="15"/>
    <x v="47"/>
    <s v="Fabio"/>
    <s v="Trotta"/>
    <n v="116"/>
  </r>
  <r>
    <d v="2020-04-08T00:00:00"/>
    <n v="2020"/>
    <s v="Apr"/>
    <s v="Q2"/>
    <n v="15"/>
    <x v="0"/>
    <s v="Oksana"/>
    <s v="Mikhalko"/>
    <n v="16.5"/>
  </r>
  <r>
    <d v="2020-04-13T00:00:00"/>
    <n v="2020"/>
    <s v="Apr"/>
    <s v="Q2"/>
    <n v="16"/>
    <x v="91"/>
    <s v="Caterina"/>
    <s v="Raco"/>
    <n v="30"/>
  </r>
  <r>
    <d v="2020-04-13T00:00:00"/>
    <n v="2020"/>
    <s v="Apr"/>
    <s v="Q2"/>
    <n v="16"/>
    <x v="90"/>
    <s v="Sophie"/>
    <s v="Merlet"/>
    <n v="104.5"/>
  </r>
  <r>
    <d v="2020-04-14T00:00:00"/>
    <n v="2020"/>
    <s v="Apr"/>
    <s v="Q2"/>
    <n v="16"/>
    <x v="89"/>
    <s v="Gracia"/>
    <s v="Lunda"/>
    <n v="26"/>
  </r>
  <r>
    <d v="2020-04-16T00:00:00"/>
    <n v="2020"/>
    <s v="Apr"/>
    <s v="Q2"/>
    <n v="16"/>
    <x v="0"/>
    <s v="Oksana"/>
    <s v="Mikhalko"/>
    <n v="16.5"/>
  </r>
  <r>
    <d v="2020-04-16T00:00:00"/>
    <n v="2020"/>
    <s v="Apr"/>
    <s v="Q2"/>
    <n v="16"/>
    <x v="92"/>
    <s v="Van"/>
    <s v="Vle"/>
    <n v="123.5"/>
  </r>
  <r>
    <d v="2020-04-20T00:00:00"/>
    <n v="2020"/>
    <s v="Apr"/>
    <s v="Q2"/>
    <n v="17"/>
    <x v="58"/>
    <s v="Gilles"/>
    <s v="Bouju"/>
    <n v="30"/>
  </r>
  <r>
    <d v="2020-04-21T00:00:00"/>
    <n v="2020"/>
    <s v="Apr"/>
    <s v="Q2"/>
    <n v="17"/>
    <x v="91"/>
    <s v="Caterina"/>
    <s v="Raco"/>
    <n v="276"/>
  </r>
  <r>
    <d v="2020-04-21T00:00:00"/>
    <n v="2020"/>
    <s v="Apr"/>
    <s v="Q2"/>
    <n v="17"/>
    <x v="0"/>
    <s v="Oksana"/>
    <s v="Mikhalko"/>
    <n v="16.5"/>
  </r>
  <r>
    <d v="2020-04-22T00:00:00"/>
    <n v="2020"/>
    <s v="Apr"/>
    <s v="Q2"/>
    <n v="17"/>
    <x v="89"/>
    <s v="Gracia"/>
    <s v="Lunda"/>
    <n v="26"/>
  </r>
  <r>
    <d v="2020-04-23T00:00:00"/>
    <n v="2020"/>
    <s v="Apr"/>
    <s v="Q2"/>
    <n v="17"/>
    <x v="47"/>
    <s v="Fabio"/>
    <s v="Trotta"/>
    <n v="116"/>
  </r>
  <r>
    <d v="2020-04-24T00:00:00"/>
    <n v="2020"/>
    <s v="Apr"/>
    <s v="Q2"/>
    <n v="17"/>
    <x v="87"/>
    <s v="Serena"/>
    <s v="Baldelli"/>
    <n v="449.5"/>
  </r>
  <r>
    <d v="2020-04-28T00:00:00"/>
    <n v="2020"/>
    <s v="Apr"/>
    <s v="Q2"/>
    <n v="18"/>
    <x v="89"/>
    <s v="Gracia"/>
    <s v="Lunda"/>
    <n v="19.760000000000002"/>
  </r>
  <r>
    <d v="2020-04-28T00:00:00"/>
    <n v="2020"/>
    <s v="Apr"/>
    <s v="Q2"/>
    <n v="18"/>
    <x v="0"/>
    <s v="Oksana"/>
    <s v="Mikhalko"/>
    <n v="16.5"/>
  </r>
  <r>
    <d v="2020-05-05T00:00:00"/>
    <n v="2020"/>
    <s v="May"/>
    <s v="Q2"/>
    <n v="19"/>
    <x v="0"/>
    <s v="Oksana"/>
    <s v="Mikhalko"/>
    <n v="16.5"/>
  </r>
  <r>
    <d v="2020-05-05T00:00:00"/>
    <n v="2020"/>
    <s v="May"/>
    <s v="Q2"/>
    <n v="19"/>
    <x v="82"/>
    <s v="Pierluigi"/>
    <s v="Pierluigi"/>
    <n v="142.5"/>
  </r>
  <r>
    <d v="2020-05-07T00:00:00"/>
    <n v="2020"/>
    <s v="May"/>
    <s v="Q2"/>
    <n v="19"/>
    <x v="7"/>
    <s v="Danila"/>
    <s v="Danila"/>
    <n v="22"/>
  </r>
  <r>
    <d v="2020-05-08T00:00:00"/>
    <n v="2020"/>
    <s v="May"/>
    <s v="Q2"/>
    <n v="19"/>
    <x v="8"/>
    <s v="Luciana"/>
    <s v="Stuewe"/>
    <n v="102"/>
  </r>
  <r>
    <d v="2020-05-12T00:00:00"/>
    <n v="2020"/>
    <s v="May"/>
    <s v="Q2"/>
    <n v="20"/>
    <x v="89"/>
    <s v="Gracia"/>
    <s v="Lunda"/>
    <n v="26"/>
  </r>
  <r>
    <d v="2020-05-13T00:00:00"/>
    <n v="2020"/>
    <s v="May"/>
    <s v="Q2"/>
    <n v="20"/>
    <x v="0"/>
    <s v="Oksana"/>
    <s v="Mikhalko"/>
    <n v="16.5"/>
  </r>
  <r>
    <d v="2020-05-14T00:00:00"/>
    <n v="2020"/>
    <s v="May"/>
    <s v="Q2"/>
    <n v="20"/>
    <x v="47"/>
    <s v="Fabio"/>
    <s v="Trotta"/>
    <n v="116.25"/>
  </r>
  <r>
    <d v="2020-05-14T00:00:00"/>
    <n v="2020"/>
    <s v="May"/>
    <s v="Q2"/>
    <n v="20"/>
    <x v="88"/>
    <s v="Mme"/>
    <s v="Cathe"/>
    <n v="218"/>
  </r>
  <r>
    <d v="2020-05-18T00:00:00"/>
    <n v="2020"/>
    <s v="May"/>
    <s v="Q2"/>
    <n v="21"/>
    <x v="37"/>
    <s v="David"/>
    <s v="Charrier"/>
    <n v="207"/>
  </r>
  <r>
    <d v="2020-05-19T00:00:00"/>
    <n v="2020"/>
    <s v="May"/>
    <s v="Q2"/>
    <n v="21"/>
    <x v="89"/>
    <s v="Gracia"/>
    <s v="Lunda"/>
    <n v="26"/>
  </r>
  <r>
    <d v="2020-05-19T00:00:00"/>
    <n v="2020"/>
    <s v="May"/>
    <s v="Q2"/>
    <n v="21"/>
    <x v="0"/>
    <s v="Oksana"/>
    <s v="Mikhalko"/>
    <n v="16.5"/>
  </r>
  <r>
    <d v="2020-05-20T00:00:00"/>
    <n v="2020"/>
    <s v="May"/>
    <s v="Q2"/>
    <n v="21"/>
    <x v="5"/>
    <s v="Viviani"/>
    <s v="Onishi"/>
    <n v="17"/>
  </r>
  <r>
    <d v="2020-05-27T00:00:00"/>
    <n v="2020"/>
    <s v="May"/>
    <s v="Q2"/>
    <n v="22"/>
    <x v="0"/>
    <s v="Oksana"/>
    <s v="Mikhalko"/>
    <n v="16.5"/>
  </r>
  <r>
    <d v="2020-06-03T00:00:00"/>
    <n v="2020"/>
    <s v="Jun"/>
    <s v="Q2"/>
    <n v="23"/>
    <x v="89"/>
    <s v="Gracia"/>
    <s v="Lunda"/>
    <n v="26"/>
  </r>
  <r>
    <d v="2020-06-03T00:00:00"/>
    <n v="2020"/>
    <s v="Jun"/>
    <s v="Q2"/>
    <n v="23"/>
    <x v="5"/>
    <s v="Viviani"/>
    <s v="Onishi"/>
    <n v="17"/>
  </r>
  <r>
    <d v="2020-06-04T00:00:00"/>
    <n v="2020"/>
    <s v="Jun"/>
    <s v="Q2"/>
    <n v="23"/>
    <x v="47"/>
    <s v="Fabio"/>
    <s v="Trotta"/>
    <n v="225"/>
  </r>
  <r>
    <d v="2020-06-09T00:00:00"/>
    <n v="2020"/>
    <s v="Jun"/>
    <s v="Q2"/>
    <n v="24"/>
    <x v="0"/>
    <s v="Oksana"/>
    <s v="Mikhalko"/>
    <n v="16.5"/>
  </r>
  <r>
    <d v="2020-06-09T00:00:00"/>
    <n v="2020"/>
    <s v="Jun"/>
    <s v="Q2"/>
    <n v="24"/>
    <x v="5"/>
    <s v="Viviani"/>
    <s v="Onishi"/>
    <n v="17"/>
  </r>
  <r>
    <d v="2020-06-10T00:00:00"/>
    <n v="2020"/>
    <s v="Jun"/>
    <s v="Q2"/>
    <n v="24"/>
    <x v="89"/>
    <s v="Gracia"/>
    <s v="Lunda"/>
    <n v="26"/>
  </r>
  <r>
    <d v="2020-06-16T00:00:00"/>
    <n v="2020"/>
    <s v="Jun"/>
    <s v="Q2"/>
    <n v="25"/>
    <x v="0"/>
    <s v="Oksana"/>
    <s v="Mikhalko"/>
    <n v="16.5"/>
  </r>
  <r>
    <d v="2020-06-16T00:00:00"/>
    <n v="2020"/>
    <s v="Jun"/>
    <s v="Q2"/>
    <n v="25"/>
    <x v="82"/>
    <s v="Pierluigi"/>
    <s v="Pierluigi"/>
    <n v="142.5"/>
  </r>
  <r>
    <d v="2020-06-16T00:00:00"/>
    <n v="2020"/>
    <s v="Jun"/>
    <s v="Q2"/>
    <n v="25"/>
    <x v="5"/>
    <s v="Viviani"/>
    <s v="Onishi"/>
    <n v="17"/>
  </r>
  <r>
    <d v="2020-06-19T00:00:00"/>
    <n v="2020"/>
    <s v="Jun"/>
    <s v="Q2"/>
    <n v="25"/>
    <x v="63"/>
    <s v="Virginie"/>
    <s v="Henchoz"/>
    <n v="30"/>
  </r>
  <r>
    <d v="2020-06-24T00:00:00"/>
    <n v="2020"/>
    <s v="Jun"/>
    <s v="Q2"/>
    <n v="26"/>
    <x v="0"/>
    <s v="Oksana"/>
    <s v="Mikhalko"/>
    <n v="16.5"/>
  </r>
  <r>
    <d v="2020-06-25T00:00:00"/>
    <n v="2020"/>
    <s v="Jun"/>
    <s v="Q2"/>
    <n v="26"/>
    <x v="87"/>
    <s v="Serena"/>
    <s v="Baldelli"/>
    <n v="371.4"/>
  </r>
  <r>
    <d v="2020-06-25T00:00:00"/>
    <n v="2020"/>
    <s v="Jun"/>
    <s v="Q2"/>
    <n v="26"/>
    <x v="5"/>
    <s v="Viviani"/>
    <s v="Onishi"/>
    <n v="17"/>
  </r>
  <r>
    <d v="2020-06-26T00:00:00"/>
    <n v="2020"/>
    <s v="Jun"/>
    <s v="Q2"/>
    <n v="26"/>
    <x v="91"/>
    <s v="Caterina"/>
    <s v="Raco"/>
    <n v="276"/>
  </r>
  <r>
    <d v="2020-06-26T00:00:00"/>
    <n v="2020"/>
    <s v="Jun"/>
    <s v="Q2"/>
    <n v="26"/>
    <x v="89"/>
    <s v="Gracia"/>
    <s v="Lunda"/>
    <n v="26"/>
  </r>
  <r>
    <d v="2020-06-30T00:00:00"/>
    <n v="2020"/>
    <s v="Jun"/>
    <s v="Q2"/>
    <n v="27"/>
    <x v="5"/>
    <s v="Viviani"/>
    <s v="Onishi"/>
    <n v="17"/>
  </r>
  <r>
    <d v="2020-07-02T00:00:00"/>
    <n v="2020"/>
    <s v="Jul"/>
    <s v="Q3"/>
    <n v="27"/>
    <x v="37"/>
    <s v="David"/>
    <s v="Charrier"/>
    <n v="207"/>
  </r>
  <r>
    <d v="2020-07-07T00:00:00"/>
    <n v="2020"/>
    <s v="Jul"/>
    <s v="Q3"/>
    <n v="28"/>
    <x v="5"/>
    <s v="Viviani"/>
    <s v="Onishi"/>
    <n v="17"/>
  </r>
  <r>
    <d v="2020-07-10T00:00:00"/>
    <n v="2020"/>
    <s v="Jul"/>
    <s v="Q3"/>
    <n v="28"/>
    <x v="89"/>
    <s v="Gracia"/>
    <s v="Lunda"/>
    <n v="26"/>
  </r>
  <r>
    <d v="2020-07-14T00:00:00"/>
    <n v="2020"/>
    <s v="Jul"/>
    <s v="Q3"/>
    <n v="29"/>
    <x v="5"/>
    <s v="Viviani"/>
    <s v="Onishi"/>
    <n v="17"/>
  </r>
  <r>
    <d v="2020-07-16T00:00:00"/>
    <n v="2020"/>
    <s v="Jul"/>
    <s v="Q3"/>
    <n v="29"/>
    <x v="0"/>
    <s v="Oksana"/>
    <s v="Mikhalko"/>
    <n v="16.5"/>
  </r>
  <r>
    <d v="2020-07-20T00:00:00"/>
    <n v="2020"/>
    <s v="Jul"/>
    <s v="Q3"/>
    <n v="30"/>
    <x v="82"/>
    <s v="Pierluigi"/>
    <s v="Pierluigi"/>
    <n v="142.5"/>
  </r>
  <r>
    <d v="2020-07-23T00:00:00"/>
    <n v="2020"/>
    <s v="Jul"/>
    <s v="Q3"/>
    <n v="30"/>
    <x v="0"/>
    <s v="Oksana"/>
    <s v="Mikhalko"/>
    <n v="16.5"/>
  </r>
  <r>
    <d v="2020-07-23T00:00:00"/>
    <n v="2020"/>
    <s v="Jul"/>
    <s v="Q3"/>
    <n v="30"/>
    <x v="5"/>
    <s v="Viviani"/>
    <s v="Onishi"/>
    <n v="17"/>
  </r>
  <r>
    <d v="2020-07-27T00:00:00"/>
    <n v="2020"/>
    <s v="Jul"/>
    <s v="Q3"/>
    <n v="31"/>
    <x v="93"/>
    <s v="Véronique"/>
    <s v="Marichal"/>
    <n v="25"/>
  </r>
  <r>
    <d v="2020-08-10T00:00:00"/>
    <n v="2020"/>
    <s v="Aug"/>
    <s v="Q3"/>
    <n v="33"/>
    <x v="0"/>
    <s v="Oksana"/>
    <s v="Mikhalko"/>
    <n v="16.5"/>
  </r>
  <r>
    <d v="2020-08-11T00:00:00"/>
    <n v="2020"/>
    <s v="Aug"/>
    <s v="Q3"/>
    <n v="33"/>
    <x v="37"/>
    <s v="David"/>
    <s v="Charrier"/>
    <n v="207"/>
  </r>
  <r>
    <d v="2020-08-13T00:00:00"/>
    <n v="2020"/>
    <s v="Aug"/>
    <s v="Q3"/>
    <n v="33"/>
    <x v="93"/>
    <s v="Véronique"/>
    <s v="Marichal"/>
    <n v="420"/>
  </r>
  <r>
    <d v="2020-08-20T00:00:00"/>
    <n v="2020"/>
    <s v="Aug"/>
    <s v="Q3"/>
    <n v="34"/>
    <x v="8"/>
    <s v="Luciana"/>
    <s v="Stuewe"/>
    <n v="92"/>
  </r>
  <r>
    <d v="2020-08-20T00:00:00"/>
    <n v="2020"/>
    <s v="Aug"/>
    <s v="Q3"/>
    <n v="34"/>
    <x v="0"/>
    <s v="Oksana"/>
    <s v="Mikhalko"/>
    <n v="16.5"/>
  </r>
  <r>
    <d v="2020-08-22T00:00:00"/>
    <n v="2020"/>
    <s v="Aug"/>
    <s v="Q3"/>
    <n v="34"/>
    <x v="94"/>
    <s v="Louis"/>
    <s v="Galicia"/>
    <n v="73.92"/>
  </r>
  <r>
    <d v="2020-08-25T00:00:00"/>
    <n v="2020"/>
    <s v="Aug"/>
    <s v="Q3"/>
    <n v="35"/>
    <x v="82"/>
    <s v="Pierluigi"/>
    <s v="Pierluigi"/>
    <n v="142.5"/>
  </r>
  <r>
    <d v="2020-08-27T00:00:00"/>
    <n v="2020"/>
    <s v="Aug"/>
    <s v="Q3"/>
    <n v="35"/>
    <x v="47"/>
    <s v="Fabio"/>
    <s v="Trotta"/>
    <n v="225"/>
  </r>
  <r>
    <d v="2020-08-30T00:00:00"/>
    <n v="2020"/>
    <s v="Aug"/>
    <s v="Q3"/>
    <n v="35"/>
    <x v="0"/>
    <s v="Oksana"/>
    <s v="Mikhalko"/>
    <n v="16.5"/>
  </r>
  <r>
    <d v="2020-09-04T00:00:00"/>
    <n v="2020"/>
    <s v="Sep"/>
    <s v="Q3"/>
    <n v="36"/>
    <x v="63"/>
    <s v="Virginie"/>
    <s v="Henchoz"/>
    <n v="60"/>
  </r>
  <r>
    <d v="2020-09-07T00:00:00"/>
    <n v="2020"/>
    <s v="Sep"/>
    <s v="Q3"/>
    <n v="37"/>
    <x v="0"/>
    <s v="Oksana"/>
    <s v="Mikhalko"/>
    <n v="16.5"/>
  </r>
  <r>
    <d v="2020-09-07T00:00:00"/>
    <n v="2020"/>
    <s v="Sep"/>
    <s v="Q3"/>
    <n v="37"/>
    <x v="5"/>
    <s v="Viviani"/>
    <s v="Onishi"/>
    <n v="17"/>
  </r>
  <r>
    <d v="2020-09-09T00:00:00"/>
    <n v="2020"/>
    <s v="Sep"/>
    <s v="Q3"/>
    <n v="37"/>
    <x v="46"/>
    <s v="Francois"/>
    <s v="Chantelauze"/>
    <n v="420"/>
  </r>
  <r>
    <d v="2020-09-10T00:00:00"/>
    <n v="2020"/>
    <s v="Sep"/>
    <s v="Q3"/>
    <n v="37"/>
    <x v="91"/>
    <s v="Caterina"/>
    <s v="Raco"/>
    <n v="257.60000000000002"/>
  </r>
  <r>
    <d v="2020-09-14T00:00:00"/>
    <n v="2020"/>
    <s v="Sep"/>
    <s v="Q3"/>
    <n v="38"/>
    <x v="5"/>
    <s v="Viviani"/>
    <s v="Onishi"/>
    <n v="17"/>
  </r>
  <r>
    <d v="2020-09-17T00:00:00"/>
    <n v="2020"/>
    <s v="Sep"/>
    <s v="Q3"/>
    <n v="38"/>
    <x v="0"/>
    <s v="Oksana"/>
    <s v="Mikhalko"/>
    <n v="16.5"/>
  </r>
  <r>
    <d v="2020-09-21T00:00:00"/>
    <n v="2020"/>
    <s v="Sep"/>
    <s v="Q3"/>
    <n v="39"/>
    <x v="88"/>
    <s v="Mme"/>
    <s v="Cathe"/>
    <n v="218"/>
  </r>
  <r>
    <d v="2020-09-21T00:00:00"/>
    <n v="2020"/>
    <s v="Sep"/>
    <s v="Q3"/>
    <n v="39"/>
    <x v="73"/>
    <s v="Rebecca"/>
    <s v="Graff"/>
    <n v="203.76"/>
  </r>
  <r>
    <d v="2020-09-21T00:00:00"/>
    <n v="2020"/>
    <s v="Sep"/>
    <s v="Q3"/>
    <n v="39"/>
    <x v="5"/>
    <s v="Viviani"/>
    <s v="Onishi"/>
    <n v="17"/>
  </r>
  <r>
    <d v="2020-09-24T00:00:00"/>
    <n v="2020"/>
    <s v="Sep"/>
    <s v="Q3"/>
    <n v="39"/>
    <x v="90"/>
    <s v="Sophie"/>
    <s v="Merlet"/>
    <n v="123.5"/>
  </r>
  <r>
    <d v="2020-09-25T00:00:00"/>
    <n v="2020"/>
    <s v="Sep"/>
    <s v="Q3"/>
    <n v="39"/>
    <x v="68"/>
    <s v="Laurence"/>
    <s v="Verhaeghe"/>
    <n v="378.4"/>
  </r>
  <r>
    <d v="2020-09-27T00:00:00"/>
    <n v="2020"/>
    <s v="Sep"/>
    <s v="Q3"/>
    <n v="39"/>
    <x v="0"/>
    <s v="Oksana"/>
    <s v="Mikhalko"/>
    <n v="16.5"/>
  </r>
  <r>
    <d v="2020-09-28T00:00:00"/>
    <n v="2020"/>
    <s v="Sep"/>
    <s v="Q3"/>
    <n v="40"/>
    <x v="5"/>
    <s v="Viviani"/>
    <s v="Onishi"/>
    <n v="17"/>
  </r>
  <r>
    <d v="2020-09-30T00:00:00"/>
    <n v="2020"/>
    <s v="Sep"/>
    <s v="Q3"/>
    <n v="40"/>
    <x v="5"/>
    <s v="Viviani"/>
    <s v="Onishi"/>
    <n v="17"/>
  </r>
  <r>
    <d v="2020-10-04T00:00:00"/>
    <n v="2020"/>
    <s v="Oct"/>
    <s v="Q4"/>
    <n v="40"/>
    <x v="37"/>
    <s v="David"/>
    <s v="Charrier"/>
    <n v="207"/>
  </r>
  <r>
    <d v="2020-10-05T00:00:00"/>
    <n v="2020"/>
    <s v="Oct"/>
    <s v="Q4"/>
    <n v="41"/>
    <x v="5"/>
    <s v="Viviani"/>
    <s v="Onishi"/>
    <n v="17"/>
  </r>
  <r>
    <d v="2020-10-10T00:00:00"/>
    <n v="2020"/>
    <s v="Oct"/>
    <s v="Q4"/>
    <n v="41"/>
    <x v="40"/>
    <s v="Alexandre"/>
    <s v="Ceugniez"/>
    <n v="102.3"/>
  </r>
  <r>
    <d v="2020-10-12T00:00:00"/>
    <n v="2020"/>
    <s v="Oct"/>
    <s v="Q4"/>
    <n v="42"/>
    <x v="47"/>
    <s v="Fabio"/>
    <s v="Trotta"/>
    <n v="225"/>
  </r>
  <r>
    <d v="2020-10-12T00:00:00"/>
    <n v="2020"/>
    <s v="Oct"/>
    <s v="Q4"/>
    <n v="42"/>
    <x v="5"/>
    <s v="Viviani"/>
    <s v="Onishi"/>
    <n v="34"/>
  </r>
  <r>
    <d v="2020-10-14T00:00:00"/>
    <n v="2020"/>
    <s v="Oct"/>
    <s v="Q4"/>
    <n v="42"/>
    <x v="87"/>
    <s v="Serena"/>
    <s v="Baldelli"/>
    <n v="449.6"/>
  </r>
  <r>
    <d v="2020-10-15T00:00:00"/>
    <n v="2020"/>
    <s v="Oct"/>
    <s v="Q4"/>
    <n v="42"/>
    <x v="5"/>
    <s v="Viviani"/>
    <s v="Onishi"/>
    <n v="17"/>
  </r>
  <r>
    <d v="2020-10-19T00:00:00"/>
    <n v="2020"/>
    <s v="Oct"/>
    <s v="Q4"/>
    <n v="43"/>
    <x v="0"/>
    <s v="Oksana"/>
    <s v="Mikhalko"/>
    <n v="16.5"/>
  </r>
  <r>
    <d v="2020-10-19T00:00:00"/>
    <n v="2020"/>
    <s v="Oct"/>
    <s v="Q4"/>
    <n v="43"/>
    <x v="0"/>
    <s v="Oksana"/>
    <s v="Mikhalko"/>
    <n v="16.5"/>
  </r>
  <r>
    <d v="2020-10-19T00:00:00"/>
    <n v="2020"/>
    <s v="Oct"/>
    <s v="Q4"/>
    <n v="43"/>
    <x v="5"/>
    <s v="Viviani"/>
    <s v="Onishi"/>
    <n v="17"/>
  </r>
  <r>
    <d v="2020-10-20T00:00:00"/>
    <n v="2020"/>
    <s v="Oct"/>
    <s v="Q4"/>
    <n v="43"/>
    <x v="82"/>
    <s v="Pierluigi"/>
    <s v="Pierluigi"/>
    <n v="142.5"/>
  </r>
  <r>
    <d v="2020-10-22T00:00:00"/>
    <n v="2020"/>
    <s v="Oct"/>
    <s v="Q4"/>
    <n v="43"/>
    <x v="5"/>
    <s v="Viviani"/>
    <s v="Onishi"/>
    <n v="17"/>
  </r>
  <r>
    <d v="2020-10-27T00:00:00"/>
    <n v="2020"/>
    <s v="Oct"/>
    <s v="Q4"/>
    <n v="44"/>
    <x v="8"/>
    <s v="Luciana"/>
    <s v="Stuewe"/>
    <n v="92.07"/>
  </r>
  <r>
    <d v="2020-10-27T00:00:00"/>
    <n v="2020"/>
    <s v="Oct"/>
    <s v="Q4"/>
    <n v="44"/>
    <x v="0"/>
    <s v="Oksana"/>
    <s v="Mikhalko"/>
    <n v="16.5"/>
  </r>
  <r>
    <d v="2020-10-28T00:00:00"/>
    <n v="2020"/>
    <s v="Oct"/>
    <s v="Q4"/>
    <n v="44"/>
    <x v="5"/>
    <s v="Viviani"/>
    <s v="Onishi"/>
    <n v="34"/>
  </r>
  <r>
    <d v="2020-11-06T00:00:00"/>
    <n v="2020"/>
    <s v="Nov"/>
    <s v="Q4"/>
    <n v="45"/>
    <x v="5"/>
    <s v="Viviani"/>
    <s v="Onishi"/>
    <n v="17"/>
  </r>
  <r>
    <d v="2020-11-06T00:00:00"/>
    <n v="2020"/>
    <s v="Nov"/>
    <s v="Q4"/>
    <n v="45"/>
    <x v="5"/>
    <s v="Viviani"/>
    <s v="Onishi"/>
    <n v="17"/>
  </r>
  <r>
    <d v="2020-11-09T00:00:00"/>
    <n v="2020"/>
    <s v="Nov"/>
    <s v="Q4"/>
    <n v="46"/>
    <x v="0"/>
    <s v="Oksana"/>
    <s v="Mikhalko"/>
    <n v="16.5"/>
  </r>
  <r>
    <d v="2020-11-10T00:00:00"/>
    <n v="2020"/>
    <s v="Nov"/>
    <s v="Q4"/>
    <n v="46"/>
    <x v="63"/>
    <s v="Virginie"/>
    <s v="Henchoz"/>
    <n v="45"/>
  </r>
  <r>
    <d v="2020-11-11T00:00:00"/>
    <n v="2020"/>
    <s v="Nov"/>
    <s v="Q4"/>
    <n v="46"/>
    <x v="5"/>
    <s v="Viviani"/>
    <s v="Onishi"/>
    <n v="17"/>
  </r>
  <r>
    <d v="2020-11-11T00:00:00"/>
    <n v="2020"/>
    <s v="Nov"/>
    <s v="Q4"/>
    <n v="46"/>
    <x v="5"/>
    <s v="Viviani"/>
    <s v="Onishi"/>
    <n v="17"/>
  </r>
  <r>
    <d v="2020-11-17T00:00:00"/>
    <n v="2020"/>
    <s v="Nov"/>
    <s v="Q4"/>
    <n v="47"/>
    <x v="37"/>
    <s v="David"/>
    <s v="Charrier"/>
    <n v="207"/>
  </r>
  <r>
    <d v="2020-11-17T00:00:00"/>
    <n v="2020"/>
    <s v="Nov"/>
    <s v="Q4"/>
    <n v="47"/>
    <x v="0"/>
    <s v="Oksana"/>
    <s v="Mikhalko"/>
    <n v="16.5"/>
  </r>
  <r>
    <d v="2020-11-18T00:00:00"/>
    <n v="2020"/>
    <s v="Nov"/>
    <s v="Q4"/>
    <n v="47"/>
    <x v="5"/>
    <s v="Viviani"/>
    <s v="Onishi"/>
    <n v="34"/>
  </r>
  <r>
    <d v="2020-11-23T00:00:00"/>
    <n v="2020"/>
    <s v="Nov"/>
    <s v="Q4"/>
    <n v="48"/>
    <x v="89"/>
    <s v="Gracia"/>
    <s v="Lunda"/>
    <n v="239.2"/>
  </r>
  <r>
    <d v="2020-11-24T00:00:00"/>
    <n v="2020"/>
    <s v="Nov"/>
    <s v="Q4"/>
    <n v="48"/>
    <x v="0"/>
    <s v="Oksana"/>
    <s v="Mikhalko"/>
    <n v="16.5"/>
  </r>
  <r>
    <d v="2020-11-24T00:00:00"/>
    <n v="2020"/>
    <s v="Nov"/>
    <s v="Q4"/>
    <n v="48"/>
    <x v="82"/>
    <s v="Pierluigi"/>
    <s v="Pierluigi"/>
    <n v="142.5"/>
  </r>
  <r>
    <d v="2020-11-25T00:00:00"/>
    <n v="2020"/>
    <s v="Nov"/>
    <s v="Q4"/>
    <n v="48"/>
    <x v="5"/>
    <s v="Viviani"/>
    <s v="Onishi"/>
    <n v="17"/>
  </r>
  <r>
    <d v="2020-11-30T00:00:00"/>
    <n v="2020"/>
    <s v="Nov"/>
    <s v="Q4"/>
    <n v="49"/>
    <x v="47"/>
    <s v="Fabio"/>
    <s v="Trotta"/>
    <n v="394.8"/>
  </r>
  <r>
    <d v="2020-11-30T00:00:00"/>
    <n v="2020"/>
    <s v="Nov"/>
    <s v="Q4"/>
    <n v="49"/>
    <x v="95"/>
    <s v="Laurence"/>
    <s v="Houdas"/>
    <n v="215.86320000000001"/>
  </r>
  <r>
    <d v="2020-12-01T00:00:00"/>
    <n v="2020"/>
    <s v="Dec"/>
    <s v="Q4"/>
    <n v="49"/>
    <x v="0"/>
    <s v="Oksana"/>
    <s v="Mikhalko"/>
    <n v="16.5"/>
  </r>
  <r>
    <d v="2020-12-02T00:00:00"/>
    <n v="2020"/>
    <s v="Dec"/>
    <s v="Q4"/>
    <n v="49"/>
    <x v="91"/>
    <s v="Caterina"/>
    <s v="Raco"/>
    <n v="239.2"/>
  </r>
  <r>
    <d v="2020-12-07T00:00:00"/>
    <n v="2020"/>
    <s v="Dec"/>
    <s v="Q4"/>
    <n v="50"/>
    <x v="0"/>
    <s v="Oksana"/>
    <s v="Mikhalko"/>
    <n v="16.5"/>
  </r>
  <r>
    <d v="2020-12-09T00:00:00"/>
    <n v="2020"/>
    <s v="Dec"/>
    <s v="Q4"/>
    <n v="50"/>
    <x v="96"/>
    <s v="Maria"/>
    <s v="Francesca"/>
    <n v="220.42"/>
  </r>
  <r>
    <d v="2020-12-09T00:00:00"/>
    <n v="2020"/>
    <s v="Dec"/>
    <s v="Q4"/>
    <n v="50"/>
    <x v="5"/>
    <s v="Viviani"/>
    <s v="Onishi"/>
    <n v="17"/>
  </r>
  <r>
    <d v="2020-12-09T00:00:00"/>
    <n v="2020"/>
    <s v="Dec"/>
    <s v="Q4"/>
    <n v="50"/>
    <x v="5"/>
    <s v="Viviani"/>
    <s v="Onishi"/>
    <n v="17"/>
  </r>
  <r>
    <d v="2020-12-09T00:00:00"/>
    <n v="2020"/>
    <s v="Dec"/>
    <s v="Q4"/>
    <n v="50"/>
    <x v="5"/>
    <s v="Viviani"/>
    <s v="Onishi"/>
    <n v="17"/>
  </r>
  <r>
    <d v="2020-12-09T00:00:00"/>
    <n v="2020"/>
    <s v="Dec"/>
    <s v="Q4"/>
    <n v="50"/>
    <x v="5"/>
    <s v="Viviani"/>
    <s v="Onishi"/>
    <n v="17"/>
  </r>
  <r>
    <d v="2020-12-14T00:00:00"/>
    <n v="2020"/>
    <s v="Dec"/>
    <s v="Q4"/>
    <n v="51"/>
    <x v="0"/>
    <s v="Oksana"/>
    <s v="Mikhalko"/>
    <n v="16.5"/>
  </r>
  <r>
    <d v="2020-12-14T00:00:00"/>
    <n v="2020"/>
    <s v="Dec"/>
    <s v="Q4"/>
    <n v="51"/>
    <x v="5"/>
    <s v="Viviani"/>
    <s v="Onishi"/>
    <n v="34"/>
  </r>
  <r>
    <d v="2020-12-21T00:00:00"/>
    <n v="2020"/>
    <s v="Dec"/>
    <s v="Q4"/>
    <n v="52"/>
    <x v="0"/>
    <s v="Oksana"/>
    <s v="Mikhalko"/>
    <n v="16.5"/>
  </r>
  <r>
    <d v="2020-12-30T00:00:00"/>
    <n v="2020"/>
    <s v="Dec"/>
    <s v="Q4"/>
    <n v="53"/>
    <x v="97"/>
    <s v="Domenico"/>
    <s v="Zangaro"/>
    <n v="118.75"/>
  </r>
  <r>
    <d v="2020-12-30T00:00:00"/>
    <n v="2020"/>
    <s v="Dec"/>
    <s v="Q4"/>
    <n v="53"/>
    <x v="82"/>
    <s v="Pierluigi"/>
    <s v="Pierluigi"/>
    <n v="142.5"/>
  </r>
  <r>
    <d v="2021-01-04T00:00:00"/>
    <n v="2021"/>
    <s v="Jan"/>
    <s v="Q1"/>
    <n v="2"/>
    <x v="5"/>
    <s v="Viviani"/>
    <s v="Onishi"/>
    <n v="34"/>
  </r>
  <r>
    <d v="2021-01-09T00:00:00"/>
    <n v="2021"/>
    <s v="Jan"/>
    <s v="Q1"/>
    <n v="2"/>
    <x v="37"/>
    <s v="David"/>
    <s v="Charrier"/>
    <n v="207"/>
  </r>
  <r>
    <d v="2021-01-18T00:00:00"/>
    <n v="2021"/>
    <s v="Jan"/>
    <s v="Q1"/>
    <n v="4"/>
    <x v="0"/>
    <s v="Oksana"/>
    <s v="Mikhalko"/>
    <n v="16.5"/>
  </r>
  <r>
    <d v="2021-01-18T00:00:00"/>
    <n v="2021"/>
    <s v="Jan"/>
    <s v="Q1"/>
    <n v="4"/>
    <x v="0"/>
    <s v="Oksana"/>
    <s v="Mikhalko"/>
    <n v="16.5"/>
  </r>
  <r>
    <d v="2021-01-25T00:00:00"/>
    <n v="2021"/>
    <s v="Jan"/>
    <s v="Q1"/>
    <n v="5"/>
    <x v="95"/>
    <s v="Laurence"/>
    <s v="Houdas"/>
    <n v="230"/>
  </r>
  <r>
    <d v="2021-01-25T00:00:00"/>
    <n v="2021"/>
    <s v="Jan"/>
    <s v="Q1"/>
    <n v="5"/>
    <x v="87"/>
    <s v="Serena"/>
    <s v="Baldelli"/>
    <n v="260"/>
  </r>
  <r>
    <d v="2021-01-26T00:00:00"/>
    <n v="2021"/>
    <s v="Jan"/>
    <s v="Q1"/>
    <n v="5"/>
    <x v="0"/>
    <s v="Oksana"/>
    <s v="Mikhalko"/>
    <n v="16.5"/>
  </r>
  <r>
    <d v="2021-01-27T00:00:00"/>
    <n v="2021"/>
    <s v="Jan"/>
    <s v="Q1"/>
    <n v="5"/>
    <x v="40"/>
    <s v="Alexandre"/>
    <s v="Ceugniez"/>
    <n v="198"/>
  </r>
  <r>
    <d v="2021-01-30T00:00:00"/>
    <n v="2021"/>
    <s v="Jan"/>
    <s v="Q1"/>
    <n v="5"/>
    <x v="5"/>
    <s v="Viviani"/>
    <s v="Onishi"/>
    <n v="51"/>
  </r>
  <r>
    <d v="2021-02-04T00:00:00"/>
    <n v="2021"/>
    <s v="Feb"/>
    <s v="Q1"/>
    <n v="6"/>
    <x v="0"/>
    <s v="Oksana"/>
    <s v="Mikhalko"/>
    <n v="16.5"/>
  </r>
  <r>
    <d v="2021-02-08T00:00:00"/>
    <n v="2021"/>
    <s v="Feb"/>
    <s v="Q1"/>
    <n v="7"/>
    <x v="82"/>
    <s v="Pierluigi"/>
    <s v="Pierluigi"/>
    <n v="142.5"/>
  </r>
  <r>
    <d v="2021-02-17T00:00:00"/>
    <n v="2021"/>
    <s v="Feb"/>
    <s v="Q1"/>
    <n v="8"/>
    <x v="0"/>
    <s v="Oksana"/>
    <s v="Mikhalko"/>
    <n v="16.5"/>
  </r>
  <r>
    <d v="2021-02-17T00:00:00"/>
    <n v="2021"/>
    <s v="Feb"/>
    <s v="Q1"/>
    <n v="8"/>
    <x v="0"/>
    <s v="Oksana"/>
    <s v="Mikhalko"/>
    <n v="16.5"/>
  </r>
  <r>
    <d v="2021-02-17T00:00:00"/>
    <n v="2021"/>
    <s v="Feb"/>
    <s v="Q1"/>
    <n v="8"/>
    <x v="5"/>
    <s v="Viviani"/>
    <s v="Onishi"/>
    <n v="68"/>
  </r>
  <r>
    <d v="2021-02-23T00:00:00"/>
    <n v="2021"/>
    <s v="Feb"/>
    <s v="Q1"/>
    <n v="9"/>
    <x v="47"/>
    <s v="Fabio"/>
    <s v="Trotta"/>
    <n v="600"/>
  </r>
  <r>
    <d v="2021-02-23T00:00:00"/>
    <n v="2021"/>
    <s v="Feb"/>
    <s v="Q1"/>
    <n v="9"/>
    <x v="0"/>
    <s v="Oksana"/>
    <s v="Mikhalko"/>
    <n v="16.5"/>
  </r>
  <r>
    <d v="2021-02-25T00:00:00"/>
    <n v="2021"/>
    <s v="Feb"/>
    <s v="Q1"/>
    <n v="9"/>
    <x v="5"/>
    <s v="Viviani"/>
    <s v="Onishi"/>
    <n v="17"/>
  </r>
  <r>
    <d v="2021-02-26T00:00:00"/>
    <n v="2021"/>
    <s v="Feb"/>
    <s v="Q1"/>
    <n v="9"/>
    <x v="37"/>
    <s v="David"/>
    <s v="Charrier"/>
    <n v="207"/>
  </r>
  <r>
    <d v="2021-03-04T00:00:00"/>
    <n v="2021"/>
    <s v="Mar"/>
    <s v="Q1"/>
    <n v="10"/>
    <x v="0"/>
    <s v="Oksana"/>
    <s v="Mikhalko"/>
    <n v="16.5"/>
  </r>
  <r>
    <d v="2021-03-13T00:00:00"/>
    <n v="2021"/>
    <s v="Mar"/>
    <s v="Q1"/>
    <n v="11"/>
    <x v="91"/>
    <s v="Caterina"/>
    <s v="Raco"/>
    <n v="123.5"/>
  </r>
  <r>
    <d v="2021-03-16T00:00:00"/>
    <n v="2021"/>
    <s v="Mar"/>
    <s v="Q1"/>
    <n v="12"/>
    <x v="95"/>
    <s v="Laurence"/>
    <s v="Houdas"/>
    <n v="230"/>
  </r>
  <r>
    <d v="2021-03-16T00:00:00"/>
    <n v="2021"/>
    <s v="Mar"/>
    <s v="Q1"/>
    <n v="12"/>
    <x v="8"/>
    <s v="Luciana"/>
    <s v="Stuewe"/>
    <n v="103"/>
  </r>
  <r>
    <d v="2021-03-16T00:00:00"/>
    <n v="2021"/>
    <s v="Mar"/>
    <s v="Q1"/>
    <n v="12"/>
    <x v="0"/>
    <s v="Oksana"/>
    <s v="Mikhalko"/>
    <n v="16.5"/>
  </r>
  <r>
    <d v="2021-03-23T00:00:00"/>
    <n v="2021"/>
    <s v="Mar"/>
    <s v="Q1"/>
    <n v="13"/>
    <x v="82"/>
    <s v="Pierluigi"/>
    <s v="Pierluigi"/>
    <n v="142.5"/>
  </r>
  <r>
    <d v="2021-04-03T00:00:00"/>
    <n v="2021"/>
    <s v="Apr"/>
    <s v="Q2"/>
    <n v="14"/>
    <x v="0"/>
    <s v="Oksana"/>
    <s v="Mikhalko"/>
    <n v="16.5"/>
  </r>
  <r>
    <d v="2021-04-03T00:00:00"/>
    <n v="2021"/>
    <s v="Apr"/>
    <s v="Q2"/>
    <n v="14"/>
    <x v="0"/>
    <s v="Oksana"/>
    <s v="Mikhalko"/>
    <n v="16.5"/>
  </r>
  <r>
    <d v="2021-04-13T00:00:00"/>
    <n v="2021"/>
    <s v="Apr"/>
    <s v="Q2"/>
    <n v="16"/>
    <x v="0"/>
    <s v="Oksana"/>
    <s v="Mikhalko"/>
    <n v="16.5"/>
  </r>
  <r>
    <d v="2021-04-14T00:00:00"/>
    <n v="2021"/>
    <s v="Apr"/>
    <s v="Q2"/>
    <n v="16"/>
    <x v="87"/>
    <s v="Serena"/>
    <s v="Baldelli"/>
    <n v="408"/>
  </r>
  <r>
    <d v="2021-04-17T00:00:00"/>
    <n v="2021"/>
    <s v="Apr"/>
    <s v="Q2"/>
    <n v="16"/>
    <x v="37"/>
    <s v="David"/>
    <s v="Charrier"/>
    <n v="207"/>
  </r>
  <r>
    <d v="2021-04-20T00:00:00"/>
    <n v="2021"/>
    <s v="Apr"/>
    <s v="Q2"/>
    <n v="17"/>
    <x v="25"/>
    <s v="Ana"/>
    <s v="Silva"/>
    <n v="98"/>
  </r>
  <r>
    <d v="2021-04-20T00:00:00"/>
    <n v="2021"/>
    <s v="Apr"/>
    <s v="Q2"/>
    <n v="17"/>
    <x v="25"/>
    <s v="Ana"/>
    <s v="Silva"/>
    <n v="95"/>
  </r>
  <r>
    <d v="2021-04-20T00:00:00"/>
    <n v="2021"/>
    <s v="Apr"/>
    <s v="Q2"/>
    <n v="17"/>
    <x v="0"/>
    <s v="Oksana"/>
    <s v="Mikhalko"/>
    <n v="16.5"/>
  </r>
  <r>
    <d v="2021-04-28T00:00:00"/>
    <n v="2021"/>
    <s v="Apr"/>
    <s v="Q2"/>
    <n v="18"/>
    <x v="0"/>
    <s v="Oksana"/>
    <s v="Mikhalko"/>
    <n v="16.5"/>
  </r>
  <r>
    <d v="2021-05-04T00:00:00"/>
    <n v="2021"/>
    <s v="May"/>
    <s v="Q2"/>
    <n v="19"/>
    <x v="82"/>
    <s v="Pierluigi"/>
    <s v="Pierluigi"/>
    <n v="142.5"/>
  </r>
  <r>
    <d v="2021-05-14T00:00:00"/>
    <n v="2021"/>
    <s v="May"/>
    <s v="Q2"/>
    <n v="20"/>
    <x v="0"/>
    <s v="Oksana"/>
    <s v="Mikhalko"/>
    <n v="16.5"/>
  </r>
  <r>
    <d v="2021-05-18T00:00:00"/>
    <n v="2021"/>
    <s v="May"/>
    <s v="Q2"/>
    <n v="21"/>
    <x v="97"/>
    <s v="Domenico"/>
    <s v="Zangaro"/>
    <n v="322.16000000000003"/>
  </r>
  <r>
    <d v="2021-05-24T00:00:00"/>
    <n v="2021"/>
    <s v="May"/>
    <s v="Q2"/>
    <n v="22"/>
    <x v="25"/>
    <s v="Ana"/>
    <s v="Silva"/>
    <n v="95"/>
  </r>
  <r>
    <d v="2021-05-27T00:00:00"/>
    <n v="2021"/>
    <s v="May"/>
    <s v="Q2"/>
    <n v="22"/>
    <x v="37"/>
    <s v="David"/>
    <s v="Charrier"/>
    <n v="207"/>
  </r>
  <r>
    <d v="2021-06-02T00:00:00"/>
    <n v="2021"/>
    <s v="Jun"/>
    <s v="Q2"/>
    <n v="23"/>
    <x v="0"/>
    <s v="Oksana"/>
    <s v="Mikhalko"/>
    <n v="16.5"/>
  </r>
  <r>
    <d v="2021-06-07T00:00:00"/>
    <n v="2021"/>
    <s v="Jun"/>
    <s v="Q2"/>
    <n v="24"/>
    <x v="82"/>
    <s v="Pierluigi"/>
    <s v="Pierluigi"/>
    <n v="142.5"/>
  </r>
  <r>
    <d v="2021-06-17T00:00:00"/>
    <n v="2021"/>
    <s v="Jun"/>
    <s v="Q2"/>
    <n v="25"/>
    <x v="73"/>
    <s v="Rebecca"/>
    <s v="Graff"/>
    <n v="24.02"/>
  </r>
  <r>
    <d v="2021-06-24T00:00:00"/>
    <n v="2021"/>
    <s v="Jun"/>
    <s v="Q2"/>
    <n v="26"/>
    <x v="0"/>
    <s v="Oksana"/>
    <s v="Mikhalko"/>
    <n v="33"/>
  </r>
  <r>
    <d v="2021-06-29T00:00:00"/>
    <n v="2021"/>
    <s v="Jun"/>
    <s v="Q2"/>
    <n v="27"/>
    <x v="78"/>
    <s v="Corine"/>
    <s v="Naegels"/>
    <n v="257.60000000000002"/>
  </r>
  <r>
    <d v="2021-06-30T00:00:00"/>
    <n v="2021"/>
    <s v="Jun"/>
    <s v="Q2"/>
    <n v="27"/>
    <x v="0"/>
    <s v="Oksana"/>
    <s v="Mikhalko"/>
    <n v="16.5"/>
  </r>
  <r>
    <d v="2021-07-01T00:00:00"/>
    <n v="2021"/>
    <s v="Jul"/>
    <s v="Q3"/>
    <n v="27"/>
    <x v="46"/>
    <s v="Francois"/>
    <s v="Chantelauze"/>
    <n v="506.25"/>
  </r>
  <r>
    <d v="2021-07-05T00:00:00"/>
    <n v="2021"/>
    <s v="Jul"/>
    <s v="Q3"/>
    <n v="28"/>
    <x v="25"/>
    <s v="Ana"/>
    <s v="Silva"/>
    <n v="95"/>
  </r>
  <r>
    <d v="2021-07-05T00:00:00"/>
    <n v="2021"/>
    <s v="Jul"/>
    <s v="Q3"/>
    <n v="28"/>
    <x v="91"/>
    <s v="Caterina"/>
    <s v="Raco"/>
    <n v="123.5"/>
  </r>
  <r>
    <d v="2021-07-05T00:00:00"/>
    <n v="2021"/>
    <s v="Jul"/>
    <s v="Q3"/>
    <n v="28"/>
    <x v="98"/>
    <s v="Sagi"/>
    <s v="Vizner"/>
    <n v="104.5"/>
  </r>
  <r>
    <d v="2021-07-14T00:00:00"/>
    <n v="2021"/>
    <s v="Jul"/>
    <s v="Q3"/>
    <n v="29"/>
    <x v="0"/>
    <s v="Oksana"/>
    <s v="Mikhalko"/>
    <n v="16.5"/>
  </r>
  <r>
    <d v="2021-07-20T00:00:00"/>
    <n v="2021"/>
    <s v="Jul"/>
    <s v="Q3"/>
    <n v="30"/>
    <x v="37"/>
    <s v="David"/>
    <s v="Charrier"/>
    <n v="207"/>
  </r>
  <r>
    <d v="2021-07-21T00:00:00"/>
    <n v="2021"/>
    <s v="Jul"/>
    <s v="Q3"/>
    <n v="30"/>
    <x v="0"/>
    <s v="Oksana"/>
    <s v="Mikhalko"/>
    <n v="16.5"/>
  </r>
  <r>
    <d v="2021-07-22T00:00:00"/>
    <n v="2021"/>
    <s v="Jul"/>
    <s v="Q3"/>
    <n v="30"/>
    <x v="98"/>
    <s v="Sagi"/>
    <s v="Vizner"/>
    <n v="104.5"/>
  </r>
  <r>
    <d v="2021-07-26T00:00:00"/>
    <n v="2021"/>
    <s v="Jul"/>
    <s v="Q3"/>
    <n v="31"/>
    <x v="47"/>
    <s v="Fabio"/>
    <s v="Trotta"/>
    <n v="850"/>
  </r>
  <r>
    <d v="2021-07-28T00:00:00"/>
    <n v="2021"/>
    <s v="Jul"/>
    <s v="Q3"/>
    <n v="31"/>
    <x v="0"/>
    <s v="Oksana"/>
    <s v="Mikhalko"/>
    <n v="16.5"/>
  </r>
  <r>
    <d v="2021-07-29T00:00:00"/>
    <n v="2021"/>
    <s v="Jul"/>
    <s v="Q3"/>
    <n v="31"/>
    <x v="82"/>
    <s v="Pierluigi"/>
    <s v="Pierluigi"/>
    <n v="142.5"/>
  </r>
  <r>
    <d v="2021-08-10T00:00:00"/>
    <n v="2021"/>
    <s v="Aug"/>
    <s v="Q3"/>
    <n v="33"/>
    <x v="25"/>
    <s v="Ana"/>
    <s v="Silva"/>
    <n v="95"/>
  </r>
  <r>
    <d v="2021-08-11T00:00:00"/>
    <n v="2021"/>
    <s v="Aug"/>
    <s v="Q3"/>
    <n v="33"/>
    <x v="97"/>
    <s v="Domenico"/>
    <s v="Zangaro"/>
    <n v="230"/>
  </r>
  <r>
    <d v="2021-08-20T00:00:00"/>
    <n v="2021"/>
    <s v="Aug"/>
    <s v="Q3"/>
    <n v="34"/>
    <x v="0"/>
    <s v="Oksana"/>
    <s v="Mikhalko"/>
    <n v="33"/>
  </r>
  <r>
    <d v="2021-09-01T00:00:00"/>
    <n v="2021"/>
    <s v="Sep"/>
    <s v="Q3"/>
    <n v="36"/>
    <x v="0"/>
    <s v="Oksana"/>
    <s v="Mikhalko"/>
    <n v="16.5"/>
  </r>
  <r>
    <d v="2021-09-07T00:00:00"/>
    <n v="2021"/>
    <s v="Sep"/>
    <s v="Q3"/>
    <n v="37"/>
    <x v="82"/>
    <s v="Pierluigi"/>
    <s v="Pierluigi"/>
    <n v="142.5"/>
  </r>
  <r>
    <d v="2021-09-10T00:00:00"/>
    <n v="2021"/>
    <s v="Sep"/>
    <s v="Q3"/>
    <n v="37"/>
    <x v="95"/>
    <s v="Laurence"/>
    <s v="Houdas"/>
    <n v="225"/>
  </r>
  <r>
    <d v="2021-09-13T00:00:00"/>
    <n v="2021"/>
    <s v="Sep"/>
    <s v="Q3"/>
    <n v="38"/>
    <x v="98"/>
    <s v="Sagi"/>
    <s v="Vizner"/>
    <n v="104.5"/>
  </r>
  <r>
    <d v="2021-09-15T00:00:00"/>
    <n v="2021"/>
    <s v="Sep"/>
    <s v="Q3"/>
    <n v="38"/>
    <x v="0"/>
    <s v="Oksana"/>
    <s v="Mikhalko"/>
    <n v="16.5"/>
  </r>
  <r>
    <d v="2021-09-16T00:00:00"/>
    <n v="2021"/>
    <s v="Sep"/>
    <s v="Q3"/>
    <n v="38"/>
    <x v="78"/>
    <s v="Corine"/>
    <s v="Froger"/>
    <n v="257.60000000000002"/>
  </r>
  <r>
    <d v="2021-09-18T00:00:00"/>
    <n v="2021"/>
    <s v="Sep"/>
    <s v="Q3"/>
    <n v="38"/>
    <x v="37"/>
    <s v="David"/>
    <s v="Charrier"/>
    <n v="207"/>
  </r>
  <r>
    <d v="2021-09-22T00:00:00"/>
    <n v="2021"/>
    <s v="Sep"/>
    <s v="Q3"/>
    <n v="39"/>
    <x v="0"/>
    <s v="Oksana"/>
    <s v="Mikhalko"/>
    <n v="16.5"/>
  </r>
  <r>
    <d v="2021-09-24T00:00:00"/>
    <n v="2021"/>
    <s v="Sep"/>
    <s v="Q3"/>
    <n v="39"/>
    <x v="91"/>
    <s v="Caterina"/>
    <s v="Raco"/>
    <n v="121.01879999999998"/>
  </r>
  <r>
    <d v="2021-09-30T00:00:00"/>
    <n v="2021"/>
    <s v="Sep"/>
    <s v="Q3"/>
    <n v="40"/>
    <x v="0"/>
    <s v="Oksana"/>
    <s v="Mikhalko"/>
    <n v="16.035599999999999"/>
  </r>
  <r>
    <d v="2021-10-04T00:00:00"/>
    <n v="2021"/>
    <s v="Oct"/>
    <s v="Q4"/>
    <n v="41"/>
    <x v="25"/>
    <s v="Ana"/>
    <s v="Silva"/>
    <n v="95"/>
  </r>
  <r>
    <d v="2021-10-04T00:00:00"/>
    <n v="2021"/>
    <s v="Oct"/>
    <s v="Q4"/>
    <n v="41"/>
    <x v="58"/>
    <s v="Gilles"/>
    <s v="Bouju"/>
    <n v="29"/>
  </r>
  <r>
    <d v="2021-10-04T00:00:00"/>
    <n v="2021"/>
    <s v="Oct"/>
    <s v="Q4"/>
    <n v="41"/>
    <x v="8"/>
    <s v="Luciana"/>
    <s v="Stuewe"/>
    <n v="102.3"/>
  </r>
  <r>
    <d v="2021-10-08T00:00:00"/>
    <n v="2021"/>
    <s v="Oct"/>
    <s v="Q4"/>
    <n v="41"/>
    <x v="99"/>
    <s v="Diego"/>
    <s v="Jose"/>
    <n v="562.03"/>
  </r>
  <r>
    <d v="2021-10-08T00:00:00"/>
    <n v="2021"/>
    <s v="Oct"/>
    <s v="Q4"/>
    <n v="41"/>
    <x v="0"/>
    <s v="Oksana"/>
    <s v="Mikhalko"/>
    <n v="16.5"/>
  </r>
  <r>
    <d v="2021-10-11T00:00:00"/>
    <n v="2021"/>
    <s v="Oct"/>
    <s v="Q4"/>
    <n v="42"/>
    <x v="82"/>
    <s v="Pierluigi"/>
    <s v="Pierluigi"/>
    <n v="142.5"/>
  </r>
  <r>
    <d v="2021-10-13T00:00:00"/>
    <n v="2021"/>
    <s v="Oct"/>
    <s v="Q4"/>
    <n v="42"/>
    <x v="58"/>
    <s v="Gilles"/>
    <s v="Bouju"/>
    <n v="29"/>
  </r>
  <r>
    <d v="2021-10-13T00:00:00"/>
    <n v="2021"/>
    <s v="Oct"/>
    <s v="Q4"/>
    <n v="42"/>
    <x v="0"/>
    <s v="Oksana"/>
    <s v="Mikhalko"/>
    <n v="16.5"/>
  </r>
  <r>
    <d v="2021-10-20T00:00:00"/>
    <n v="2021"/>
    <s v="Oct"/>
    <s v="Q4"/>
    <n v="43"/>
    <x v="0"/>
    <s v="Oksana"/>
    <s v="Mikhalko"/>
    <n v="33"/>
  </r>
  <r>
    <d v="2021-10-27T00:00:00"/>
    <n v="2021"/>
    <s v="Oct"/>
    <s v="Q4"/>
    <n v="44"/>
    <x v="58"/>
    <s v="Gilles"/>
    <s v="Bouju"/>
    <n v="29"/>
  </r>
  <r>
    <d v="2021-10-28T00:00:00"/>
    <n v="2021"/>
    <s v="Oct"/>
    <s v="Q4"/>
    <n v="44"/>
    <x v="0"/>
    <s v="Oksana"/>
    <s v="Mikhalko"/>
    <n v="33"/>
  </r>
  <r>
    <d v="2021-10-28T00:00:00"/>
    <n v="2021"/>
    <s v="Oct"/>
    <s v="Q4"/>
    <n v="44"/>
    <x v="1"/>
    <s v="Vincent"/>
    <s v="Delgatte"/>
    <n v="63.49"/>
  </r>
  <r>
    <d v="2021-11-02T00:00:00"/>
    <n v="2021"/>
    <s v="Nov"/>
    <s v="Q4"/>
    <n v="45"/>
    <x v="58"/>
    <s v="Gilles"/>
    <s v="Bouju"/>
    <n v="29"/>
  </r>
  <r>
    <d v="2021-11-03T00:00:00"/>
    <n v="2021"/>
    <s v="Nov"/>
    <s v="Q4"/>
    <n v="45"/>
    <x v="25"/>
    <s v="Ana"/>
    <s v="Silva"/>
    <n v="95"/>
  </r>
  <r>
    <d v="2021-11-03T00:00:00"/>
    <n v="2021"/>
    <s v="Nov"/>
    <s v="Q4"/>
    <n v="45"/>
    <x v="0"/>
    <s v="Oksana"/>
    <s v="Mikhalko"/>
    <n v="32.709599999999995"/>
  </r>
  <r>
    <d v="2021-11-05T00:00:00"/>
    <n v="2021"/>
    <s v="Nov"/>
    <s v="Q4"/>
    <n v="45"/>
    <x v="37"/>
    <s v="David"/>
    <s v="Charrier"/>
    <n v="205.91759999999999"/>
  </r>
  <r>
    <d v="2021-11-08T00:00:00"/>
    <n v="2021"/>
    <s v="Nov"/>
    <s v="Q4"/>
    <n v="46"/>
    <x v="23"/>
    <s v="Irene"/>
    <s v="Simo"/>
    <n v="651"/>
  </r>
  <r>
    <d v="2021-11-10T00:00:00"/>
    <n v="2021"/>
    <s v="Nov"/>
    <s v="Q4"/>
    <n v="46"/>
    <x v="58"/>
    <s v="Gilles"/>
    <s v="Bouju"/>
    <n v="29"/>
  </r>
  <r>
    <d v="2021-11-16T00:00:00"/>
    <n v="2021"/>
    <s v="Nov"/>
    <s v="Q4"/>
    <n v="47"/>
    <x v="0"/>
    <s v="Oksana"/>
    <s v="Mikhalko"/>
    <n v="33"/>
  </r>
  <r>
    <d v="2021-11-17T00:00:00"/>
    <n v="2021"/>
    <s v="Nov"/>
    <s v="Q4"/>
    <n v="47"/>
    <x v="58"/>
    <s v="Gilles"/>
    <s v="Bouju"/>
    <n v="29"/>
  </r>
  <r>
    <d v="2021-11-23T00:00:00"/>
    <n v="2021"/>
    <s v="Nov"/>
    <s v="Q4"/>
    <n v="48"/>
    <x v="0"/>
    <s v="Oksana"/>
    <s v="Mikhalko"/>
    <n v="33"/>
  </r>
  <r>
    <d v="2021-11-23T00:00:00"/>
    <n v="2021"/>
    <s v="Nov"/>
    <s v="Q4"/>
    <n v="48"/>
    <x v="82"/>
    <s v="Pierluigi"/>
    <s v="Pierluigi"/>
    <n v="142.5"/>
  </r>
  <r>
    <d v="2021-11-25T00:00:00"/>
    <n v="2021"/>
    <s v="Nov"/>
    <s v="Q4"/>
    <n v="48"/>
    <x v="87"/>
    <s v="Serena"/>
    <s v="Baldelli"/>
    <n v="337"/>
  </r>
  <r>
    <d v="2021-11-30T00:00:00"/>
    <n v="2021"/>
    <s v="Nov"/>
    <s v="Q4"/>
    <n v="49"/>
    <x v="0"/>
    <s v="Oksana"/>
    <s v="Mikhalko"/>
    <n v="33"/>
  </r>
  <r>
    <d v="2021-12-01T00:00:00"/>
    <n v="2021"/>
    <s v="Dec"/>
    <s v="Q4"/>
    <n v="49"/>
    <x v="40"/>
    <s v="Alexandre"/>
    <s v="Ceugniez"/>
    <n v="198"/>
  </r>
  <r>
    <d v="2021-12-01T00:00:00"/>
    <n v="2021"/>
    <s v="Dec"/>
    <s v="Q4"/>
    <n v="49"/>
    <x v="58"/>
    <s v="Gilles"/>
    <s v="Bouju"/>
    <n v="29"/>
  </r>
  <r>
    <d v="2021-12-06T00:00:00"/>
    <n v="2021"/>
    <s v="Dec"/>
    <s v="Q4"/>
    <n v="50"/>
    <x v="91"/>
    <s v="Caterina"/>
    <s v="Raco"/>
    <n v="123.5"/>
  </r>
  <r>
    <d v="2021-12-07T00:00:00"/>
    <n v="2021"/>
    <s v="Dec"/>
    <s v="Q4"/>
    <n v="50"/>
    <x v="0"/>
    <s v="Oksana"/>
    <s v="Mikhalko"/>
    <n v="33"/>
  </r>
  <r>
    <d v="2021-12-08T00:00:00"/>
    <n v="2021"/>
    <s v="Dec"/>
    <s v="Q4"/>
    <n v="50"/>
    <x v="58"/>
    <s v="Gilles"/>
    <s v="Bouju"/>
    <n v="29"/>
  </r>
  <r>
    <d v="2021-12-11T00:00:00"/>
    <n v="2021"/>
    <s v="Dec"/>
    <s v="Q4"/>
    <n v="50"/>
    <x v="37"/>
    <s v="David"/>
    <s v="Charrier"/>
    <n v="207"/>
  </r>
  <r>
    <d v="2021-12-14T00:00:00"/>
    <n v="2021"/>
    <s v="Dec"/>
    <s v="Q4"/>
    <n v="51"/>
    <x v="0"/>
    <s v="Oksana"/>
    <s v="Mikhalko"/>
    <n v="33"/>
  </r>
  <r>
    <d v="2021-12-22T00:00:00"/>
    <n v="2021"/>
    <s v="Dec"/>
    <s v="Q4"/>
    <n v="52"/>
    <x v="58"/>
    <s v="Gilles"/>
    <s v="Bouju"/>
    <n v="29"/>
  </r>
  <r>
    <d v="2022-01-04T00:00:00"/>
    <n v="2022"/>
    <s v="Jan"/>
    <s v="Q1"/>
    <n v="2"/>
    <x v="0"/>
    <s v="Oksana"/>
    <s v="Mikhalko"/>
    <n v="16.5"/>
  </r>
  <r>
    <d v="2022-01-05T00:00:00"/>
    <n v="2022"/>
    <s v="Jan"/>
    <s v="Q1"/>
    <n v="2"/>
    <x v="58"/>
    <s v="Gilles"/>
    <s v="Bouju"/>
    <n v="29"/>
  </r>
  <r>
    <d v="2022-01-11T00:00:00"/>
    <n v="2022"/>
    <s v="Jan"/>
    <s v="Q1"/>
    <n v="3"/>
    <x v="8"/>
    <s v="Luciana"/>
    <s v="Stuewe"/>
    <n v="102.3"/>
  </r>
  <r>
    <d v="2022-01-14T00:00:00"/>
    <n v="2022"/>
    <s v="Jan"/>
    <s v="Q1"/>
    <n v="3"/>
    <x v="58"/>
    <s v="Gilles"/>
    <s v="Bouju"/>
    <n v="29"/>
  </r>
  <r>
    <d v="2022-01-14T00:00:00"/>
    <n v="2022"/>
    <s v="Jan"/>
    <s v="Q1"/>
    <n v="3"/>
    <x v="82"/>
    <s v="Pierluigi"/>
    <s v="Pierluigi"/>
    <n v="142.5"/>
  </r>
  <r>
    <d v="2022-01-18T00:00:00"/>
    <n v="2022"/>
    <s v="Jan"/>
    <s v="Q1"/>
    <n v="4"/>
    <x v="0"/>
    <s v="Oksana"/>
    <s v="Mikhalko"/>
    <n v="33"/>
  </r>
  <r>
    <d v="2022-01-25T00:00:00"/>
    <n v="2022"/>
    <s v="Jan"/>
    <s v="Q1"/>
    <n v="5"/>
    <x v="78"/>
    <s v="Corine"/>
    <s v="Naegels"/>
    <n v="257.60000000000002"/>
  </r>
  <r>
    <d v="2022-01-25T00:00:00"/>
    <n v="2022"/>
    <s v="Jan"/>
    <s v="Q1"/>
    <n v="5"/>
    <x v="100"/>
    <s v="M"/>
    <s v="V"/>
    <n v="48.48"/>
  </r>
  <r>
    <d v="2022-01-25T00:00:00"/>
    <n v="2022"/>
    <s v="Jan"/>
    <s v="Q1"/>
    <n v="5"/>
    <x v="0"/>
    <s v="Oksana"/>
    <s v="Mikhalko"/>
    <n v="33"/>
  </r>
  <r>
    <d v="2022-01-28T00:00:00"/>
    <n v="2022"/>
    <s v="Jan"/>
    <s v="Q1"/>
    <n v="5"/>
    <x v="58"/>
    <s v="Gilles"/>
    <s v="Bouju"/>
    <n v="29"/>
  </r>
  <r>
    <d v="2022-02-01T00:00:00"/>
    <n v="2022"/>
    <s v="Feb"/>
    <s v="Q1"/>
    <n v="6"/>
    <x v="0"/>
    <s v="Oksana"/>
    <s v="Mikhalko"/>
    <n v="33"/>
  </r>
  <r>
    <d v="2022-02-02T00:00:00"/>
    <n v="2022"/>
    <s v="Feb"/>
    <s v="Q1"/>
    <n v="6"/>
    <x v="58"/>
    <s v="Gilles"/>
    <s v="Bouju"/>
    <n v="29"/>
  </r>
  <r>
    <d v="2022-02-08T00:00:00"/>
    <n v="2022"/>
    <s v="Feb"/>
    <s v="Q1"/>
    <n v="7"/>
    <x v="0"/>
    <s v="Oksana"/>
    <s v="Mikhalko"/>
    <n v="33"/>
  </r>
  <r>
    <d v="2022-02-10T00:00:00"/>
    <n v="2022"/>
    <s v="Feb"/>
    <s v="Q1"/>
    <n v="7"/>
    <x v="58"/>
    <s v="Gilles"/>
    <s v="Bouju"/>
    <n v="29"/>
  </r>
  <r>
    <d v="2022-02-11T00:00:00"/>
    <n v="2022"/>
    <s v="Feb"/>
    <s v="Q1"/>
    <n v="7"/>
    <x v="37"/>
    <s v="David"/>
    <s v="Charrier"/>
    <n v="207"/>
  </r>
  <r>
    <d v="2022-02-16T00:00:00"/>
    <n v="2022"/>
    <s v="Feb"/>
    <s v="Q1"/>
    <n v="8"/>
    <x v="0"/>
    <s v="Oksana"/>
    <s v="Mikhalko"/>
    <n v="16.5"/>
  </r>
  <r>
    <d v="2022-02-20T00:00:00"/>
    <n v="2022"/>
    <s v="Feb"/>
    <s v="Q1"/>
    <n v="8"/>
    <x v="91"/>
    <s v="Caterina"/>
    <s v="Raco"/>
    <n v="123.5"/>
  </r>
  <r>
    <d v="2022-02-21T00:00:00"/>
    <n v="2022"/>
    <s v="Feb"/>
    <s v="Q1"/>
    <n v="9"/>
    <x v="95"/>
    <s v="Laurence"/>
    <s v="Houdas"/>
    <n v="118.75"/>
  </r>
  <r>
    <d v="2022-02-22T00:00:00"/>
    <n v="2022"/>
    <s v="Feb"/>
    <s v="Q1"/>
    <n v="9"/>
    <x v="0"/>
    <s v="Oksana"/>
    <s v="Mikhalko"/>
    <n v="33"/>
  </r>
  <r>
    <d v="2022-02-25T00:00:00"/>
    <n v="2022"/>
    <s v="Feb"/>
    <s v="Q1"/>
    <n v="9"/>
    <x v="58"/>
    <s v="Gilles"/>
    <s v="Bouju"/>
    <n v="29"/>
  </r>
  <r>
    <d v="2022-03-07T00:00:00"/>
    <n v="2022"/>
    <s v="Mar"/>
    <s v="Q1"/>
    <n v="11"/>
    <x v="58"/>
    <s v="Gilles"/>
    <s v="Bouju"/>
    <n v="29"/>
  </r>
  <r>
    <d v="2022-03-07T00:00:00"/>
    <n v="2022"/>
    <s v="Mar"/>
    <s v="Q1"/>
    <n v="11"/>
    <x v="82"/>
    <s v="Pierluigi"/>
    <s v="Pierluigi"/>
    <n v="142.5"/>
  </r>
  <r>
    <d v="2022-03-07T00:00:00"/>
    <n v="2022"/>
    <s v="Mar"/>
    <s v="Q1"/>
    <n v="11"/>
    <x v="101"/>
    <s v="Simon"/>
    <s v="Thery"/>
    <n v="427"/>
  </r>
  <r>
    <d v="2022-03-20T00:00:00"/>
    <n v="2022"/>
    <s v="Mar"/>
    <s v="Q1"/>
    <n v="12"/>
    <x v="58"/>
    <s v="Gilles"/>
    <s v="Bouju"/>
    <n v="29"/>
  </r>
  <r>
    <d v="2022-03-26T00:00:00"/>
    <n v="2022"/>
    <s v="Mar"/>
    <s v="Q1"/>
    <n v="13"/>
    <x v="37"/>
    <s v="David"/>
    <s v="Charrier"/>
    <n v="207"/>
  </r>
  <r>
    <d v="2022-04-01T00:00:00"/>
    <n v="2022"/>
    <s v="Apr"/>
    <s v="Q2"/>
    <n v="14"/>
    <x v="87"/>
    <s v="Serena"/>
    <s v="Baldelli"/>
    <n v="337"/>
  </r>
  <r>
    <d v="2022-04-05T00:00:00"/>
    <n v="2022"/>
    <s v="Apr"/>
    <s v="Q2"/>
    <n v="15"/>
    <x v="102"/>
    <s v="Maria"/>
    <s v="Witting"/>
    <n v="378.4"/>
  </r>
  <r>
    <d v="2022-04-11T00:00:00"/>
    <n v="2022"/>
    <s v="Apr"/>
    <s v="Q2"/>
    <n v="16"/>
    <x v="82"/>
    <s v="Pierluigi"/>
    <s v="Pierluigi"/>
    <n v="142.5"/>
  </r>
  <r>
    <d v="2022-04-13T00:00:00"/>
    <n v="2022"/>
    <s v="Apr"/>
    <s v="Q2"/>
    <n v="16"/>
    <x v="32"/>
    <s v="Pierre"/>
    <s v="Piton"/>
    <n v="12.5"/>
  </r>
  <r>
    <d v="2022-04-15T00:00:00"/>
    <n v="2022"/>
    <s v="Apr"/>
    <s v="Q2"/>
    <n v="16"/>
    <x v="58"/>
    <s v="Gilles"/>
    <s v="Bouju"/>
    <n v="29"/>
  </r>
  <r>
    <d v="2022-04-22T00:00:00"/>
    <n v="2022"/>
    <s v="Apr"/>
    <s v="Q2"/>
    <n v="17"/>
    <x v="58"/>
    <s v="Gilles"/>
    <s v="Bouju"/>
    <n v="29"/>
  </r>
  <r>
    <d v="2022-04-22T00:00:00"/>
    <n v="2022"/>
    <s v="Apr"/>
    <s v="Q2"/>
    <n v="17"/>
    <x v="103"/>
    <s v="Saloua"/>
    <s v="Tamasin"/>
    <n v="196.17"/>
  </r>
  <r>
    <d v="2022-04-26T00:00:00"/>
    <n v="2022"/>
    <s v="Apr"/>
    <s v="Q2"/>
    <n v="18"/>
    <x v="104"/>
    <s v="Eric"/>
    <s v="Plaize"/>
    <n v="118.75"/>
  </r>
  <r>
    <d v="2022-04-27T00:00:00"/>
    <n v="2022"/>
    <s v="Apr"/>
    <s v="Q2"/>
    <n v="18"/>
    <x v="32"/>
    <s v="Pierre"/>
    <s v="Piton"/>
    <n v="12.5"/>
  </r>
  <r>
    <d v="2022-04-27T00:00:00"/>
    <n v="2022"/>
    <s v="Apr"/>
    <s v="Q2"/>
    <n v="18"/>
    <x v="101"/>
    <s v="Simon"/>
    <s v="Thery"/>
    <n v="427"/>
  </r>
  <r>
    <d v="2022-04-29T00:00:00"/>
    <n v="2022"/>
    <s v="Apr"/>
    <s v="Q2"/>
    <n v="18"/>
    <x v="58"/>
    <s v="Gilles"/>
    <s v="Bouju"/>
    <n v="29"/>
  </r>
  <r>
    <d v="2022-05-04T00:00:00"/>
    <n v="2022"/>
    <s v="May"/>
    <s v="Q2"/>
    <n v="19"/>
    <x v="32"/>
    <s v="Pierre"/>
    <s v="Piton"/>
    <n v="12.5"/>
  </r>
  <r>
    <d v="2022-05-12T00:00:00"/>
    <n v="2022"/>
    <s v="May"/>
    <s v="Q2"/>
    <n v="20"/>
    <x v="91"/>
    <s v="Caterina"/>
    <s v="Raco"/>
    <n v="26"/>
  </r>
  <r>
    <d v="2022-05-15T00:00:00"/>
    <n v="2022"/>
    <s v="May"/>
    <s v="Q2"/>
    <n v="20"/>
    <x v="58"/>
    <s v="Gilles"/>
    <s v="Bouju"/>
    <n v="29"/>
  </r>
  <r>
    <d v="2022-05-17T00:00:00"/>
    <n v="2022"/>
    <s v="May"/>
    <s v="Q2"/>
    <n v="21"/>
    <x v="82"/>
    <s v="Pierluigi"/>
    <s v="Pierluigi"/>
    <n v="142.5"/>
  </r>
  <r>
    <d v="2022-05-20T00:00:00"/>
    <n v="2022"/>
    <s v="May"/>
    <s v="Q2"/>
    <n v="21"/>
    <x v="58"/>
    <s v="Gilles"/>
    <s v="Bouju"/>
    <n v="29"/>
  </r>
  <r>
    <d v="2022-05-24T00:00:00"/>
    <n v="2022"/>
    <s v="May"/>
    <s v="Q2"/>
    <n v="22"/>
    <x v="32"/>
    <s v="Pierre"/>
    <s v="Piton"/>
    <n v="12.5"/>
  </r>
  <r>
    <d v="2022-06-03T00:00:00"/>
    <n v="2022"/>
    <s v="Jun"/>
    <s v="Q2"/>
    <n v="23"/>
    <x v="91"/>
    <s v="Caterina"/>
    <s v="Raco"/>
    <n v="26"/>
  </r>
  <r>
    <d v="2022-06-06T00:00:00"/>
    <n v="2022"/>
    <s v="Jun"/>
    <s v="Q2"/>
    <n v="24"/>
    <x v="58"/>
    <s v="Gilles"/>
    <s v="Bouju"/>
    <n v="29"/>
  </r>
  <r>
    <d v="2022-06-10T00:00:00"/>
    <n v="2022"/>
    <s v="Jun"/>
    <s v="Q2"/>
    <n v="24"/>
    <x v="37"/>
    <s v="David"/>
    <s v="Charrier"/>
    <n v="207"/>
  </r>
  <r>
    <d v="2022-06-10T00:00:00"/>
    <n v="2022"/>
    <s v="Jun"/>
    <s v="Q2"/>
    <n v="24"/>
    <x v="32"/>
    <s v="Pierre"/>
    <s v="Piton"/>
    <n v="12.5"/>
  </r>
  <r>
    <d v="2022-06-15T00:00:00"/>
    <n v="2022"/>
    <s v="Jun"/>
    <s v="Q2"/>
    <n v="25"/>
    <x v="91"/>
    <s v="Caterina"/>
    <s v="Raco"/>
    <n v="26"/>
  </r>
  <r>
    <d v="2022-06-15T00:00:00"/>
    <n v="2022"/>
    <s v="Jun"/>
    <s v="Q2"/>
    <n v="25"/>
    <x v="32"/>
    <s v="Pierre"/>
    <s v="Piton"/>
    <n v="12.5"/>
  </r>
  <r>
    <d v="2022-06-15T00:00:00"/>
    <n v="2022"/>
    <s v="Jun"/>
    <s v="Q2"/>
    <n v="25"/>
    <x v="87"/>
    <s v="Serena"/>
    <s v="Baldelli"/>
    <n v="260"/>
  </r>
  <r>
    <d v="2022-06-16T00:00:00"/>
    <n v="2022"/>
    <s v="Jun"/>
    <s v="Q2"/>
    <n v="25"/>
    <x v="105"/>
    <s v="Bright"/>
    <s v="School"/>
    <n v="218.7"/>
  </r>
  <r>
    <d v="2022-06-16T00:00:00"/>
    <n v="2022"/>
    <s v="Jun"/>
    <s v="Q2"/>
    <n v="25"/>
    <x v="58"/>
    <s v="Gilles"/>
    <s v="Bouju"/>
    <n v="29"/>
  </r>
  <r>
    <d v="2022-06-29T00:00:00"/>
    <n v="2022"/>
    <s v="Jun"/>
    <s v="Q2"/>
    <n v="27"/>
    <x v="32"/>
    <s v="Pierre"/>
    <s v="Piton"/>
    <n v="12.5"/>
  </r>
  <r>
    <d v="2022-06-29T00:00:00"/>
    <n v="2022"/>
    <s v="Jun"/>
    <s v="Q2"/>
    <n v="27"/>
    <x v="103"/>
    <s v="Saloua"/>
    <s v="Tamasin"/>
    <n v="202.46"/>
  </r>
  <r>
    <d v="2022-06-29T00:00:00"/>
    <n v="2022"/>
    <s v="Jun"/>
    <s v="Q2"/>
    <n v="27"/>
    <x v="106"/>
    <s v="Terra"/>
    <s v="Serv"/>
    <n v="184"/>
  </r>
  <r>
    <d v="2022-06-30T00:00:00"/>
    <n v="2022"/>
    <s v="Jun"/>
    <s v="Q2"/>
    <n v="27"/>
    <x v="58"/>
    <s v="Gilles"/>
    <s v="Bouju"/>
    <n v="29"/>
  </r>
  <r>
    <d v="2022-06-30T00:00:00"/>
    <n v="2022"/>
    <s v="Jun"/>
    <s v="Q2"/>
    <n v="27"/>
    <x v="101"/>
    <s v="Simon"/>
    <s v="Thery"/>
    <n v="642"/>
  </r>
  <r>
    <d v="2022-07-01T00:00:00"/>
    <n v="2022"/>
    <s v="Jul"/>
    <s v="Q3"/>
    <n v="27"/>
    <x v="105"/>
    <s v="Bright"/>
    <s v="School"/>
    <n v="218.7"/>
  </r>
  <r>
    <d v="2022-07-01T00:00:00"/>
    <n v="2022"/>
    <s v="Jul"/>
    <s v="Q3"/>
    <n v="27"/>
    <x v="91"/>
    <s v="Caterina"/>
    <s v="Raco"/>
    <n v="26"/>
  </r>
  <r>
    <d v="2022-07-01T00:00:00"/>
    <n v="2022"/>
    <s v="Jul"/>
    <s v="Q3"/>
    <n v="27"/>
    <x v="47"/>
    <s v="Fabio"/>
    <s v="Trotta"/>
    <n v="892.5"/>
  </r>
  <r>
    <d v="2022-07-01T00:00:00"/>
    <n v="2022"/>
    <s v="Jul"/>
    <s v="Q3"/>
    <n v="27"/>
    <x v="58"/>
    <s v="Gilles"/>
    <s v="Bouju"/>
    <n v="29"/>
  </r>
  <r>
    <d v="2022-07-01T00:00:00"/>
    <n v="2022"/>
    <s v="Jul"/>
    <s v="Q3"/>
    <n v="27"/>
    <x v="32"/>
    <s v="Pierre"/>
    <s v="Piton"/>
    <n v="12.5"/>
  </r>
  <r>
    <d v="2022-07-12T00:00:00"/>
    <n v="2022"/>
    <s v="Jul"/>
    <s v="Q3"/>
    <n v="29"/>
    <x v="47"/>
    <s v="Fabio"/>
    <s v="Trotta"/>
    <n v="892.5"/>
  </r>
  <r>
    <d v="2022-07-13T00:00:00"/>
    <n v="2022"/>
    <s v="Jul"/>
    <s v="Q3"/>
    <n v="29"/>
    <x v="105"/>
    <s v="Bright"/>
    <s v="School"/>
    <n v="283.94"/>
  </r>
  <r>
    <d v="2022-07-13T00:00:00"/>
    <n v="2022"/>
    <s v="Jul"/>
    <s v="Q3"/>
    <n v="29"/>
    <x v="107"/>
    <s v="Elisa"/>
    <s v="Scudieri"/>
    <n v="22"/>
  </r>
  <r>
    <d v="2022-07-13T00:00:00"/>
    <n v="2022"/>
    <s v="Jul"/>
    <s v="Q3"/>
    <n v="29"/>
    <x v="82"/>
    <s v="Pierluigi"/>
    <s v="Pierluigi"/>
    <n v="142.5"/>
  </r>
  <r>
    <d v="2022-07-14T00:00:00"/>
    <n v="2022"/>
    <s v="Jul"/>
    <s v="Q3"/>
    <n v="29"/>
    <x v="107"/>
    <s v="Elisa"/>
    <s v="Scudieri"/>
    <n v="22"/>
  </r>
  <r>
    <d v="2022-07-15T00:00:00"/>
    <n v="2022"/>
    <s v="Jul"/>
    <s v="Q3"/>
    <n v="29"/>
    <x v="107"/>
    <s v="Elisa"/>
    <s v="Scudieri"/>
    <n v="22"/>
  </r>
  <r>
    <d v="2022-07-16T00:00:00"/>
    <n v="2022"/>
    <s v="Jul"/>
    <s v="Q3"/>
    <n v="29"/>
    <x v="58"/>
    <s v="Gilles"/>
    <s v="Bouju"/>
    <n v="29"/>
  </r>
  <r>
    <d v="2022-07-27T00:00:00"/>
    <n v="2022"/>
    <s v="Jul"/>
    <s v="Q3"/>
    <n v="31"/>
    <x v="58"/>
    <s v="Gilles"/>
    <s v="Bouju"/>
    <n v="29"/>
  </r>
  <r>
    <d v="2022-08-01T00:00:00"/>
    <n v="2022"/>
    <s v="Aug"/>
    <s v="Q3"/>
    <n v="32"/>
    <x v="37"/>
    <s v="David"/>
    <s v="Charrier"/>
    <n v="207.63"/>
  </r>
  <r>
    <d v="2022-08-03T00:00:00"/>
    <n v="2022"/>
    <s v="Aug"/>
    <s v="Q3"/>
    <n v="32"/>
    <x v="58"/>
    <s v="Gilles"/>
    <s v="Bouju"/>
    <n v="29"/>
  </r>
  <r>
    <d v="2022-08-08T00:00:00"/>
    <n v="2022"/>
    <s v="Aug"/>
    <s v="Q3"/>
    <n v="33"/>
    <x v="105"/>
    <s v="Bright"/>
    <s v="School"/>
    <n v="341.65"/>
  </r>
  <r>
    <d v="2022-08-09T00:00:00"/>
    <n v="2022"/>
    <s v="Aug"/>
    <s v="Q3"/>
    <n v="33"/>
    <x v="108"/>
    <s v="Eduard"/>
    <s v="Reimchen"/>
    <n v="88"/>
  </r>
  <r>
    <d v="2022-08-10T00:00:00"/>
    <n v="2022"/>
    <s v="Aug"/>
    <s v="Q3"/>
    <n v="33"/>
    <x v="58"/>
    <s v="Gilles"/>
    <s v="Bouju"/>
    <n v="29"/>
  </r>
  <r>
    <d v="2022-08-10T00:00:00"/>
    <n v="2022"/>
    <s v="Aug"/>
    <s v="Q3"/>
    <n v="33"/>
    <x v="106"/>
    <s v="Terra"/>
    <s v="Serv"/>
    <n v="55.2"/>
  </r>
  <r>
    <d v="2022-09-09T00:00:00"/>
    <n v="2022"/>
    <s v="Sep"/>
    <s v="Q3"/>
    <n v="37"/>
    <x v="105"/>
    <s v="Bright"/>
    <s v="School"/>
    <n v="75"/>
  </r>
  <r>
    <d v="2022-09-13T00:00:00"/>
    <n v="2022"/>
    <s v="Sep"/>
    <s v="Q3"/>
    <n v="38"/>
    <x v="82"/>
    <s v="Pierluigi"/>
    <s v="Pierluigi"/>
    <n v="142.5"/>
  </r>
  <r>
    <d v="2022-09-14T00:00:00"/>
    <n v="2022"/>
    <s v="Sep"/>
    <s v="Q3"/>
    <n v="38"/>
    <x v="58"/>
    <s v="Gilles"/>
    <s v="Bouju"/>
    <n v="29"/>
  </r>
  <r>
    <d v="2022-09-27T00:00:00"/>
    <n v="2022"/>
    <s v="Sep"/>
    <s v="Q3"/>
    <n v="40"/>
    <x v="105"/>
    <s v="Bright"/>
    <s v="School"/>
    <n v="213"/>
  </r>
  <r>
    <d v="2022-10-02T00:00:00"/>
    <n v="2022"/>
    <s v="Oct"/>
    <s v="Q4"/>
    <n v="40"/>
    <x v="58"/>
    <s v="Gilles"/>
    <s v="Bouju"/>
    <n v="29"/>
  </r>
  <r>
    <d v="2022-10-10T00:00:00"/>
    <n v="2022"/>
    <s v="Oct"/>
    <s v="Q4"/>
    <n v="42"/>
    <x v="40"/>
    <s v="Alexandre"/>
    <s v="Ceugniez"/>
    <n v="198"/>
  </r>
  <r>
    <d v="2022-10-11T00:00:00"/>
    <n v="2022"/>
    <s v="Oct"/>
    <s v="Q4"/>
    <n v="42"/>
    <x v="108"/>
    <s v="Eduard"/>
    <s v="Reimchen"/>
    <n v="66"/>
  </r>
  <r>
    <d v="2022-10-13T00:00:00"/>
    <n v="2022"/>
    <s v="Oct"/>
    <s v="Q4"/>
    <n v="42"/>
    <x v="58"/>
    <s v="Gilles"/>
    <s v="Bouju"/>
    <n v="29"/>
  </r>
  <r>
    <d v="2022-10-18T00:00:00"/>
    <n v="2022"/>
    <s v="Oct"/>
    <s v="Q4"/>
    <n v="43"/>
    <x v="105"/>
    <s v="Bright"/>
    <s v="School"/>
    <n v="184.59"/>
  </r>
  <r>
    <d v="2022-10-26T00:00:00"/>
    <n v="2022"/>
    <s v="Oct"/>
    <s v="Q4"/>
    <n v="44"/>
    <x v="0"/>
    <s v="Oksana"/>
    <s v="Mikhalko"/>
    <n v="16.5"/>
  </r>
  <r>
    <d v="2022-10-27T00:00:00"/>
    <n v="2022"/>
    <s v="Oct"/>
    <s v="Q4"/>
    <n v="44"/>
    <x v="58"/>
    <s v="Gilles"/>
    <s v="Bouju"/>
    <n v="29"/>
  </r>
  <r>
    <d v="2022-11-01T00:00:00"/>
    <n v="2022"/>
    <s v="Nov"/>
    <s v="Q4"/>
    <n v="45"/>
    <x v="58"/>
    <s v="Gilles"/>
    <s v="Bouju"/>
    <n v="29"/>
  </r>
  <r>
    <d v="2022-11-08T00:00:00"/>
    <n v="2022"/>
    <s v="Nov"/>
    <s v="Q4"/>
    <n v="46"/>
    <x v="37"/>
    <s v="David"/>
    <s v="Charrier"/>
    <n v="208"/>
  </r>
  <r>
    <d v="2022-11-09T00:00:00"/>
    <n v="2022"/>
    <s v="Nov"/>
    <s v="Q4"/>
    <n v="46"/>
    <x v="109"/>
    <s v="Benoît"/>
    <s v="Ruelle"/>
    <n v="214.35"/>
  </r>
  <r>
    <d v="2022-11-09T00:00:00"/>
    <n v="2022"/>
    <s v="Nov"/>
    <s v="Q4"/>
    <n v="46"/>
    <x v="105"/>
    <s v="Bright"/>
    <s v="School"/>
    <n v="284"/>
  </r>
  <r>
    <d v="2022-11-09T00:00:00"/>
    <n v="2022"/>
    <s v="Nov"/>
    <s v="Q4"/>
    <n v="46"/>
    <x v="0"/>
    <s v="Oksana"/>
    <s v="Mikhalko"/>
    <n v="16.5"/>
  </r>
  <r>
    <d v="2022-11-09T00:00:00"/>
    <n v="2022"/>
    <s v="Nov"/>
    <s v="Q4"/>
    <n v="46"/>
    <x v="82"/>
    <s v="Pierluigi"/>
    <s v="Pierluigi"/>
    <n v="142.5"/>
  </r>
  <r>
    <d v="2022-11-11T00:00:00"/>
    <n v="2022"/>
    <s v="Nov"/>
    <s v="Q4"/>
    <n v="46"/>
    <x v="58"/>
    <s v="Gilles"/>
    <s v="Bouju"/>
    <n v="29"/>
  </r>
  <r>
    <d v="2022-11-16T00:00:00"/>
    <n v="2022"/>
    <s v="Nov"/>
    <s v="Q4"/>
    <n v="47"/>
    <x v="110"/>
    <s v="Dayami"/>
    <s v="Candebat"/>
    <n v="25.04"/>
  </r>
  <r>
    <d v="2022-11-16T00:00:00"/>
    <n v="2022"/>
    <s v="Nov"/>
    <s v="Q4"/>
    <n v="47"/>
    <x v="0"/>
    <s v="Oksana"/>
    <s v="Mikhalko"/>
    <n v="16.5"/>
  </r>
  <r>
    <d v="2022-11-21T00:00:00"/>
    <n v="2022"/>
    <s v="Nov"/>
    <s v="Q4"/>
    <n v="48"/>
    <x v="101"/>
    <s v="Simon"/>
    <s v="Thery"/>
    <n v="667.8"/>
  </r>
  <r>
    <d v="2022-11-23T00:00:00"/>
    <n v="2022"/>
    <s v="Nov"/>
    <s v="Q4"/>
    <n v="48"/>
    <x v="111"/>
    <s v="Eleonora"/>
    <s v="Fu"/>
    <n v="24.29"/>
  </r>
  <r>
    <d v="2022-11-23T00:00:00"/>
    <n v="2022"/>
    <s v="Nov"/>
    <s v="Q4"/>
    <n v="48"/>
    <x v="0"/>
    <s v="Oksana"/>
    <s v="Mikhalko"/>
    <n v="16.5"/>
  </r>
  <r>
    <d v="2022-11-25T00:00:00"/>
    <n v="2022"/>
    <s v="Nov"/>
    <s v="Q4"/>
    <n v="48"/>
    <x v="58"/>
    <s v="Gilles"/>
    <s v="Bouju"/>
    <n v="29"/>
  </r>
  <r>
    <d v="2022-11-25T00:00:00"/>
    <n v="2022"/>
    <s v="Nov"/>
    <s v="Q4"/>
    <n v="48"/>
    <x v="87"/>
    <s v="Serena"/>
    <s v="Baldelli"/>
    <n v="260"/>
  </r>
  <r>
    <d v="2022-11-29T00:00:00"/>
    <n v="2022"/>
    <s v="Nov"/>
    <s v="Q4"/>
    <n v="49"/>
    <x v="110"/>
    <s v="Dayami"/>
    <s v="Candebat"/>
    <n v="25"/>
  </r>
  <r>
    <d v="2022-12-11T00:00:00"/>
    <n v="2022"/>
    <s v="Dec"/>
    <s v="Q4"/>
    <n v="50"/>
    <x v="110"/>
    <s v="Dayami"/>
    <s v="Candebat"/>
    <n v="25"/>
  </r>
  <r>
    <d v="2022-12-13T00:00:00"/>
    <n v="2022"/>
    <s v="Dec"/>
    <s v="Q4"/>
    <n v="51"/>
    <x v="82"/>
    <s v="Pierluigi"/>
    <s v="Pierluigi"/>
    <n v="142.5"/>
  </r>
  <r>
    <d v="2022-12-14T00:00:00"/>
    <n v="2022"/>
    <s v="Dec"/>
    <s v="Q4"/>
    <n v="51"/>
    <x v="0"/>
    <s v="Oksana"/>
    <s v="Mikhalko"/>
    <n v="16.5"/>
  </r>
  <r>
    <d v="2022-12-15T00:00:00"/>
    <n v="2022"/>
    <s v="Dec"/>
    <s v="Q4"/>
    <n v="51"/>
    <x v="105"/>
    <s v="Bright"/>
    <s v="School"/>
    <n v="269.10000000000002"/>
  </r>
  <r>
    <d v="2022-12-18T00:00:00"/>
    <n v="2022"/>
    <s v="Dec"/>
    <s v="Q4"/>
    <n v="51"/>
    <x v="23"/>
    <s v="Irene"/>
    <s v="Simo"/>
    <n v="864.36"/>
  </r>
  <r>
    <d v="2022-12-28T00:00:00"/>
    <n v="2022"/>
    <s v="Dec"/>
    <s v="Q4"/>
    <n v="53"/>
    <x v="0"/>
    <s v="Oksana"/>
    <s v="Mikhalko"/>
    <n v="16.5"/>
  </r>
  <r>
    <d v="2022-12-30T00:00:00"/>
    <n v="2022"/>
    <s v="Dec"/>
    <s v="Q4"/>
    <n v="53"/>
    <x v="112"/>
    <s v="Alfredo"/>
    <s v="Alluto"/>
    <n v="26"/>
  </r>
  <r>
    <d v="2023-01-03T00:00:00"/>
    <n v="2023"/>
    <s v="Jan"/>
    <s v="Q1"/>
    <n v="2"/>
    <x v="19"/>
    <s v="Albert"/>
    <s v="Beltran"/>
    <n v="26"/>
  </r>
  <r>
    <d v="2023-01-04T00:00:00"/>
    <n v="2023"/>
    <s v="Jan"/>
    <s v="Q1"/>
    <n v="2"/>
    <x v="0"/>
    <s v="Oksana"/>
    <s v="Mikhalko"/>
    <n v="16.5"/>
  </r>
  <r>
    <d v="2023-01-05T00:00:00"/>
    <n v="2023"/>
    <s v="Jan"/>
    <s v="Q1"/>
    <n v="2"/>
    <x v="112"/>
    <s v="Alfredo"/>
    <s v="Alluto"/>
    <n v="26"/>
  </r>
  <r>
    <d v="2023-01-06T00:00:00"/>
    <n v="2023"/>
    <s v="Jan"/>
    <s v="Q1"/>
    <n v="2"/>
    <x v="58"/>
    <s v="Gilles"/>
    <s v="Bouju"/>
    <n v="29"/>
  </r>
  <r>
    <d v="2023-01-07T00:00:00"/>
    <n v="2023"/>
    <s v="Jan"/>
    <s v="Q1"/>
    <n v="2"/>
    <x v="109"/>
    <s v="Benoît"/>
    <s v="Ruelle"/>
    <n v="216.36"/>
  </r>
  <r>
    <d v="2023-01-10T00:00:00"/>
    <n v="2023"/>
    <s v="Jan"/>
    <s v="Q1"/>
    <n v="3"/>
    <x v="19"/>
    <s v="Albert"/>
    <s v="Beltran"/>
    <n v="26"/>
  </r>
  <r>
    <d v="2023-01-11T00:00:00"/>
    <n v="2023"/>
    <s v="Jan"/>
    <s v="Q1"/>
    <n v="3"/>
    <x v="0"/>
    <s v="Oksana"/>
    <s v="Mikhalko"/>
    <n v="16.5"/>
  </r>
  <r>
    <d v="2023-01-17T00:00:00"/>
    <n v="2023"/>
    <s v="Jan"/>
    <s v="Q1"/>
    <n v="4"/>
    <x v="19"/>
    <s v="Albert"/>
    <s v="Beltran"/>
    <n v="26"/>
  </r>
  <r>
    <d v="2023-01-17T00:00:00"/>
    <n v="2023"/>
    <s v="Jan"/>
    <s v="Q1"/>
    <n v="4"/>
    <x v="112"/>
    <s v="Alfredo"/>
    <s v="Alluto"/>
    <n v="26"/>
  </r>
  <r>
    <d v="2023-01-18T00:00:00"/>
    <n v="2023"/>
    <s v="Jan"/>
    <s v="Q1"/>
    <n v="4"/>
    <x v="0"/>
    <s v="Oksana"/>
    <s v="Mikhalko"/>
    <n v="16.5"/>
  </r>
  <r>
    <d v="2023-01-18T00:00:00"/>
    <n v="2023"/>
    <s v="Jan"/>
    <s v="Q1"/>
    <n v="4"/>
    <x v="82"/>
    <s v="Pierluigi"/>
    <s v="Pierluigi"/>
    <n v="142.5"/>
  </r>
  <r>
    <d v="2023-01-19T00:00:00"/>
    <n v="2023"/>
    <s v="Jan"/>
    <s v="Q1"/>
    <n v="4"/>
    <x v="105"/>
    <s v="Bright"/>
    <s v="School"/>
    <n v="325.64"/>
  </r>
  <r>
    <d v="2023-01-20T00:00:00"/>
    <n v="2023"/>
    <s v="Jan"/>
    <s v="Q1"/>
    <n v="4"/>
    <x v="58"/>
    <s v="Gilles"/>
    <s v="Bouju"/>
    <n v="29"/>
  </r>
  <r>
    <d v="2023-01-23T00:00:00"/>
    <n v="2023"/>
    <s v="Jan"/>
    <s v="Q1"/>
    <n v="5"/>
    <x v="19"/>
    <s v="Albert"/>
    <s v="Beltran"/>
    <n v="26"/>
  </r>
  <r>
    <d v="2023-01-25T00:00:00"/>
    <n v="2023"/>
    <s v="Jan"/>
    <s v="Q1"/>
    <n v="5"/>
    <x v="0"/>
    <s v="Oksana"/>
    <s v="Mikhalko"/>
    <n v="16.5"/>
  </r>
  <r>
    <d v="2023-01-26T00:00:00"/>
    <n v="2023"/>
    <s v="Jan"/>
    <s v="Q1"/>
    <n v="5"/>
    <x v="37"/>
    <s v="David"/>
    <s v="Charrier"/>
    <n v="208"/>
  </r>
  <r>
    <d v="2023-01-30T00:00:00"/>
    <n v="2023"/>
    <s v="Jan"/>
    <s v="Q1"/>
    <n v="6"/>
    <x v="19"/>
    <s v="Albert"/>
    <s v="Beltran"/>
    <n v="26"/>
  </r>
  <r>
    <d v="2023-02-01T00:00:00"/>
    <n v="2023"/>
    <s v="Feb"/>
    <s v="Q1"/>
    <n v="6"/>
    <x v="113"/>
    <s v="Bensouda"/>
    <s v="Bensouda"/>
    <n v="430"/>
  </r>
  <r>
    <d v="2023-02-01T00:00:00"/>
    <n v="2023"/>
    <s v="Feb"/>
    <s v="Q1"/>
    <n v="6"/>
    <x v="0"/>
    <s v="Oksana"/>
    <s v="Mikhalko"/>
    <n v="16.5"/>
  </r>
  <r>
    <d v="2023-02-03T00:00:00"/>
    <n v="2023"/>
    <s v="Feb"/>
    <s v="Q1"/>
    <n v="6"/>
    <x v="58"/>
    <s v="Gilles"/>
    <s v="Bouju"/>
    <n v="29"/>
  </r>
  <r>
    <d v="2023-02-06T00:00:00"/>
    <n v="2023"/>
    <s v="Feb"/>
    <s v="Q1"/>
    <n v="7"/>
    <x v="19"/>
    <s v="Albert"/>
    <s v="Beltran"/>
    <n v="26"/>
  </r>
  <r>
    <d v="2023-02-08T00:00:00"/>
    <n v="2023"/>
    <s v="Feb"/>
    <s v="Q1"/>
    <n v="7"/>
    <x v="0"/>
    <s v="Oksana"/>
    <s v="Mikhalko"/>
    <n v="16.5"/>
  </r>
  <r>
    <d v="2023-02-08T00:00:00"/>
    <n v="2023"/>
    <s v="Feb"/>
    <s v="Q1"/>
    <n v="7"/>
    <x v="87"/>
    <s v="Serena"/>
    <s v="Baldelli"/>
    <n v="286.7"/>
  </r>
  <r>
    <d v="2023-02-10T00:00:00"/>
    <n v="2023"/>
    <s v="Feb"/>
    <s v="Q1"/>
    <n v="7"/>
    <x v="105"/>
    <s v="Bright"/>
    <s v="School"/>
    <n v="424.79"/>
  </r>
  <r>
    <d v="2023-02-13T00:00:00"/>
    <n v="2023"/>
    <s v="Feb"/>
    <s v="Q1"/>
    <n v="8"/>
    <x v="19"/>
    <s v="Albert"/>
    <s v="Beltran"/>
    <n v="26"/>
  </r>
  <r>
    <d v="2023-02-17T00:00:00"/>
    <n v="2023"/>
    <s v="Feb"/>
    <s v="Q1"/>
    <n v="8"/>
    <x v="0"/>
    <s v="Oksana"/>
    <s v="Mikhalko"/>
    <n v="16.5"/>
  </r>
  <r>
    <d v="2023-02-20T00:00:00"/>
    <n v="2023"/>
    <s v="Feb"/>
    <s v="Q1"/>
    <n v="9"/>
    <x v="19"/>
    <s v="Albert"/>
    <s v="Beltran"/>
    <n v="26"/>
  </r>
  <r>
    <d v="2023-02-20T00:00:00"/>
    <n v="2023"/>
    <s v="Feb"/>
    <s v="Q1"/>
    <n v="9"/>
    <x v="58"/>
    <s v="Gilles"/>
    <s v="Bouju"/>
    <n v="29"/>
  </r>
  <r>
    <d v="2023-02-20T00:00:00"/>
    <n v="2023"/>
    <s v="Feb"/>
    <s v="Q1"/>
    <n v="9"/>
    <x v="82"/>
    <s v="Pierluigi"/>
    <s v="Pierluigi"/>
    <n v="142.5"/>
  </r>
  <r>
    <d v="2023-02-21T00:00:00"/>
    <n v="2023"/>
    <s v="Feb"/>
    <s v="Q1"/>
    <n v="9"/>
    <x v="0"/>
    <s v="Oksana"/>
    <s v="Mikhalko"/>
    <n v="16.5"/>
  </r>
  <r>
    <d v="2023-02-27T00:00:00"/>
    <n v="2023"/>
    <s v="Feb"/>
    <s v="Q1"/>
    <n v="10"/>
    <x v="19"/>
    <s v="Albert"/>
    <s v="Beltran"/>
    <n v="26"/>
  </r>
  <r>
    <d v="2023-03-01T00:00:00"/>
    <n v="2023"/>
    <s v="Mar"/>
    <s v="Q1"/>
    <n v="10"/>
    <x v="0"/>
    <s v="Oksana"/>
    <s v="Mikhalko"/>
    <n v="16.5"/>
  </r>
  <r>
    <d v="2023-03-03T00:00:00"/>
    <n v="2023"/>
    <s v="Mar"/>
    <s v="Q1"/>
    <n v="10"/>
    <x v="58"/>
    <s v="Gilles"/>
    <s v="Bouju"/>
    <n v="29"/>
  </r>
  <r>
    <d v="2023-03-06T00:00:00"/>
    <n v="2023"/>
    <s v="Mar"/>
    <s v="Q1"/>
    <n v="11"/>
    <x v="105"/>
    <s v="Bright"/>
    <s v="School"/>
    <n v="201.78"/>
  </r>
  <r>
    <d v="2023-03-08T00:00:00"/>
    <n v="2023"/>
    <s v="Mar"/>
    <s v="Q1"/>
    <n v="11"/>
    <x v="0"/>
    <s v="Oksana"/>
    <s v="Mikhalko"/>
    <n v="16.5"/>
  </r>
  <r>
    <d v="2023-03-13T00:00:00"/>
    <n v="2023"/>
    <s v="Mar"/>
    <s v="Q1"/>
    <n v="12"/>
    <x v="19"/>
    <s v="Albert"/>
    <s v="Beltran"/>
    <n v="26"/>
  </r>
  <r>
    <d v="2023-03-15T00:00:00"/>
    <n v="2023"/>
    <s v="Mar"/>
    <s v="Q1"/>
    <n v="12"/>
    <x v="0"/>
    <s v="Oksana"/>
    <s v="Mikhalko"/>
    <n v="16.5"/>
  </r>
  <r>
    <d v="2023-03-17T00:00:00"/>
    <n v="2023"/>
    <s v="Mar"/>
    <s v="Q1"/>
    <n v="12"/>
    <x v="58"/>
    <s v="Gilles"/>
    <s v="Bouju"/>
    <n v="29"/>
  </r>
  <r>
    <d v="2023-03-22T00:00:00"/>
    <n v="2023"/>
    <s v="Mar"/>
    <s v="Q1"/>
    <n v="13"/>
    <x v="19"/>
    <s v="Albert"/>
    <s v="Beltran"/>
    <n v="26"/>
  </r>
  <r>
    <d v="2023-03-23T00:00:00"/>
    <n v="2023"/>
    <s v="Mar"/>
    <s v="Q1"/>
    <n v="13"/>
    <x v="0"/>
    <s v="Oksana"/>
    <s v="Mikhalko"/>
    <n v="16.5"/>
  </r>
  <r>
    <d v="2023-03-28T00:00:00"/>
    <n v="2023"/>
    <s v="Mar"/>
    <s v="Q1"/>
    <n v="14"/>
    <x v="82"/>
    <s v="Pierluigi"/>
    <s v="Pierluigi"/>
    <n v="142.5"/>
  </r>
  <r>
    <d v="2023-03-30T00:00:00"/>
    <n v="2023"/>
    <s v="Mar"/>
    <s v="Q1"/>
    <n v="14"/>
    <x v="0"/>
    <s v="Oksana"/>
    <s v="Mikhalko"/>
    <n v="16.5"/>
  </r>
  <r>
    <d v="2023-04-01T00:00:00"/>
    <n v="2023"/>
    <s v="Apr"/>
    <s v="Q2"/>
    <n v="14"/>
    <x v="58"/>
    <s v="Gilles"/>
    <s v="Bouju"/>
    <n v="29"/>
  </r>
  <r>
    <d v="2023-04-03T00:00:00"/>
    <n v="2023"/>
    <s v="Apr"/>
    <s v="Q2"/>
    <n v="15"/>
    <x v="114"/>
    <s v="Jose"/>
    <s v="Mora"/>
    <n v="24"/>
  </r>
  <r>
    <d v="2023-04-04T00:00:00"/>
    <n v="2023"/>
    <s v="Apr"/>
    <s v="Q2"/>
    <n v="15"/>
    <x v="19"/>
    <s v="Albert"/>
    <s v="Beltran"/>
    <n v="26"/>
  </r>
  <r>
    <d v="2023-04-05T00:00:00"/>
    <n v="2023"/>
    <s v="Apr"/>
    <s v="Q2"/>
    <n v="15"/>
    <x v="103"/>
    <s v="Saloua"/>
    <s v="Tamasin"/>
    <n v="114.43"/>
  </r>
  <r>
    <d v="2023-04-06T00:00:00"/>
    <n v="2023"/>
    <s v="Apr"/>
    <s v="Q2"/>
    <n v="15"/>
    <x v="0"/>
    <s v="Oksana"/>
    <s v="Mikhalko"/>
    <n v="16.5"/>
  </r>
  <r>
    <d v="2023-04-07T00:00:00"/>
    <n v="2023"/>
    <s v="Apr"/>
    <s v="Q2"/>
    <n v="15"/>
    <x v="114"/>
    <s v="Jose"/>
    <s v="Mora"/>
    <n v="114"/>
  </r>
  <r>
    <d v="2023-04-13T00:00:00"/>
    <n v="2023"/>
    <s v="Apr"/>
    <s v="Q2"/>
    <n v="16"/>
    <x v="115"/>
    <s v="Albert"/>
    <s v="Abdullin"/>
    <n v="240.06"/>
  </r>
  <r>
    <d v="2023-04-13T00:00:00"/>
    <n v="2023"/>
    <s v="Apr"/>
    <s v="Q2"/>
    <n v="16"/>
    <x v="19"/>
    <s v="Albert"/>
    <s v="Beltran"/>
    <n v="26"/>
  </r>
  <r>
    <d v="2023-04-18T00:00:00"/>
    <n v="2023"/>
    <s v="Apr"/>
    <s v="Q2"/>
    <n v="17"/>
    <x v="19"/>
    <s v="Albert"/>
    <s v="Beltran"/>
    <n v="26"/>
  </r>
  <r>
    <d v="2023-04-19T00:00:00"/>
    <n v="2023"/>
    <s v="Apr"/>
    <s v="Q2"/>
    <n v="17"/>
    <x v="0"/>
    <s v="Oksana"/>
    <s v="Mikhalko"/>
    <n v="16.5"/>
  </r>
  <r>
    <d v="2023-04-20T00:00:00"/>
    <n v="2023"/>
    <s v="Apr"/>
    <s v="Q2"/>
    <n v="17"/>
    <x v="116"/>
    <s v="Donato"/>
    <s v="Argentieri"/>
    <n v="239.2"/>
  </r>
  <r>
    <d v="2023-04-24T00:00:00"/>
    <n v="2023"/>
    <s v="Apr"/>
    <s v="Q2"/>
    <n v="18"/>
    <x v="19"/>
    <s v="Albert"/>
    <s v="Beltran"/>
    <n v="26"/>
  </r>
  <r>
    <d v="2023-04-24T00:00:00"/>
    <n v="2023"/>
    <s v="Apr"/>
    <s v="Q2"/>
    <n v="18"/>
    <x v="114"/>
    <s v="Jose"/>
    <s v="Mora"/>
    <n v="114"/>
  </r>
  <r>
    <d v="2023-04-26T00:00:00"/>
    <n v="2023"/>
    <s v="Apr"/>
    <s v="Q2"/>
    <n v="18"/>
    <x v="105"/>
    <s v="Bright"/>
    <s v="School"/>
    <n v="184"/>
  </r>
  <r>
    <d v="2023-04-26T00:00:00"/>
    <n v="2023"/>
    <s v="Apr"/>
    <s v="Q2"/>
    <n v="18"/>
    <x v="101"/>
    <s v="Simon"/>
    <s v="Thery"/>
    <n v="667.8"/>
  </r>
  <r>
    <d v="2023-04-27T00:00:00"/>
    <n v="2023"/>
    <s v="Apr"/>
    <s v="Q2"/>
    <n v="18"/>
    <x v="0"/>
    <s v="Oksana"/>
    <s v="Mikhalko"/>
    <n v="16.5"/>
  </r>
  <r>
    <d v="2023-04-28T00:00:00"/>
    <n v="2023"/>
    <s v="Apr"/>
    <s v="Q2"/>
    <n v="18"/>
    <x v="58"/>
    <s v="Gilles"/>
    <s v="Bouju"/>
    <n v="29"/>
  </r>
  <r>
    <d v="2023-05-08T00:00:00"/>
    <n v="2023"/>
    <s v="May"/>
    <s v="Q2"/>
    <n v="20"/>
    <x v="117"/>
    <s v="The"/>
    <s v="Institute"/>
    <n v="123.5"/>
  </r>
  <r>
    <d v="2023-05-09T00:00:00"/>
    <n v="2023"/>
    <s v="May"/>
    <s v="Q2"/>
    <n v="20"/>
    <x v="82"/>
    <s v="Pierluigi"/>
    <s v="Pierluigi"/>
    <n v="142.5"/>
  </r>
  <r>
    <d v="2023-05-10T00:00:00"/>
    <n v="2023"/>
    <s v="May"/>
    <s v="Q2"/>
    <n v="20"/>
    <x v="19"/>
    <s v="Albert"/>
    <s v="Beltran"/>
    <n v="26"/>
  </r>
  <r>
    <d v="2023-05-15T00:00:00"/>
    <n v="2023"/>
    <s v="May"/>
    <s v="Q2"/>
    <n v="21"/>
    <x v="19"/>
    <s v="Albert"/>
    <s v="Beltran"/>
    <n v="26"/>
  </r>
  <r>
    <d v="2023-05-15T00:00:00"/>
    <n v="2023"/>
    <s v="May"/>
    <s v="Q2"/>
    <n v="21"/>
    <x v="58"/>
    <s v="Gilles"/>
    <s v="Bouju"/>
    <n v="29"/>
  </r>
  <r>
    <d v="2023-05-15T00:00:00"/>
    <n v="2023"/>
    <s v="May"/>
    <s v="Q2"/>
    <n v="21"/>
    <x v="114"/>
    <s v="Jose"/>
    <s v="Mora"/>
    <n v="114"/>
  </r>
  <r>
    <d v="2023-05-15T00:00:00"/>
    <n v="2023"/>
    <s v="May"/>
    <s v="Q2"/>
    <n v="21"/>
    <x v="114"/>
    <s v="Jose"/>
    <s v="Mora"/>
    <n v="114"/>
  </r>
  <r>
    <d v="2023-05-17T00:00:00"/>
    <n v="2023"/>
    <s v="May"/>
    <s v="Q2"/>
    <n v="21"/>
    <x v="0"/>
    <s v="Oksana"/>
    <s v="Mikhalko"/>
    <n v="16.5"/>
  </r>
  <r>
    <d v="2023-05-17T00:00:00"/>
    <n v="2023"/>
    <s v="May"/>
    <s v="Q2"/>
    <n v="21"/>
    <x v="0"/>
    <s v="Oksana"/>
    <s v="Mikhalko"/>
    <n v="16.5"/>
  </r>
  <r>
    <d v="2023-05-19T00:00:00"/>
    <n v="2023"/>
    <s v="May"/>
    <s v="Q2"/>
    <n v="21"/>
    <x v="58"/>
    <s v="Gilles"/>
    <s v="Bouju"/>
    <n v="29"/>
  </r>
  <r>
    <d v="2023-05-19T00:00:00"/>
    <n v="2023"/>
    <s v="May"/>
    <s v="Q2"/>
    <n v="21"/>
    <x v="103"/>
    <s v="Saloua"/>
    <s v="Tamasin"/>
    <n v="113.28"/>
  </r>
  <r>
    <d v="2023-05-23T00:00:00"/>
    <n v="2023"/>
    <s v="May"/>
    <s v="Q2"/>
    <n v="22"/>
    <x v="105"/>
    <s v="Bright"/>
    <s v="School"/>
    <n v="192.67"/>
  </r>
  <r>
    <d v="2023-05-24T00:00:00"/>
    <n v="2023"/>
    <s v="May"/>
    <s v="Q2"/>
    <n v="22"/>
    <x v="0"/>
    <s v="Oksana"/>
    <s v="Mikhalko"/>
    <n v="16.5"/>
  </r>
  <r>
    <d v="2023-05-24T00:00:00"/>
    <n v="2023"/>
    <s v="May"/>
    <s v="Q2"/>
    <n v="22"/>
    <x v="87"/>
    <s v="Serena"/>
    <s v="Baldelli"/>
    <n v="286.7"/>
  </r>
  <r>
    <d v="2023-05-26T00:00:00"/>
    <n v="2023"/>
    <s v="May"/>
    <s v="Q2"/>
    <n v="22"/>
    <x v="118"/>
    <s v="Gabriela"/>
    <s v="Versolato"/>
    <n v="447.2"/>
  </r>
  <r>
    <d v="2023-05-26T00:00:00"/>
    <n v="2023"/>
    <s v="May"/>
    <s v="Q2"/>
    <n v="22"/>
    <x v="58"/>
    <s v="Gilles"/>
    <s v="Bouju"/>
    <n v="29"/>
  </r>
  <r>
    <d v="2023-05-27T00:00:00"/>
    <n v="2023"/>
    <s v="May"/>
    <s v="Q2"/>
    <n v="22"/>
    <x v="42"/>
    <s v="David"/>
    <s v="Fremont"/>
    <n v="464.4"/>
  </r>
  <r>
    <d v="2023-05-31T00:00:00"/>
    <n v="2023"/>
    <s v="May"/>
    <s v="Q2"/>
    <n v="23"/>
    <x v="0"/>
    <s v="Oksana"/>
    <s v="Mikhalko"/>
    <n v="16.5"/>
  </r>
  <r>
    <d v="2023-06-01T00:00:00"/>
    <n v="2023"/>
    <s v="Jun"/>
    <s v="Q2"/>
    <n v="23"/>
    <x v="114"/>
    <s v="Jose"/>
    <s v="Mora"/>
    <n v="48"/>
  </r>
  <r>
    <d v="2023-06-05T00:00:00"/>
    <n v="2023"/>
    <s v="Jun"/>
    <s v="Q2"/>
    <n v="24"/>
    <x v="119"/>
    <s v="Federica"/>
    <s v="D'Arpa"/>
    <n v="248.4"/>
  </r>
  <r>
    <d v="2023-06-07T00:00:00"/>
    <n v="2023"/>
    <s v="Jun"/>
    <s v="Q2"/>
    <n v="24"/>
    <x v="0"/>
    <s v="Oksana"/>
    <s v="Mikhalko"/>
    <n v="16.5"/>
  </r>
  <r>
    <d v="2023-06-15T00:00:00"/>
    <n v="2023"/>
    <s v="Jun"/>
    <s v="Q2"/>
    <n v="25"/>
    <x v="118"/>
    <s v="Gabriela"/>
    <s v="Versolato"/>
    <n v="447.2"/>
  </r>
  <r>
    <d v="2023-06-16T00:00:00"/>
    <n v="2023"/>
    <s v="Jun"/>
    <s v="Q2"/>
    <n v="25"/>
    <x v="58"/>
    <s v="Gilles"/>
    <s v="Bouju"/>
    <n v="29"/>
  </r>
  <r>
    <d v="2023-06-17T00:00:00"/>
    <n v="2023"/>
    <s v="Jun"/>
    <s v="Q2"/>
    <n v="25"/>
    <x v="42"/>
    <s v="David"/>
    <s v="Fremont"/>
    <n v="464.4"/>
  </r>
  <r>
    <d v="2023-06-21T00:00:00"/>
    <n v="2023"/>
    <s v="Jun"/>
    <s v="Q2"/>
    <n v="26"/>
    <x v="114"/>
    <s v="Jose"/>
    <s v="Mora"/>
    <n v="48"/>
  </r>
  <r>
    <d v="2023-06-21T00:00:00"/>
    <n v="2023"/>
    <s v="Jun"/>
    <s v="Q2"/>
    <n v="26"/>
    <x v="0"/>
    <s v="Oksana"/>
    <s v="Mikhalko"/>
    <n v="16.5"/>
  </r>
  <r>
    <d v="2023-06-26T00:00:00"/>
    <n v="2023"/>
    <s v="Jun"/>
    <s v="Q2"/>
    <n v="27"/>
    <x v="37"/>
    <s v="David"/>
    <s v="Charrier"/>
    <n v="234"/>
  </r>
  <r>
    <d v="2023-06-26T00:00:00"/>
    <n v="2023"/>
    <s v="Jun"/>
    <s v="Q2"/>
    <n v="27"/>
    <x v="58"/>
    <s v="Gilles"/>
    <s v="Bouju"/>
    <n v="29"/>
  </r>
  <r>
    <d v="2023-06-26T00:00:00"/>
    <n v="2023"/>
    <s v="Jun"/>
    <s v="Q2"/>
    <n v="27"/>
    <x v="82"/>
    <s v="Pierluigi"/>
    <s v="Pierluigi"/>
    <n v="142.5"/>
  </r>
  <r>
    <d v="2023-06-28T00:00:00"/>
    <n v="2023"/>
    <s v="Jun"/>
    <s v="Q2"/>
    <n v="27"/>
    <x v="0"/>
    <s v="Oksana"/>
    <s v="Mikhalko"/>
    <n v="16.5"/>
  </r>
  <r>
    <d v="2023-06-30T00:00:00"/>
    <n v="2023"/>
    <s v="Jun"/>
    <s v="Q2"/>
    <n v="27"/>
    <x v="58"/>
    <s v="Gilles"/>
    <s v="Bouju"/>
    <n v="29"/>
  </r>
  <r>
    <d v="2023-07-05T00:00:00"/>
    <n v="2023"/>
    <s v="Jul"/>
    <s v="Q3"/>
    <n v="28"/>
    <x v="19"/>
    <s v="Albert"/>
    <s v="Beltran"/>
    <n v="26"/>
  </r>
  <r>
    <d v="2023-07-05T00:00:00"/>
    <n v="2023"/>
    <s v="Jul"/>
    <s v="Q3"/>
    <n v="28"/>
    <x v="0"/>
    <s v="Oksana"/>
    <s v="Mikhalko"/>
    <n v="16.5"/>
  </r>
  <r>
    <d v="2023-07-06T00:00:00"/>
    <n v="2023"/>
    <s v="Jul"/>
    <s v="Q3"/>
    <n v="28"/>
    <x v="19"/>
    <s v="Albert"/>
    <s v="Beltran"/>
    <n v="26"/>
  </r>
  <r>
    <d v="2023-07-10T00:00:00"/>
    <n v="2023"/>
    <s v="Jul"/>
    <s v="Q3"/>
    <n v="29"/>
    <x v="105"/>
    <s v="Bright"/>
    <s v="School"/>
    <n v="700"/>
  </r>
  <r>
    <d v="2023-07-12T00:00:00"/>
    <n v="2023"/>
    <s v="Jul"/>
    <s v="Q3"/>
    <n v="29"/>
    <x v="0"/>
    <s v="Oksana"/>
    <s v="Mikhalko"/>
    <n v="16.5"/>
  </r>
  <r>
    <d v="2023-07-13T00:00:00"/>
    <n v="2023"/>
    <s v="Jul"/>
    <s v="Q3"/>
    <n v="29"/>
    <x v="58"/>
    <s v="Gilles"/>
    <s v="Bouju"/>
    <n v="29"/>
  </r>
  <r>
    <d v="2023-07-19T00:00:00"/>
    <n v="2023"/>
    <s v="Jul"/>
    <s v="Q3"/>
    <n v="30"/>
    <x v="0"/>
    <s v="Oksana"/>
    <s v="Mikhalko"/>
    <n v="16.5"/>
  </r>
  <r>
    <d v="2023-07-20T00:00:00"/>
    <n v="2023"/>
    <s v="Jul"/>
    <s v="Q3"/>
    <n v="30"/>
    <x v="115"/>
    <s v="Albert"/>
    <s v="Abdullin"/>
    <n v="237.33"/>
  </r>
  <r>
    <d v="2023-07-28T00:00:00"/>
    <n v="2023"/>
    <s v="Jul"/>
    <s v="Q3"/>
    <n v="31"/>
    <x v="0"/>
    <s v="Oksana"/>
    <s v="Mikhalko"/>
    <n v="16.5"/>
  </r>
  <r>
    <d v="2023-08-02T00:00:00"/>
    <n v="2023"/>
    <s v="Aug"/>
    <s v="Q3"/>
    <n v="32"/>
    <x v="0"/>
    <s v="Oksana"/>
    <s v="Mikhalko"/>
    <n v="16.5"/>
  </r>
  <r>
    <d v="2023-08-04T00:00:00"/>
    <n v="2023"/>
    <s v="Aug"/>
    <s v="Q3"/>
    <n v="32"/>
    <x v="58"/>
    <s v="Gilles"/>
    <s v="Bouju"/>
    <n v="29"/>
  </r>
  <r>
    <d v="2023-08-07T00:00:00"/>
    <n v="2023"/>
    <s v="Aug"/>
    <s v="Q3"/>
    <n v="33"/>
    <x v="82"/>
    <s v="Pierluigi"/>
    <s v="Pierluigi"/>
    <n v="142.5"/>
  </r>
  <r>
    <d v="2023-08-09T00:00:00"/>
    <n v="2023"/>
    <s v="Aug"/>
    <s v="Q3"/>
    <n v="33"/>
    <x v="0"/>
    <s v="Oksana"/>
    <s v="Mikhalko"/>
    <n v="16.5"/>
  </r>
  <r>
    <d v="2023-08-14T00:00:00"/>
    <n v="2023"/>
    <s v="Aug"/>
    <s v="Q3"/>
    <n v="34"/>
    <x v="105"/>
    <s v="Bright"/>
    <s v="School"/>
    <n v="425.18"/>
  </r>
  <r>
    <d v="2023-08-23T00:00:00"/>
    <n v="2023"/>
    <s v="Aug"/>
    <s v="Q3"/>
    <n v="35"/>
    <x v="0"/>
    <s v="Oksana"/>
    <s v="Mikhalko"/>
    <n v="16.5"/>
  </r>
  <r>
    <d v="2023-08-24T00:00:00"/>
    <n v="2023"/>
    <s v="Aug"/>
    <s v="Q3"/>
    <n v="35"/>
    <x v="120"/>
    <s v="L"/>
    <s v="Cuca"/>
    <n v="29"/>
  </r>
  <r>
    <d v="2023-08-25T00:00:00"/>
    <n v="2023"/>
    <s v="Aug"/>
    <s v="Q3"/>
    <n v="35"/>
    <x v="58"/>
    <s v="Gilles"/>
    <s v="Bouju"/>
    <n v="29"/>
  </r>
  <r>
    <d v="2023-08-29T00:00:00"/>
    <n v="2023"/>
    <s v="Aug"/>
    <s v="Q3"/>
    <n v="36"/>
    <x v="121"/>
    <s v="P"/>
    <s v="Ltd"/>
    <n v="142.5"/>
  </r>
  <r>
    <d v="2023-08-30T00:00:00"/>
    <n v="2023"/>
    <s v="Aug"/>
    <s v="Q3"/>
    <n v="36"/>
    <x v="0"/>
    <s v="Oksana"/>
    <s v="Mikhalko"/>
    <n v="16.5"/>
  </r>
  <r>
    <d v="2023-09-07T00:00:00"/>
    <n v="2023"/>
    <s v="Sep"/>
    <s v="Q3"/>
    <n v="37"/>
    <x v="0"/>
    <s v="Oksana"/>
    <s v="Mikhalko"/>
    <n v="16.5"/>
  </r>
  <r>
    <d v="2023-09-11T00:00:00"/>
    <n v="2023"/>
    <s v="Sep"/>
    <s v="Q3"/>
    <n v="38"/>
    <x v="105"/>
    <s v="Bright"/>
    <s v="School"/>
    <n v="171.28"/>
  </r>
  <r>
    <d v="2023-09-13T00:00:00"/>
    <n v="2023"/>
    <s v="Sep"/>
    <s v="Q3"/>
    <n v="38"/>
    <x v="58"/>
    <s v="Gilles"/>
    <s v="Bouju"/>
    <n v="29"/>
  </r>
  <r>
    <d v="2023-09-13T00:00:00"/>
    <n v="2023"/>
    <s v="Sep"/>
    <s v="Q3"/>
    <n v="38"/>
    <x v="0"/>
    <s v="Oksana"/>
    <s v="Mikhalko"/>
    <n v="16.5"/>
  </r>
  <r>
    <d v="2023-09-15T00:00:00"/>
    <n v="2023"/>
    <s v="Sep"/>
    <s v="Q3"/>
    <n v="38"/>
    <x v="81"/>
    <s v="Marie"/>
    <s v="Chance"/>
    <n v="137.75"/>
  </r>
  <r>
    <d v="2023-09-20T00:00:00"/>
    <n v="2023"/>
    <s v="Sep"/>
    <s v="Q3"/>
    <n v="39"/>
    <x v="0"/>
    <s v="Oksana"/>
    <s v="Mikhalko"/>
    <n v="16.5"/>
  </r>
  <r>
    <d v="2023-09-26T00:00:00"/>
    <n v="2023"/>
    <s v="Sep"/>
    <s v="Q3"/>
    <n v="40"/>
    <x v="82"/>
    <s v="Pierluigi"/>
    <s v="Pierluigi"/>
    <n v="142.5"/>
  </r>
  <r>
    <d v="2023-10-06T00:00:00"/>
    <n v="2023"/>
    <s v="Oct"/>
    <s v="Q4"/>
    <n v="41"/>
    <x v="58"/>
    <s v="Gilles"/>
    <s v="Bouju"/>
    <n v="29"/>
  </r>
  <r>
    <d v="2023-10-11T00:00:00"/>
    <n v="2023"/>
    <s v="Oct"/>
    <s v="Q4"/>
    <n v="42"/>
    <x v="105"/>
    <s v="Bright"/>
    <s v="School"/>
    <n v="339.38"/>
  </r>
  <r>
    <d v="2023-10-11T00:00:00"/>
    <n v="2023"/>
    <s v="Oct"/>
    <s v="Q4"/>
    <n v="42"/>
    <x v="0"/>
    <s v="Oksana"/>
    <s v="Mikhalko"/>
    <n v="16.5"/>
  </r>
  <r>
    <d v="2023-10-18T00:00:00"/>
    <n v="2023"/>
    <s v="Oct"/>
    <s v="Q4"/>
    <n v="43"/>
    <x v="0"/>
    <s v="Oksana"/>
    <s v="Mikhalko"/>
    <n v="16.5"/>
  </r>
  <r>
    <d v="2023-10-20T00:00:00"/>
    <n v="2023"/>
    <s v="Oct"/>
    <s v="Q4"/>
    <n v="43"/>
    <x v="58"/>
    <s v="Gilles"/>
    <s v="Bouju"/>
    <n v="29"/>
  </r>
  <r>
    <d v="2023-10-25T00:00:00"/>
    <n v="2023"/>
    <s v="Oct"/>
    <s v="Q4"/>
    <n v="44"/>
    <x v="0"/>
    <s v="Oksana"/>
    <s v="Mikhalko"/>
    <n v="16.5"/>
  </r>
  <r>
    <d v="2023-10-27T00:00:00"/>
    <n v="2023"/>
    <s v="Oct"/>
    <s v="Q4"/>
    <n v="44"/>
    <x v="47"/>
    <s v="Fabio"/>
    <s v="Trotta"/>
    <n v="655.8"/>
  </r>
  <r>
    <d v="2023-10-31T00:00:00"/>
    <n v="2023"/>
    <s v="Oct"/>
    <s v="Q4"/>
    <n v="45"/>
    <x v="82"/>
    <s v="Pierluigi"/>
    <s v="Pierluigi"/>
    <n v="142.5"/>
  </r>
  <r>
    <d v="2023-11-01T00:00:00"/>
    <n v="2023"/>
    <s v="Nov"/>
    <s v="Q4"/>
    <n v="45"/>
    <x v="0"/>
    <s v="Oksana"/>
    <s v="Mikhalko"/>
    <n v="16.5"/>
  </r>
  <r>
    <d v="2023-11-01T00:00:00"/>
    <n v="2023"/>
    <s v="Nov"/>
    <s v="Q4"/>
    <n v="45"/>
    <x v="122"/>
    <s v="Silvia"/>
    <s v="Bermeo"/>
    <n v="115"/>
  </r>
  <r>
    <d v="2023-11-03T00:00:00"/>
    <n v="2023"/>
    <s v="Nov"/>
    <s v="Q4"/>
    <n v="45"/>
    <x v="58"/>
    <s v="Gilles"/>
    <s v="Bouju"/>
    <n v="29"/>
  </r>
  <r>
    <d v="2023-11-08T00:00:00"/>
    <n v="2023"/>
    <s v="Nov"/>
    <s v="Q4"/>
    <n v="46"/>
    <x v="0"/>
    <s v="Oksana"/>
    <s v="Mikhalko"/>
    <n v="16.5"/>
  </r>
  <r>
    <d v="2023-11-10T00:00:00"/>
    <n v="2023"/>
    <s v="Nov"/>
    <s v="Q4"/>
    <n v="46"/>
    <x v="123"/>
    <s v="Matthieu"/>
    <s v="Matthieu"/>
    <n v="385"/>
  </r>
  <r>
    <d v="2023-11-15T00:00:00"/>
    <n v="2023"/>
    <s v="Nov"/>
    <s v="Q4"/>
    <n v="47"/>
    <x v="0"/>
    <s v="Oksana"/>
    <s v="Mikhalko"/>
    <n v="16.5"/>
  </r>
  <r>
    <d v="2023-11-22T00:00:00"/>
    <n v="2023"/>
    <s v="Nov"/>
    <s v="Q4"/>
    <n v="48"/>
    <x v="0"/>
    <s v="Oksana"/>
    <s v="Mikhalko"/>
    <n v="16.5"/>
  </r>
  <r>
    <d v="2023-11-22T00:00:00"/>
    <n v="2023"/>
    <s v="Nov"/>
    <s v="Q4"/>
    <n v="48"/>
    <x v="101"/>
    <s v="Simon"/>
    <s v="Thery"/>
    <n v="667.8"/>
  </r>
  <r>
    <d v="2023-11-29T00:00:00"/>
    <n v="2023"/>
    <s v="Nov"/>
    <s v="Q4"/>
    <n v="49"/>
    <x v="0"/>
    <s v="Oksana"/>
    <s v="Mikhalko"/>
    <n v="16.5"/>
  </r>
  <r>
    <d v="2023-12-02T00:00:00"/>
    <n v="2023"/>
    <s v="Dec"/>
    <s v="Q4"/>
    <n v="49"/>
    <x v="58"/>
    <s v="Gilles"/>
    <s v="Bouju"/>
    <n v="29"/>
  </r>
  <r>
    <d v="2023-12-04T00:00:00"/>
    <n v="2023"/>
    <s v="Dec"/>
    <s v="Q4"/>
    <n v="50"/>
    <x v="105"/>
    <s v="Bright"/>
    <s v="School"/>
    <n v="150"/>
  </r>
  <r>
    <d v="2023-12-06T00:00:00"/>
    <n v="2023"/>
    <s v="Dec"/>
    <s v="Q4"/>
    <n v="50"/>
    <x v="0"/>
    <s v="Oksana"/>
    <s v="Mikhalko"/>
    <n v="16.5"/>
  </r>
  <r>
    <d v="2023-12-19T00:00:00"/>
    <n v="2023"/>
    <s v="Dec"/>
    <s v="Q4"/>
    <n v="52"/>
    <x v="82"/>
    <s v="Pierluigi"/>
    <s v="Pierluigi"/>
    <n v="142.5"/>
  </r>
  <r>
    <d v="2023-12-20T00:00:00"/>
    <n v="2023"/>
    <s v="Dec"/>
    <s v="Q4"/>
    <n v="52"/>
    <x v="0"/>
    <s v="Oksana"/>
    <s v="Mikhalko"/>
    <n v="16.5"/>
  </r>
  <r>
    <d v="2023-12-23T00:00:00"/>
    <n v="2023"/>
    <s v="Dec"/>
    <s v="Q4"/>
    <n v="52"/>
    <x v="58"/>
    <s v="Gilles"/>
    <s v="Bouju"/>
    <n v="29"/>
  </r>
  <r>
    <d v="2023-12-27T00:00:00"/>
    <n v="2023"/>
    <s v="Dec"/>
    <s v="Q4"/>
    <n v="53"/>
    <x v="0"/>
    <s v="Oksana"/>
    <s v="Mikhalko"/>
    <n v="16.5"/>
  </r>
  <r>
    <d v="2023-12-29T00:00:00"/>
    <n v="2023"/>
    <s v="Dec"/>
    <s v="Q4"/>
    <n v="53"/>
    <x v="105"/>
    <s v="Bright"/>
    <s v="School"/>
    <n v="225"/>
  </r>
  <r>
    <d v="2024-01-12T00:00:00"/>
    <n v="2024"/>
    <s v="Jan"/>
    <s v="Q1"/>
    <n v="2"/>
    <x v="105"/>
    <s v="Bright"/>
    <s v="School"/>
    <n v="304.3"/>
  </r>
  <r>
    <d v="2024-01-13T00:00:00"/>
    <n v="2024"/>
    <s v="Jan"/>
    <s v="Q1"/>
    <n v="2"/>
    <x v="58"/>
    <s v="Gilles"/>
    <s v="Bouju"/>
    <n v="29"/>
  </r>
  <r>
    <d v="2024-01-17T00:00:00"/>
    <n v="2024"/>
    <s v="Jan"/>
    <s v="Q1"/>
    <n v="3"/>
    <x v="0"/>
    <s v="Oksana"/>
    <s v="Mikhalko"/>
    <n v="16.5"/>
  </r>
  <r>
    <d v="2024-01-25T00:00:00"/>
    <n v="2024"/>
    <s v="Jan"/>
    <s v="Q1"/>
    <n v="4"/>
    <x v="0"/>
    <s v="Oksana"/>
    <s v="Mikhalko"/>
    <n v="16.5"/>
  </r>
  <r>
    <d v="2024-01-30T00:00:00"/>
    <n v="2024"/>
    <s v="Jan"/>
    <s v="Q1"/>
    <n v="5"/>
    <x v="82"/>
    <s v="Pierluigi"/>
    <s v="Pierluigi"/>
    <n v="142.5"/>
  </r>
  <r>
    <d v="2024-01-31T00:00:00"/>
    <n v="2024"/>
    <s v="Jan"/>
    <s v="Q1"/>
    <n v="5"/>
    <x v="0"/>
    <s v="Oksana"/>
    <s v="Mikhalko"/>
    <n v="16.5"/>
  </r>
  <r>
    <d v="2024-02-03T00:00:00"/>
    <n v="2024"/>
    <s v="Feb"/>
    <s v="Q1"/>
    <n v="5"/>
    <x v="58"/>
    <s v="Gilles"/>
    <s v="Bouju"/>
    <n v="29"/>
  </r>
  <r>
    <d v="2024-02-05T00:00:00"/>
    <n v="2024"/>
    <s v="Feb"/>
    <s v="Q1"/>
    <n v="6"/>
    <x v="124"/>
    <s v="Evelyn"/>
    <s v="Dan"/>
    <n v="487"/>
  </r>
  <r>
    <d v="2024-02-07T00:00:00"/>
    <n v="2024"/>
    <s v="Feb"/>
    <s v="Q1"/>
    <n v="6"/>
    <x v="0"/>
    <s v="Oksana"/>
    <s v="Mikhalko"/>
    <n v="16.5"/>
  </r>
  <r>
    <d v="2024-02-12T00:00:00"/>
    <n v="2024"/>
    <s v="Feb"/>
    <s v="Q1"/>
    <n v="7"/>
    <x v="105"/>
    <s v="Bright"/>
    <s v="School"/>
    <n v="451.95"/>
  </r>
  <r>
    <d v="2024-02-15T00:00:00"/>
    <n v="2024"/>
    <s v="Feb"/>
    <s v="Q1"/>
    <n v="7"/>
    <x v="58"/>
    <s v="Gilles"/>
    <s v="Bouju"/>
    <n v="29"/>
  </r>
  <r>
    <d v="2024-02-19T00:00:00"/>
    <n v="2024"/>
    <s v="Feb"/>
    <s v="Q1"/>
    <n v="8"/>
    <x v="0"/>
    <s v="Oksana"/>
    <s v="Mikhalko"/>
    <n v="16.5"/>
  </r>
  <r>
    <d v="2024-02-20T00:00:00"/>
    <n v="2024"/>
    <s v="Feb"/>
    <s v="Q1"/>
    <n v="8"/>
    <x v="125"/>
    <s v="Robert"/>
    <s v="Rhein"/>
    <n v="29"/>
  </r>
  <r>
    <d v="2024-02-20T00:00:00"/>
    <n v="2024"/>
    <s v="Feb"/>
    <s v="Q1"/>
    <n v="8"/>
    <x v="122"/>
    <s v="Silvia"/>
    <s v="Bermeo"/>
    <n v="92"/>
  </r>
  <r>
    <d v="2024-02-21T00:00:00"/>
    <n v="2024"/>
    <s v="Feb"/>
    <s v="Q1"/>
    <n v="8"/>
    <x v="0"/>
    <s v="Oksana"/>
    <s v="Mikhalko"/>
    <n v="16.5"/>
  </r>
  <r>
    <d v="2024-02-26T00:00:00"/>
    <n v="2024"/>
    <s v="Feb"/>
    <s v="Q1"/>
    <n v="9"/>
    <x v="81"/>
    <s v="Marie"/>
    <s v="Chance"/>
    <n v="266.8"/>
  </r>
  <r>
    <d v="2024-02-28T00:00:00"/>
    <n v="2024"/>
    <s v="Feb"/>
    <s v="Q1"/>
    <n v="9"/>
    <x v="0"/>
    <s v="Oksana"/>
    <s v="Mikhalko"/>
    <n v="16.5"/>
  </r>
  <r>
    <d v="2024-03-01T00:00:00"/>
    <n v="2024"/>
    <s v="Mar"/>
    <s v="Q1"/>
    <n v="9"/>
    <x v="125"/>
    <s v="Robert"/>
    <s v="Rhein"/>
    <n v="58"/>
  </r>
  <r>
    <d v="2024-03-01T00:00:00"/>
    <n v="2024"/>
    <s v="Mar"/>
    <s v="Q1"/>
    <n v="9"/>
    <x v="87"/>
    <s v="Serena"/>
    <s v="Baldelli"/>
    <n v="260"/>
  </r>
  <r>
    <d v="2024-03-08T00:00:00"/>
    <n v="2024"/>
    <s v="Mar"/>
    <s v="Q1"/>
    <n v="10"/>
    <x v="122"/>
    <s v="Silvia"/>
    <s v="Bermeo"/>
    <n v="90"/>
  </r>
  <r>
    <d v="2024-03-11T00:00:00"/>
    <n v="2024"/>
    <s v="Mar"/>
    <s v="Q1"/>
    <n v="11"/>
    <x v="105"/>
    <s v="Bright"/>
    <s v="School"/>
    <n v="176"/>
  </r>
  <r>
    <d v="2024-03-12T00:00:00"/>
    <n v="2024"/>
    <s v="Mar"/>
    <s v="Q1"/>
    <n v="11"/>
    <x v="82"/>
    <s v="Pierluigi"/>
    <s v="Pierluigi"/>
    <n v="159.13"/>
  </r>
  <r>
    <d v="2024-03-13T00:00:00"/>
    <n v="2024"/>
    <s v="Mar"/>
    <s v="Q1"/>
    <n v="11"/>
    <x v="126"/>
    <s v="Annalisa"/>
    <s v="Puttini"/>
    <n v="230.91"/>
  </r>
  <r>
    <d v="2024-03-13T00:00:00"/>
    <n v="2024"/>
    <s v="Mar"/>
    <s v="Q1"/>
    <n v="11"/>
    <x v="0"/>
    <s v="Oksana"/>
    <s v="Mikhalko"/>
    <n v="16.5"/>
  </r>
  <r>
    <d v="2024-03-16T00:00:00"/>
    <n v="2024"/>
    <s v="Mar"/>
    <s v="Q1"/>
    <n v="11"/>
    <x v="58"/>
    <s v="Gilles"/>
    <s v="Bouju"/>
    <n v="29"/>
  </r>
  <r>
    <d v="2024-03-20T00:00:00"/>
    <n v="2024"/>
    <s v="Mar"/>
    <s v="Q1"/>
    <n v="12"/>
    <x v="0"/>
    <s v="Oksana"/>
    <s v="Mikhalko"/>
    <n v="18.75"/>
  </r>
  <r>
    <d v="2024-03-21T00:00:00"/>
    <n v="2024"/>
    <s v="Mar"/>
    <s v="Q1"/>
    <n v="12"/>
    <x v="127"/>
    <s v="Anna"/>
    <s v="Zhao"/>
    <n v="498.8"/>
  </r>
  <r>
    <d v="2024-03-26T00:00:00"/>
    <n v="2024"/>
    <s v="Mar"/>
    <s v="Q1"/>
    <n v="13"/>
    <x v="47"/>
    <s v="Fabio"/>
    <s v="Trotta"/>
    <n v="635.17999999999995"/>
  </r>
  <r>
    <d v="2024-03-27T00:00:00"/>
    <n v="2024"/>
    <s v="Mar"/>
    <s v="Q1"/>
    <n v="13"/>
    <x v="0"/>
    <s v="Oksana"/>
    <s v="Mikhalko"/>
    <n v="18.75"/>
  </r>
  <r>
    <d v="2024-03-28T00:00:00"/>
    <n v="2024"/>
    <s v="Mar"/>
    <s v="Q1"/>
    <n v="13"/>
    <x v="123"/>
    <s v="Matthieu"/>
    <s v="Matthieu"/>
    <n v="501"/>
  </r>
  <r>
    <d v="2024-04-03T00:00:00"/>
    <n v="2024"/>
    <s v="Apr"/>
    <s v="Q2"/>
    <n v="14"/>
    <x v="128"/>
    <s v="Elizabeth"/>
    <s v="Romero"/>
    <n v="29"/>
  </r>
  <r>
    <d v="2024-04-10T00:00:00"/>
    <n v="2024"/>
    <s v="Apr"/>
    <s v="Q2"/>
    <n v="15"/>
    <x v="0"/>
    <s v="Oksana"/>
    <s v="Mikhalko"/>
    <n v="18.75"/>
  </r>
  <r>
    <d v="2024-04-10T00:00:00"/>
    <n v="2024"/>
    <s v="Apr"/>
    <s v="Q2"/>
    <n v="15"/>
    <x v="122"/>
    <s v="Silvia"/>
    <s v="Bermeo"/>
    <n v="90"/>
  </r>
  <r>
    <d v="2024-04-11T00:00:00"/>
    <n v="2024"/>
    <s v="Apr"/>
    <s v="Q2"/>
    <n v="15"/>
    <x v="101"/>
    <s v="Simon"/>
    <s v="Thery"/>
    <n v="719.4"/>
  </r>
  <r>
    <d v="2024-04-17T00:00:00"/>
    <n v="2024"/>
    <s v="Apr"/>
    <s v="Q2"/>
    <n v="16"/>
    <x v="0"/>
    <s v="Oksana"/>
    <s v="Mikhalko"/>
    <n v="18.75"/>
  </r>
  <r>
    <d v="2024-04-18T00:00:00"/>
    <n v="2024"/>
    <s v="Apr"/>
    <s v="Q2"/>
    <n v="16"/>
    <x v="128"/>
    <s v="Elizabeth"/>
    <s v="Romero"/>
    <n v="58"/>
  </r>
  <r>
    <d v="2024-04-24T00:00:00"/>
    <n v="2024"/>
    <s v="Apr"/>
    <s v="Q2"/>
    <n v="17"/>
    <x v="0"/>
    <s v="Oksana"/>
    <s v="Mikhalko"/>
    <n v="18.75"/>
  </r>
  <r>
    <d v="2024-04-29T00:00:00"/>
    <n v="2024"/>
    <s v="Apr"/>
    <s v="Q2"/>
    <n v="18"/>
    <x v="105"/>
    <s v="Bright"/>
    <s v="School"/>
    <n v="350"/>
  </r>
  <r>
    <d v="2024-04-29T00:00:00"/>
    <n v="2024"/>
    <s v="Apr"/>
    <s v="Q2"/>
    <n v="18"/>
    <x v="81"/>
    <s v="Marie"/>
    <s v="Chance"/>
    <n v="266.8"/>
  </r>
  <r>
    <d v="2024-04-30T00:00:00"/>
    <n v="2024"/>
    <s v="Apr"/>
    <s v="Q2"/>
    <n v="18"/>
    <x v="82"/>
    <s v="Pierluigi"/>
    <s v="Pierluigi"/>
    <n v="159.13"/>
  </r>
  <r>
    <d v="2024-05-08T00:00:00"/>
    <n v="2024"/>
    <s v="May"/>
    <s v="Q2"/>
    <n v="19"/>
    <x v="0"/>
    <s v="Oksana"/>
    <s v="Mikhalko"/>
    <n v="18.75"/>
  </r>
  <r>
    <d v="2024-05-08T00:00:00"/>
    <n v="2024"/>
    <s v="May"/>
    <s v="Q2"/>
    <n v="19"/>
    <x v="87"/>
    <s v="Serena"/>
    <s v="Baldelli"/>
    <n v="286.7"/>
  </r>
  <r>
    <d v="2024-05-14T00:00:00"/>
    <n v="2024"/>
    <s v="May"/>
    <s v="Q2"/>
    <n v="20"/>
    <x v="128"/>
    <s v="Elizabeth"/>
    <s v="Romero"/>
    <n v="58"/>
  </r>
  <r>
    <d v="2024-05-15T00:00:00"/>
    <n v="2024"/>
    <s v="May"/>
    <s v="Q2"/>
    <n v="20"/>
    <x v="0"/>
    <s v="Oksana"/>
    <s v="Mikhalko"/>
    <n v="18.75"/>
  </r>
  <r>
    <d v="2024-05-22T00:00:00"/>
    <n v="2024"/>
    <s v="May"/>
    <s v="Q2"/>
    <n v="21"/>
    <x v="105"/>
    <s v="Bright"/>
    <s v="School"/>
    <n v="322.67"/>
  </r>
  <r>
    <d v="2024-05-23T00:00:00"/>
    <n v="2024"/>
    <s v="May"/>
    <s v="Q2"/>
    <n v="21"/>
    <x v="129"/>
    <s v="Matthias"/>
    <s v="Knopp"/>
    <n v="29"/>
  </r>
  <r>
    <d v="2024-05-24T00:00:00"/>
    <n v="2024"/>
    <s v="May"/>
    <s v="Q2"/>
    <n v="21"/>
    <x v="129"/>
    <s v="Matthias"/>
    <s v="Knopp"/>
    <n v="29"/>
  </r>
  <r>
    <d v="2024-05-31T00:00:00"/>
    <n v="2024"/>
    <s v="May"/>
    <s v="Q2"/>
    <n v="22"/>
    <x v="129"/>
    <s v="Matthias"/>
    <s v="Knopp"/>
    <n v="29"/>
  </r>
  <r>
    <d v="2024-06-04T00:00:00"/>
    <n v="2024"/>
    <s v="Jun"/>
    <s v="Q2"/>
    <n v="23"/>
    <x v="128"/>
    <s v="Elizabeth"/>
    <s v="Romero"/>
    <n v="58"/>
  </r>
  <r>
    <d v="2024-06-07T00:00:00"/>
    <n v="2024"/>
    <s v="Jun"/>
    <s v="Q2"/>
    <n v="23"/>
    <x v="129"/>
    <s v="Matthias"/>
    <s v="Knopp"/>
    <n v="29"/>
  </r>
  <r>
    <d v="2024-06-11T00:00:00"/>
    <n v="2024"/>
    <s v="Jun"/>
    <s v="Q2"/>
    <n v="24"/>
    <x v="82"/>
    <s v="Pierluigi"/>
    <s v="Pierluigi"/>
    <n v="159.13"/>
  </r>
  <r>
    <d v="2024-06-14T00:00:00"/>
    <n v="2024"/>
    <s v="Jun"/>
    <s v="Q2"/>
    <n v="24"/>
    <x v="129"/>
    <s v="Matthias"/>
    <s v="Knopp"/>
    <n v="29"/>
  </r>
  <r>
    <d v="2024-06-23T00:00:00"/>
    <n v="2024"/>
    <s v="Jun"/>
    <s v="Q2"/>
    <n v="25"/>
    <x v="49"/>
    <s v="Olivier"/>
    <s v="Juillard"/>
    <n v="400"/>
  </r>
  <r>
    <d v="2024-06-28T00:00:00"/>
    <n v="2024"/>
    <s v="Jun"/>
    <s v="Q2"/>
    <n v="26"/>
    <x v="129"/>
    <s v="Matthias"/>
    <s v="Knopp"/>
    <n v="29"/>
  </r>
  <r>
    <d v="2024-07-01T00:00:00"/>
    <n v="2024"/>
    <s v="Jul"/>
    <s v="Q3"/>
    <n v="27"/>
    <x v="105"/>
    <s v="Bright"/>
    <s v="School"/>
    <n v="242"/>
  </r>
  <r>
    <d v="2024-07-05T00:00:00"/>
    <n v="2024"/>
    <s v="Jul"/>
    <s v="Q3"/>
    <n v="27"/>
    <x v="129"/>
    <s v="Matthias"/>
    <s v="Knopp"/>
    <n v="29"/>
  </r>
  <r>
    <d v="2024-07-12T00:00:00"/>
    <n v="2024"/>
    <s v="Jul"/>
    <s v="Q3"/>
    <n v="28"/>
    <x v="129"/>
    <s v="Matthias"/>
    <s v="Knopp"/>
    <n v="29"/>
  </r>
  <r>
    <d v="2024-07-16T00:00:00"/>
    <n v="2024"/>
    <s v="Jul"/>
    <s v="Q3"/>
    <n v="29"/>
    <x v="105"/>
    <s v="Bright"/>
    <s v="School"/>
    <n v="115.5"/>
  </r>
  <r>
    <d v="2024-07-19T00:00:00"/>
    <n v="2024"/>
    <s v="Jul"/>
    <s v="Q3"/>
    <n v="29"/>
    <x v="129"/>
    <s v="Matthias"/>
    <s v="Knopp"/>
    <n v="29"/>
  </r>
  <r>
    <d v="2024-07-23T00:00:00"/>
    <n v="2024"/>
    <s v="Jul"/>
    <s v="Q3"/>
    <n v="30"/>
    <x v="130"/>
    <s v="Pilot"/>
    <s v="P"/>
    <n v="531.03"/>
  </r>
  <r>
    <d v="2024-07-26T00:00:00"/>
    <n v="2024"/>
    <s v="Jul"/>
    <s v="Q3"/>
    <n v="30"/>
    <x v="82"/>
    <s v="Pierluigi"/>
    <s v="Pierluigi"/>
    <n v="159.13"/>
  </r>
  <r>
    <d v="2024-07-31T00:00:00"/>
    <n v="2024"/>
    <s v="Jul"/>
    <s v="Q3"/>
    <n v="31"/>
    <x v="129"/>
    <s v="Matthias"/>
    <s v="Knopp"/>
    <n v="29"/>
  </r>
  <r>
    <d v="2024-08-19T00:00:00"/>
    <n v="2024"/>
    <s v="Aug"/>
    <s v="Q3"/>
    <n v="34"/>
    <x v="105"/>
    <s v="Bright"/>
    <s v="School"/>
    <n v="176"/>
  </r>
  <r>
    <d v="2024-08-24T00:00:00"/>
    <n v="2024"/>
    <s v="Aug"/>
    <s v="Q3"/>
    <n v="34"/>
    <x v="129"/>
    <s v="Matthias"/>
    <s v="Knopp"/>
    <n v="29"/>
  </r>
  <r>
    <d v="2024-08-30T00:00:00"/>
    <n v="2024"/>
    <s v="Aug"/>
    <s v="Q3"/>
    <n v="35"/>
    <x v="129"/>
    <s v="Matthias"/>
    <s v="Knopp"/>
    <n v="29"/>
  </r>
  <r>
    <d v="2024-09-03T00:00:00"/>
    <n v="2024"/>
    <s v="Sep"/>
    <s v="Q3"/>
    <n v="36"/>
    <x v="0"/>
    <s v="Oksana"/>
    <s v="Mikhalko"/>
    <n v="18.75"/>
  </r>
  <r>
    <d v="2024-09-03T00:00:00"/>
    <n v="2024"/>
    <s v="Sep"/>
    <s v="Q3"/>
    <n v="36"/>
    <x v="82"/>
    <s v="Pierluigi"/>
    <s v="Pierluigi"/>
    <n v="159.13"/>
  </r>
  <r>
    <d v="2024-09-06T00:00:00"/>
    <n v="2024"/>
    <s v="Sep"/>
    <s v="Q3"/>
    <n v="36"/>
    <x v="129"/>
    <s v="Matthias"/>
    <s v="Knopp"/>
    <n v="29"/>
  </r>
  <r>
    <d v="2024-09-11T00:00:00"/>
    <n v="2024"/>
    <s v="Sep"/>
    <s v="Q3"/>
    <n v="37"/>
    <x v="131"/>
    <s v="Chloe"/>
    <s v="Elea"/>
    <n v="513"/>
  </r>
  <r>
    <d v="2024-09-11T00:00:00"/>
    <n v="2024"/>
    <s v="Sep"/>
    <s v="Q3"/>
    <n v="37"/>
    <x v="0"/>
    <s v="Oksana"/>
    <s v="Mikhalko"/>
    <n v="18.75"/>
  </r>
  <r>
    <d v="2024-09-13T00:00:00"/>
    <n v="2024"/>
    <s v="Sep"/>
    <s v="Q3"/>
    <n v="37"/>
    <x v="129"/>
    <s v="Matthias"/>
    <s v="Knopp"/>
    <n v="29"/>
  </r>
  <r>
    <d v="2024-09-16T00:00:00"/>
    <n v="2024"/>
    <s v="Sep"/>
    <s v="Q3"/>
    <n v="38"/>
    <x v="0"/>
    <s v="Oksana"/>
    <s v="Mikhalko"/>
    <n v="17.53"/>
  </r>
  <r>
    <d v="2024-09-23T00:00:00"/>
    <n v="2024"/>
    <s v="Sep"/>
    <s v="Q3"/>
    <n v="39"/>
    <x v="105"/>
    <s v="Bright"/>
    <s v="School"/>
    <n v="198"/>
  </r>
  <r>
    <d v="2024-09-26T00:00:00"/>
    <n v="2024"/>
    <s v="Sep"/>
    <s v="Q3"/>
    <n v="39"/>
    <x v="101"/>
    <s v="Simon"/>
    <s v="Thery"/>
    <n v="719.4"/>
  </r>
  <r>
    <d v="2024-09-27T00:00:00"/>
    <n v="2024"/>
    <s v="Sep"/>
    <s v="Q3"/>
    <n v="39"/>
    <x v="129"/>
    <s v="Matthias"/>
    <s v="Knopp"/>
    <n v="29"/>
  </r>
  <r>
    <d v="2024-10-01T00:00:00"/>
    <n v="2024"/>
    <s v="Oct"/>
    <s v="Q4"/>
    <n v="40"/>
    <x v="105"/>
    <s v="Bright"/>
    <s v="School"/>
    <n v="181.5"/>
  </r>
  <r>
    <d v="2024-10-04T00:00:00"/>
    <n v="2024"/>
    <s v="Oct"/>
    <s v="Q4"/>
    <n v="40"/>
    <x v="129"/>
    <s v="Matthias"/>
    <s v="Knopp"/>
    <n v="29"/>
  </r>
  <r>
    <d v="2024-10-15T00:00:00"/>
    <n v="2024"/>
    <s v="Oct"/>
    <s v="Q4"/>
    <n v="42"/>
    <x v="82"/>
    <s v="Pierluigi"/>
    <s v="Pierluigi"/>
    <n v="159.13"/>
  </r>
  <r>
    <d v="2024-10-17T00:00:00"/>
    <n v="2024"/>
    <s v="Oct"/>
    <s v="Q4"/>
    <n v="42"/>
    <x v="129"/>
    <s v="Matthias"/>
    <s v="Knopp"/>
    <n v="29"/>
  </r>
  <r>
    <d v="2024-10-19T00:00:00"/>
    <n v="2024"/>
    <s v="Oct"/>
    <s v="Q4"/>
    <n v="42"/>
    <x v="0"/>
    <s v="Oksana"/>
    <s v="Mikhalko"/>
    <n v="17.53"/>
  </r>
  <r>
    <d v="2024-10-22T00:00:00"/>
    <n v="2024"/>
    <s v="Oct"/>
    <s v="Q4"/>
    <n v="43"/>
    <x v="0"/>
    <s v="Oksana"/>
    <s v="Mikhalko"/>
    <n v="17.53"/>
  </r>
  <r>
    <d v="2024-10-25T00:00:00"/>
    <n v="2024"/>
    <s v="Oct"/>
    <s v="Q4"/>
    <n v="43"/>
    <x v="129"/>
    <s v="Matthias"/>
    <s v="Knopp"/>
    <n v="35"/>
  </r>
  <r>
    <d v="2024-10-27T00:00:00"/>
    <n v="2024"/>
    <s v="Oct"/>
    <s v="Q4"/>
    <n v="43"/>
    <x v="49"/>
    <s v="Olivier"/>
    <s v="Juillard"/>
    <n v="490.47"/>
  </r>
  <r>
    <d v="2024-10-30T00:00:00"/>
    <n v="2024"/>
    <s v="Oct"/>
    <s v="Q4"/>
    <n v="44"/>
    <x v="0"/>
    <s v="Oksana"/>
    <s v="Mikhalko"/>
    <n v="17.53"/>
  </r>
  <r>
    <d v="2024-11-01T00:00:00"/>
    <n v="2024"/>
    <s v="Nov"/>
    <s v="Q4"/>
    <n v="44"/>
    <x v="129"/>
    <s v="Matthias"/>
    <s v="Knopp"/>
    <n v="35"/>
  </r>
  <r>
    <d v="2024-11-07T00:00:00"/>
    <n v="2024"/>
    <s v="Nov"/>
    <s v="Q4"/>
    <n v="45"/>
    <x v="0"/>
    <s v="Oksana"/>
    <s v="Mikhalko"/>
    <n v="17.53"/>
  </r>
  <r>
    <d v="2024-11-11T00:00:00"/>
    <n v="2024"/>
    <s v="Nov"/>
    <s v="Q4"/>
    <n v="46"/>
    <x v="132"/>
    <s v="Anton"/>
    <s v="Romanoskii"/>
    <n v="152"/>
  </r>
  <r>
    <d v="2024-11-11T00:00:00"/>
    <n v="2024"/>
    <s v="Nov"/>
    <s v="Q4"/>
    <n v="46"/>
    <x v="105"/>
    <s v="Bright"/>
    <s v="School"/>
    <n v="115.5"/>
  </r>
  <r>
    <d v="2024-11-11T00:00:00"/>
    <n v="2024"/>
    <s v="Nov"/>
    <s v="Q4"/>
    <n v="46"/>
    <x v="47"/>
    <s v="Fabio"/>
    <s v="Trotta"/>
    <n v="644.79"/>
  </r>
  <r>
    <d v="2024-11-13T00:00:00"/>
    <n v="2024"/>
    <s v="Nov"/>
    <s v="Q4"/>
    <n v="46"/>
    <x v="0"/>
    <s v="Oksana"/>
    <s v="Mikhalko"/>
    <n v="17.53"/>
  </r>
  <r>
    <d v="2024-11-15T00:00:00"/>
    <n v="2024"/>
    <s v="Nov"/>
    <s v="Q4"/>
    <n v="46"/>
    <x v="129"/>
    <s v="Matthias"/>
    <s v="Knopp"/>
    <n v="29"/>
  </r>
  <r>
    <d v="2024-11-20T00:00:00"/>
    <n v="2024"/>
    <s v="Nov"/>
    <s v="Q4"/>
    <n v="47"/>
    <x v="0"/>
    <s v="Oksana"/>
    <s v="Mikhalko"/>
    <n v="17.53"/>
  </r>
  <r>
    <d v="2024-11-25T00:00:00"/>
    <n v="2024"/>
    <s v="Nov"/>
    <s v="Q4"/>
    <n v="48"/>
    <x v="82"/>
    <s v="Pierluigi"/>
    <s v="Pierluigi"/>
    <n v="159.13"/>
  </r>
  <r>
    <d v="2024-11-27T00:00:00"/>
    <n v="2024"/>
    <s v="Nov"/>
    <s v="Q4"/>
    <n v="48"/>
    <x v="0"/>
    <s v="Oksana"/>
    <s v="Mikhalko"/>
    <n v="17.53"/>
  </r>
  <r>
    <d v="2024-11-29T00:00:00"/>
    <n v="2024"/>
    <s v="Nov"/>
    <s v="Q4"/>
    <n v="48"/>
    <x v="129"/>
    <s v="Matthias"/>
    <s v="Knopp"/>
    <n v="29"/>
  </r>
  <r>
    <d v="2024-12-11T00:00:00"/>
    <n v="2024"/>
    <s v="Dec"/>
    <s v="Q4"/>
    <n v="50"/>
    <x v="0"/>
    <s v="Oksana"/>
    <s v="Mikhalko"/>
    <n v="17.53"/>
  </r>
  <r>
    <d v="2024-12-13T00:00:00"/>
    <n v="2024"/>
    <s v="Dec"/>
    <s v="Q4"/>
    <n v="50"/>
    <x v="129"/>
    <s v="Matthias"/>
    <s v="Knopp"/>
    <n v="29"/>
  </r>
  <r>
    <d v="2024-12-13T00:00:00"/>
    <n v="2024"/>
    <s v="Dec"/>
    <s v="Q4"/>
    <n v="50"/>
    <x v="93"/>
    <s v="Véronique"/>
    <s v="Marichal"/>
    <n v="164.49"/>
  </r>
  <r>
    <d v="2024-12-16T00:00:00"/>
    <n v="2024"/>
    <s v="Dec"/>
    <s v="Q4"/>
    <n v="51"/>
    <x v="105"/>
    <s v="Bright"/>
    <s v="School"/>
    <n v="165"/>
  </r>
  <r>
    <d v="2024-12-18T00:00:00"/>
    <n v="2024"/>
    <s v="Dec"/>
    <s v="Q4"/>
    <n v="51"/>
    <x v="0"/>
    <s v="Oksana"/>
    <s v="Mikhalko"/>
    <n v="17.53"/>
  </r>
  <r>
    <d v="2024-12-20T00:00:00"/>
    <n v="2024"/>
    <s v="Dec"/>
    <s v="Q4"/>
    <n v="51"/>
    <x v="129"/>
    <s v="Matthias"/>
    <s v="Knopp"/>
    <n v="29"/>
  </r>
  <r>
    <d v="2024-12-30T00:00:00"/>
    <n v="2024"/>
    <s v="Dec"/>
    <s v="Q4"/>
    <n v="53"/>
    <x v="0"/>
    <s v="Oksana"/>
    <s v="Mikhalko"/>
    <n v="17.53"/>
  </r>
  <r>
    <d v="2024-12-31T00:00:00"/>
    <n v="2024"/>
    <s v="Dec"/>
    <s v="Q4"/>
    <n v="53"/>
    <x v="132"/>
    <s v="Anton"/>
    <s v="Romanoskii"/>
    <n v="152"/>
  </r>
  <r>
    <d v="2025-01-03T00:00:00"/>
    <n v="2025"/>
    <s v="Jan"/>
    <s v="Q1"/>
    <n v="1"/>
    <x v="129"/>
    <s v="Matthias"/>
    <s v="Knopp"/>
    <n v="29"/>
  </r>
  <r>
    <d v="2025-01-07T00:00:00"/>
    <n v="2025"/>
    <s v="Jan"/>
    <s v="Q1"/>
    <n v="2"/>
    <x v="131"/>
    <s v="Chloe"/>
    <s v="Elea"/>
    <n v="512.98"/>
  </r>
  <r>
    <d v="2025-01-13T00:00:00"/>
    <n v="2025"/>
    <s v="Jan"/>
    <s v="Q1"/>
    <n v="3"/>
    <x v="105"/>
    <s v="Bright"/>
    <s v="School"/>
    <n v="82.5"/>
  </r>
  <r>
    <d v="2025-01-17T00:00:00"/>
    <n v="2025"/>
    <s v="Jan"/>
    <s v="Q1"/>
    <n v="3"/>
    <x v="133"/>
    <s v="Lais"/>
    <s v="Lais"/>
    <n v="152"/>
  </r>
  <r>
    <d v="2025-01-17T00:00:00"/>
    <n v="2025"/>
    <s v="Jan"/>
    <s v="Q1"/>
    <n v="3"/>
    <x v="0"/>
    <s v="Oksana"/>
    <s v="Mikhalko"/>
    <n v="17.53"/>
  </r>
  <r>
    <d v="2025-01-22T00:00:00"/>
    <n v="2025"/>
    <s v="Jan"/>
    <s v="Q1"/>
    <n v="4"/>
    <x v="0"/>
    <s v="Oksana"/>
    <s v="Mikhalko"/>
    <n v="17.53"/>
  </r>
  <r>
    <d v="2025-01-22T00:00:00"/>
    <n v="2025"/>
    <s v="Jan"/>
    <s v="Q1"/>
    <n v="4"/>
    <x v="82"/>
    <s v="Pierluigi"/>
    <s v="Pierluigi"/>
    <n v="159.13"/>
  </r>
  <r>
    <d v="2025-01-24T00:00:00"/>
    <n v="2025"/>
    <s v="Jan"/>
    <s v="Q1"/>
    <n v="4"/>
    <x v="81"/>
    <s v="Marie"/>
    <s v="Chance"/>
    <n v="255.32"/>
  </r>
  <r>
    <d v="2025-01-29T00:00:00"/>
    <n v="2025"/>
    <s v="Jan"/>
    <s v="Q1"/>
    <n v="5"/>
    <x v="0"/>
    <s v="Oksana"/>
    <s v="Mikhalko"/>
    <n v="17.53"/>
  </r>
  <r>
    <d v="2025-01-31T00:00:00"/>
    <n v="2025"/>
    <s v="Jan"/>
    <s v="Q1"/>
    <n v="5"/>
    <x v="129"/>
    <s v="Matthias"/>
    <s v="Knopp"/>
    <n v="58"/>
  </r>
  <r>
    <d v="2025-01-31T00:00:00"/>
    <n v="2025"/>
    <s v="Jan"/>
    <s v="Q1"/>
    <n v="5"/>
    <x v="101"/>
    <s v="Simon"/>
    <s v="Thery"/>
    <n v="719.4"/>
  </r>
  <r>
    <d v="2025-02-03T00:00:00"/>
    <n v="2025"/>
    <s v="Feb"/>
    <s v="Q1"/>
    <n v="6"/>
    <x v="132"/>
    <s v="Anton"/>
    <s v="Romanoskii"/>
    <n v="152"/>
  </r>
  <r>
    <d v="2025-02-05T00:00:00"/>
    <n v="2025"/>
    <s v="Feb"/>
    <s v="Q1"/>
    <n v="6"/>
    <x v="0"/>
    <s v="Oksana"/>
    <s v="Mikhalko"/>
    <n v="17.53"/>
  </r>
  <r>
    <d v="2025-02-12T00:00:00"/>
    <n v="2025"/>
    <s v="Feb"/>
    <s v="Q1"/>
    <n v="7"/>
    <x v="0"/>
    <s v="Oksana"/>
    <s v="Mikhalko"/>
    <n v="17.53"/>
  </r>
  <r>
    <d v="2025-02-14T00:00:00"/>
    <n v="2025"/>
    <s v="Feb"/>
    <s v="Q1"/>
    <n v="7"/>
    <x v="129"/>
    <s v="Matthias"/>
    <s v="Knopp"/>
    <n v="29"/>
  </r>
  <r>
    <d v="2025-02-17T00:00:00"/>
    <n v="2025"/>
    <s v="Feb"/>
    <s v="Q1"/>
    <n v="8"/>
    <x v="105"/>
    <s v="Bright"/>
    <s v="School"/>
    <n v="148.5"/>
  </r>
  <r>
    <d v="2025-02-19T00:00:00"/>
    <n v="2025"/>
    <s v="Feb"/>
    <s v="Q1"/>
    <n v="8"/>
    <x v="0"/>
    <s v="Oksana"/>
    <s v="Mikhalko"/>
    <n v="17.53"/>
  </r>
  <r>
    <d v="2025-02-26T00:00:00"/>
    <n v="2025"/>
    <s v="Feb"/>
    <s v="Q1"/>
    <n v="9"/>
    <x v="129"/>
    <s v="Matthias"/>
    <s v="Knopp"/>
    <n v="29"/>
  </r>
  <r>
    <d v="2025-02-26T00:00:00"/>
    <n v="2025"/>
    <s v="Feb"/>
    <s v="Q1"/>
    <n v="9"/>
    <x v="134"/>
    <s v="Yuval"/>
    <s v="Maymon"/>
    <n v="256.5"/>
  </r>
  <r>
    <d v="2025-02-28T00:00:00"/>
    <n v="2025"/>
    <s v="Feb"/>
    <s v="Q1"/>
    <n v="9"/>
    <x v="133"/>
    <s v="Lais"/>
    <s v="Lais"/>
    <n v="152"/>
  </r>
  <r>
    <d v="2025-03-03T00:00:00"/>
    <n v="2025"/>
    <s v="Mar"/>
    <s v="Q1"/>
    <n v="10"/>
    <x v="82"/>
    <s v="Pierluigi"/>
    <s v="Pierluigi"/>
    <n v="159.13"/>
  </r>
  <r>
    <d v="2025-03-04T00:00:00"/>
    <n v="2025"/>
    <s v="Mar"/>
    <s v="Q1"/>
    <n v="10"/>
    <x v="127"/>
    <s v="Anna"/>
    <s v="Zhao"/>
    <n v="498.8"/>
  </r>
  <r>
    <d v="2025-03-07T00:00:00"/>
    <n v="2025"/>
    <s v="Mar"/>
    <s v="Q1"/>
    <n v="10"/>
    <x v="129"/>
    <s v="Matthias"/>
    <s v="Knopp"/>
    <n v="29"/>
  </r>
  <r>
    <d v="2025-03-12T00:00:00"/>
    <n v="2025"/>
    <s v="Mar"/>
    <s v="Q1"/>
    <n v="11"/>
    <x v="0"/>
    <s v="Oksana"/>
    <s v="Mikhalko"/>
    <n v="17.53"/>
  </r>
  <r>
    <d v="2025-03-18T00:00:00"/>
    <n v="2025"/>
    <s v="Mar"/>
    <s v="Q1"/>
    <n v="12"/>
    <x v="105"/>
    <s v="Bright"/>
    <s v="School"/>
    <n v="132"/>
  </r>
  <r>
    <d v="2025-03-19T00:00:00"/>
    <n v="2025"/>
    <s v="Mar"/>
    <s v="Q1"/>
    <n v="12"/>
    <x v="0"/>
    <s v="Oksana"/>
    <s v="Mikhalko"/>
    <n v="17.53"/>
  </r>
  <r>
    <d v="2025-03-20T00:00:00"/>
    <n v="2025"/>
    <s v="Mar"/>
    <s v="Q1"/>
    <n v="12"/>
    <x v="129"/>
    <s v="Matthias"/>
    <s v="Knopp"/>
    <n v="29"/>
  </r>
  <r>
    <d v="2025-03-26T00:00:00"/>
    <n v="2025"/>
    <s v="Mar"/>
    <s v="Q1"/>
    <n v="13"/>
    <x v="0"/>
    <s v="Oksana"/>
    <s v="Mikhalko"/>
    <n v="17.53"/>
  </r>
  <r>
    <d v="2025-04-02T00:00:00"/>
    <n v="2025"/>
    <s v="Apr"/>
    <s v="Q2"/>
    <n v="14"/>
    <x v="0"/>
    <s v="Oksana"/>
    <s v="Mikhalko"/>
    <n v="17.53"/>
  </r>
  <r>
    <d v="2025-04-04T00:00:00"/>
    <n v="2025"/>
    <s v="Apr"/>
    <s v="Q2"/>
    <n v="14"/>
    <x v="133"/>
    <s v="Lais"/>
    <s v="Lais"/>
    <n v="152"/>
  </r>
  <r>
    <d v="2025-04-07T00:00:00"/>
    <n v="2025"/>
    <s v="Apr"/>
    <s v="Q2"/>
    <n v="15"/>
    <x v="49"/>
    <s v="Olivier"/>
    <s v="Juillard"/>
    <n v="380.62"/>
  </r>
  <r>
    <d v="2025-04-07T00:00:00"/>
    <n v="2025"/>
    <s v="Apr"/>
    <s v="Q2"/>
    <n v="15"/>
    <x v="82"/>
    <s v="Pierluigi"/>
    <s v="Pierluigi"/>
    <n v="159.13"/>
  </r>
  <r>
    <d v="2025-04-09T00:00:00"/>
    <n v="2025"/>
    <s v="Apr"/>
    <s v="Q2"/>
    <n v="15"/>
    <x v="0"/>
    <s v="Oksana"/>
    <s v="Mikhalko"/>
    <n v="17.53"/>
  </r>
  <r>
    <d v="2025-04-09T00:00:00"/>
    <n v="2025"/>
    <s v="Apr"/>
    <s v="Q2"/>
    <n v="15"/>
    <x v="32"/>
    <s v="Pierre"/>
    <s v="Piton"/>
    <n v="54"/>
  </r>
  <r>
    <d v="2025-04-11T00:00:00"/>
    <n v="2025"/>
    <s v="Apr"/>
    <s v="Q2"/>
    <n v="15"/>
    <x v="129"/>
    <s v="Matthias"/>
    <s v="Knopp"/>
    <n v="29"/>
  </r>
  <r>
    <d v="2025-04-16T00:00:00"/>
    <n v="2025"/>
    <s v="Apr"/>
    <s v="Q2"/>
    <n v="16"/>
    <x v="0"/>
    <s v="Oksana"/>
    <s v="Mikhalko"/>
    <n v="17.53"/>
  </r>
  <r>
    <d v="2025-04-17T00:00:00"/>
    <n v="2025"/>
    <s v="Apr"/>
    <s v="Q2"/>
    <n v="16"/>
    <x v="105"/>
    <s v="Bright"/>
    <s v="School"/>
    <n v="148.5"/>
  </r>
  <r>
    <d v="2025-04-22T00:00:00"/>
    <n v="2025"/>
    <s v="Apr"/>
    <s v="Q2"/>
    <n v="17"/>
    <x v="132"/>
    <s v="Anton"/>
    <s v="Romanoskii"/>
    <n v="152"/>
  </r>
  <r>
    <d v="2025-04-23T00:00:00"/>
    <n v="2025"/>
    <s v="Apr"/>
    <s v="Q2"/>
    <n v="17"/>
    <x v="0"/>
    <s v="Oksana"/>
    <s v="Mikhalko"/>
    <n v="17.53"/>
  </r>
  <r>
    <d v="2025-04-25T00:00:00"/>
    <n v="2025"/>
    <s v="Apr"/>
    <s v="Q2"/>
    <n v="17"/>
    <x v="129"/>
    <s v="Matthias"/>
    <s v="Knopp"/>
    <n v="29"/>
  </r>
  <r>
    <d v="2025-05-02T00:00:00"/>
    <n v="2025"/>
    <s v="May"/>
    <s v="Q2"/>
    <n v="18"/>
    <x v="129"/>
    <s v="Matthias"/>
    <s v="Knopp"/>
    <n v="29"/>
  </r>
  <r>
    <d v="2025-05-13T00:00:00"/>
    <n v="2025"/>
    <s v="May"/>
    <s v="Q2"/>
    <n v="20"/>
    <x v="47"/>
    <s v="Fabio"/>
    <s v="Trotta"/>
    <n v="322.5"/>
  </r>
  <r>
    <d v="2025-05-14T00:00:00"/>
    <n v="2025"/>
    <s v="May"/>
    <s v="Q2"/>
    <n v="20"/>
    <x v="0"/>
    <s v="Oksana"/>
    <s v="Mikhalko"/>
    <n v="17.53"/>
  </r>
  <r>
    <d v="2025-05-14T00:00:00"/>
    <n v="2025"/>
    <s v="May"/>
    <s v="Q2"/>
    <n v="20"/>
    <x v="103"/>
    <s v="Saloua"/>
    <s v="Tamasin"/>
    <n v="29.3"/>
  </r>
  <r>
    <d v="2025-05-21T00:00:00"/>
    <n v="2025"/>
    <s v="May"/>
    <s v="Q2"/>
    <n v="21"/>
    <x v="0"/>
    <s v="Oksana"/>
    <s v="Mikhalko"/>
    <n v="17.53"/>
  </r>
  <r>
    <d v="2025-05-21T00:00:00"/>
    <n v="2025"/>
    <s v="May"/>
    <s v="Q2"/>
    <n v="21"/>
    <x v="82"/>
    <s v="Pierluigi"/>
    <s v="Pierluigi"/>
    <n v="159.13"/>
  </r>
  <r>
    <d v="2025-05-22T00:00:00"/>
    <n v="2025"/>
    <s v="May"/>
    <s v="Q2"/>
    <n v="21"/>
    <x v="132"/>
    <s v="Anton"/>
    <s v="Romanoskii"/>
    <n v="152"/>
  </r>
  <r>
    <d v="2025-05-22T00:00:00"/>
    <n v="2025"/>
    <s v="May"/>
    <s v="Q2"/>
    <n v="21"/>
    <x v="32"/>
    <s v="Pierre"/>
    <s v="Piton"/>
    <n v="54"/>
  </r>
  <r>
    <d v="2025-05-27T00:00:00"/>
    <n v="2025"/>
    <s v="May"/>
    <s v="Q2"/>
    <n v="22"/>
    <x v="105"/>
    <s v="Bright"/>
    <s v="School"/>
    <n v="82.5"/>
  </r>
  <r>
    <d v="2025-05-28T00:00:00"/>
    <n v="2025"/>
    <s v="May"/>
    <s v="Q2"/>
    <n v="22"/>
    <x v="0"/>
    <s v="Oksana"/>
    <s v="Mikhalko"/>
    <n v="17.53"/>
  </r>
  <r>
    <d v="2025-06-04T00:00:00"/>
    <n v="2025"/>
    <s v="Jun"/>
    <s v="Q2"/>
    <n v="23"/>
    <x v="0"/>
    <s v="Oksana"/>
    <s v="Mikhalko"/>
    <n v="17.53"/>
  </r>
  <r>
    <d v="2025-06-11T00:00:00"/>
    <n v="2025"/>
    <s v="Jun"/>
    <s v="Q2"/>
    <n v="24"/>
    <x v="0"/>
    <s v="Oksana"/>
    <s v="Mikhalko"/>
    <n v="17.53"/>
  </r>
  <r>
    <d v="2025-06-16T00:00:00"/>
    <n v="2025"/>
    <s v="Jun"/>
    <s v="Q2"/>
    <n v="25"/>
    <x v="105"/>
    <s v="Bright"/>
    <s v="School"/>
    <n v="99"/>
  </r>
  <r>
    <d v="2025-06-18T00:00:00"/>
    <n v="2025"/>
    <s v="Jun"/>
    <s v="Q2"/>
    <n v="25"/>
    <x v="0"/>
    <s v="Oksana"/>
    <s v="Mikhalko"/>
    <n v="17.53"/>
  </r>
  <r>
    <d v="2025-06-25T00:00:00"/>
    <n v="2025"/>
    <s v="Jun"/>
    <s v="Q2"/>
    <n v="26"/>
    <x v="82"/>
    <s v="Pierluigi"/>
    <s v="Pierluigi"/>
    <n v="159.13"/>
  </r>
  <r>
    <d v="2025-06-27T00:00:00"/>
    <n v="2025"/>
    <s v="Jun"/>
    <s v="Q2"/>
    <n v="26"/>
    <x v="32"/>
    <s v="Pierre"/>
    <s v="Piton"/>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283B12-9ED8-4FB1-99DB-3EA95386F691}" name="PivotTable1"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numFmtId="14" showAll="0"/>
    <pivotField numFmtId="1" showAll="0"/>
    <pivotField showAll="0"/>
    <pivotField showAll="0"/>
    <pivotField showAll="0"/>
    <pivotField axis="axisRow" showAll="0" measureFilter="1">
      <items count="136">
        <item x="115"/>
        <item x="19"/>
        <item x="17"/>
        <item x="40"/>
        <item x="112"/>
        <item x="15"/>
        <item x="25"/>
        <item x="10"/>
        <item x="36"/>
        <item x="127"/>
        <item x="126"/>
        <item x="132"/>
        <item x="53"/>
        <item x="27"/>
        <item x="21"/>
        <item x="59"/>
        <item x="6"/>
        <item x="70"/>
        <item x="109"/>
        <item x="113"/>
        <item x="55"/>
        <item x="76"/>
        <item x="105"/>
        <item x="52"/>
        <item x="44"/>
        <item x="91"/>
        <item x="50"/>
        <item x="2"/>
        <item x="131"/>
        <item x="60"/>
        <item x="29"/>
        <item x="80"/>
        <item x="35"/>
        <item x="84"/>
        <item x="64"/>
        <item x="65"/>
        <item x="78"/>
        <item x="14"/>
        <item x="7"/>
        <item x="37"/>
        <item x="42"/>
        <item x="110"/>
        <item x="99"/>
        <item x="97"/>
        <item x="51"/>
        <item x="79"/>
        <item x="116"/>
        <item x="86"/>
        <item x="108"/>
        <item x="48"/>
        <item x="26"/>
        <item x="111"/>
        <item x="107"/>
        <item x="128"/>
        <item x="62"/>
        <item x="104"/>
        <item x="9"/>
        <item x="124"/>
        <item x="12"/>
        <item x="11"/>
        <item x="47"/>
        <item x="119"/>
        <item x="13"/>
        <item x="46"/>
        <item x="118"/>
        <item x="58"/>
        <item x="89"/>
        <item x="45"/>
        <item x="16"/>
        <item x="77"/>
        <item x="43"/>
        <item x="83"/>
        <item x="23"/>
        <item x="3"/>
        <item x="75"/>
        <item x="18"/>
        <item x="114"/>
        <item x="61"/>
        <item x="56"/>
        <item x="120"/>
        <item x="133"/>
        <item x="54"/>
        <item x="95"/>
        <item x="68"/>
        <item x="66"/>
        <item x="94"/>
        <item x="8"/>
        <item x="30"/>
        <item x="72"/>
        <item x="100"/>
        <item x="28"/>
        <item x="31"/>
        <item x="57"/>
        <item x="96"/>
        <item x="33"/>
        <item x="102"/>
        <item x="81"/>
        <item x="129"/>
        <item x="123"/>
        <item x="88"/>
        <item x="4"/>
        <item x="38"/>
        <item x="41"/>
        <item x="0"/>
        <item x="49"/>
        <item x="34"/>
        <item x="121"/>
        <item x="24"/>
        <item x="82"/>
        <item x="71"/>
        <item x="69"/>
        <item x="32"/>
        <item x="130"/>
        <item x="73"/>
        <item x="125"/>
        <item x="39"/>
        <item x="98"/>
        <item x="103"/>
        <item x="87"/>
        <item x="122"/>
        <item x="101"/>
        <item x="90"/>
        <item x="67"/>
        <item x="106"/>
        <item x="117"/>
        <item x="85"/>
        <item x="22"/>
        <item x="92"/>
        <item x="93"/>
        <item x="74"/>
        <item x="1"/>
        <item x="20"/>
        <item x="63"/>
        <item x="5"/>
        <item x="134"/>
        <item t="default"/>
      </items>
    </pivotField>
    <pivotField showAll="0"/>
    <pivotField showAll="0"/>
    <pivotField dataField="1" numFmtId="164" showAll="0"/>
  </pivotFields>
  <rowFields count="1">
    <field x="5"/>
  </rowFields>
  <rowItems count="16">
    <i>
      <x v="3"/>
    </i>
    <i>
      <x v="22"/>
    </i>
    <i>
      <x v="25"/>
    </i>
    <i>
      <x v="39"/>
    </i>
    <i>
      <x v="60"/>
    </i>
    <i>
      <x v="63"/>
    </i>
    <i>
      <x v="65"/>
    </i>
    <i>
      <x v="72"/>
    </i>
    <i>
      <x v="86"/>
    </i>
    <i>
      <x v="103"/>
    </i>
    <i>
      <x v="104"/>
    </i>
    <i>
      <x v="108"/>
    </i>
    <i>
      <x v="118"/>
    </i>
    <i>
      <x v="120"/>
    </i>
    <i>
      <x v="133"/>
    </i>
    <i t="grand">
      <x/>
    </i>
  </rowItems>
  <colItems count="1">
    <i/>
  </colItems>
  <dataFields count="1">
    <dataField name="Sum of Pay" fld="8" baseField="0" baseItem="0" numFmtId="164"/>
  </dataFields>
  <pivotTableStyleInfo name="PivotStyleLight16" showRowHeaders="1" showColHeaders="1" showRowStripes="0" showColStripes="0" showLastColumn="1"/>
  <filters count="1">
    <filter fld="5"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E80F9-AC7C-4560-B014-333CB14B128C}" name="PivotTable1"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J9" firstHeaderRow="1" firstDataRow="2" firstDataCol="1"/>
  <pivotFields count="13">
    <pivotField numFmtId="14" showAll="0">
      <items count="8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826"/>
        <item x="791"/>
        <item x="795"/>
        <item x="797"/>
        <item x="799"/>
        <item x="809"/>
        <item x="813"/>
        <item x="815"/>
        <item x="818"/>
        <item x="821"/>
        <item x="832"/>
        <item x="835"/>
        <item x="839"/>
        <item x="843"/>
        <item x="849"/>
        <item x="854"/>
        <item x="855"/>
        <item x="802"/>
        <item x="805"/>
        <item x="828"/>
        <item x="792"/>
        <item x="800"/>
        <item x="801"/>
        <item x="804"/>
        <item x="806"/>
        <item x="808"/>
        <item x="810"/>
        <item x="812"/>
        <item x="814"/>
        <item x="817"/>
        <item x="819"/>
        <item x="824"/>
        <item x="825"/>
        <item x="827"/>
        <item x="830"/>
        <item x="831"/>
        <item x="834"/>
        <item x="840"/>
        <item x="842"/>
        <item x="844"/>
        <item x="845"/>
        <item x="848"/>
        <item x="850"/>
        <item x="853"/>
        <item x="857"/>
        <item x="858"/>
        <item x="861"/>
        <item x="862"/>
        <item x="863"/>
        <item x="865"/>
        <item x="847"/>
        <item x="803"/>
        <item x="838"/>
        <item x="807"/>
        <item x="820"/>
        <item x="829"/>
        <item x="852"/>
        <item x="859"/>
        <item x="793"/>
        <item x="796"/>
        <item x="816"/>
        <item x="823"/>
        <item x="833"/>
        <item x="841"/>
        <item x="851"/>
        <item x="860"/>
        <item x="864"/>
        <item x="822"/>
        <item x="856"/>
        <item x="836"/>
        <item x="846"/>
        <item x="798"/>
        <item x="811"/>
        <item x="837"/>
        <item x="866"/>
        <item x="867"/>
        <item x="794"/>
        <item t="default"/>
      </items>
    </pivotField>
    <pivotField axis="axisCol" numFmtId="1" showAll="0">
      <items count="9">
        <item x="0"/>
        <item x="1"/>
        <item x="2"/>
        <item x="3"/>
        <item x="4"/>
        <item x="5"/>
        <item x="6"/>
        <item x="7"/>
        <item t="default"/>
      </items>
    </pivotField>
    <pivotField showAll="0"/>
    <pivotField axis="axisRow" showAll="0">
      <items count="5">
        <item x="0"/>
        <item x="1"/>
        <item x="2"/>
        <item x="3"/>
        <item t="default"/>
      </items>
    </pivotField>
    <pivotField showAll="0"/>
    <pivotField showAll="0">
      <items count="136">
        <item x="115"/>
        <item x="19"/>
        <item x="17"/>
        <item x="40"/>
        <item x="112"/>
        <item x="15"/>
        <item x="25"/>
        <item x="10"/>
        <item x="36"/>
        <item x="127"/>
        <item x="126"/>
        <item x="132"/>
        <item x="53"/>
        <item x="27"/>
        <item x="21"/>
        <item x="59"/>
        <item x="6"/>
        <item x="70"/>
        <item x="109"/>
        <item x="113"/>
        <item x="55"/>
        <item x="76"/>
        <item x="105"/>
        <item x="52"/>
        <item x="44"/>
        <item x="91"/>
        <item x="50"/>
        <item x="2"/>
        <item x="131"/>
        <item x="60"/>
        <item x="29"/>
        <item x="80"/>
        <item x="35"/>
        <item x="84"/>
        <item x="64"/>
        <item x="65"/>
        <item x="78"/>
        <item x="14"/>
        <item x="7"/>
        <item x="37"/>
        <item x="42"/>
        <item x="110"/>
        <item x="99"/>
        <item x="97"/>
        <item x="51"/>
        <item x="79"/>
        <item x="116"/>
        <item x="86"/>
        <item x="108"/>
        <item x="48"/>
        <item x="26"/>
        <item x="111"/>
        <item x="107"/>
        <item x="128"/>
        <item x="62"/>
        <item x="104"/>
        <item x="9"/>
        <item x="124"/>
        <item x="12"/>
        <item x="11"/>
        <item x="47"/>
        <item x="119"/>
        <item x="13"/>
        <item x="46"/>
        <item x="118"/>
        <item x="58"/>
        <item x="89"/>
        <item x="45"/>
        <item x="16"/>
        <item x="77"/>
        <item x="43"/>
        <item x="83"/>
        <item x="23"/>
        <item x="3"/>
        <item x="75"/>
        <item x="18"/>
        <item x="114"/>
        <item x="61"/>
        <item x="56"/>
        <item x="120"/>
        <item x="133"/>
        <item x="54"/>
        <item x="95"/>
        <item x="68"/>
        <item x="66"/>
        <item x="94"/>
        <item x="8"/>
        <item x="30"/>
        <item x="72"/>
        <item x="100"/>
        <item x="28"/>
        <item x="31"/>
        <item x="57"/>
        <item x="96"/>
        <item x="33"/>
        <item x="102"/>
        <item x="81"/>
        <item x="129"/>
        <item x="123"/>
        <item x="88"/>
        <item x="4"/>
        <item x="38"/>
        <item x="41"/>
        <item x="0"/>
        <item x="49"/>
        <item x="34"/>
        <item x="121"/>
        <item x="24"/>
        <item x="82"/>
        <item x="71"/>
        <item x="69"/>
        <item x="32"/>
        <item x="130"/>
        <item x="73"/>
        <item x="125"/>
        <item x="39"/>
        <item x="98"/>
        <item x="103"/>
        <item x="87"/>
        <item x="122"/>
        <item x="101"/>
        <item x="90"/>
        <item x="67"/>
        <item x="106"/>
        <item x="117"/>
        <item x="85"/>
        <item x="22"/>
        <item x="92"/>
        <item x="93"/>
        <item x="74"/>
        <item x="1"/>
        <item x="20"/>
        <item x="63"/>
        <item x="5"/>
        <item x="134"/>
        <item t="default"/>
      </items>
    </pivotField>
    <pivotField showAll="0"/>
    <pivotField showAll="0"/>
    <pivotField dataField="1" numFmtId="164"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3"/>
  </rowFields>
  <rowItems count="5">
    <i>
      <x/>
    </i>
    <i>
      <x v="1"/>
    </i>
    <i>
      <x v="2"/>
    </i>
    <i>
      <x v="3"/>
    </i>
    <i t="grand">
      <x/>
    </i>
  </rowItems>
  <colFields count="1">
    <field x="1"/>
  </colFields>
  <colItems count="9">
    <i>
      <x/>
    </i>
    <i>
      <x v="1"/>
    </i>
    <i>
      <x v="2"/>
    </i>
    <i>
      <x v="3"/>
    </i>
    <i>
      <x v="4"/>
    </i>
    <i>
      <x v="5"/>
    </i>
    <i>
      <x v="6"/>
    </i>
    <i>
      <x v="7"/>
    </i>
    <i t="grand">
      <x/>
    </i>
  </colItems>
  <dataFields count="1">
    <dataField name="Sum of Pay" fld="8" baseField="0" baseItem="0" numFmtId="164"/>
  </dataFields>
  <formats count="1">
    <format dxfId="22">
      <pivotArea outline="0" collapsedLevelsAreSubtotals="1"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 chart="4"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6A6140-959C-4788-8D81-B8A999E18F11}" name="PivotTable10"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4:B43" firstHeaderRow="1" firstDataRow="1" firstDataCol="1"/>
  <pivotFields count="13">
    <pivotField numFmtId="14" showAll="0">
      <items count="8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826"/>
        <item x="791"/>
        <item x="795"/>
        <item x="797"/>
        <item x="799"/>
        <item x="809"/>
        <item x="813"/>
        <item x="815"/>
        <item x="818"/>
        <item x="821"/>
        <item x="832"/>
        <item x="835"/>
        <item x="839"/>
        <item x="843"/>
        <item x="849"/>
        <item x="854"/>
        <item x="855"/>
        <item x="802"/>
        <item x="805"/>
        <item x="828"/>
        <item x="792"/>
        <item x="800"/>
        <item x="801"/>
        <item x="804"/>
        <item x="806"/>
        <item x="808"/>
        <item x="810"/>
        <item x="812"/>
        <item x="814"/>
        <item x="817"/>
        <item x="819"/>
        <item x="824"/>
        <item x="825"/>
        <item x="827"/>
        <item x="830"/>
        <item x="831"/>
        <item x="834"/>
        <item x="840"/>
        <item x="842"/>
        <item x="844"/>
        <item x="845"/>
        <item x="848"/>
        <item x="850"/>
        <item x="853"/>
        <item x="857"/>
        <item x="858"/>
        <item x="861"/>
        <item x="862"/>
        <item x="863"/>
        <item x="865"/>
        <item x="847"/>
        <item x="803"/>
        <item x="838"/>
        <item x="807"/>
        <item x="820"/>
        <item x="829"/>
        <item x="852"/>
        <item x="859"/>
        <item x="793"/>
        <item x="796"/>
        <item x="816"/>
        <item x="823"/>
        <item x="833"/>
        <item x="841"/>
        <item x="851"/>
        <item x="860"/>
        <item x="864"/>
        <item x="822"/>
        <item x="856"/>
        <item x="836"/>
        <item x="846"/>
        <item x="798"/>
        <item x="811"/>
        <item x="837"/>
        <item x="866"/>
        <item x="867"/>
        <item x="794"/>
        <item t="default"/>
      </items>
    </pivotField>
    <pivotField numFmtId="1" showAll="0"/>
    <pivotField showAll="0"/>
    <pivotField axis="axisRow" showAll="0">
      <items count="5">
        <item x="0"/>
        <item x="1"/>
        <item x="2"/>
        <item x="3"/>
        <item t="default"/>
      </items>
    </pivotField>
    <pivotField showAll="0"/>
    <pivotField showAll="0">
      <items count="136">
        <item x="115"/>
        <item x="19"/>
        <item x="17"/>
        <item x="40"/>
        <item x="112"/>
        <item x="15"/>
        <item x="25"/>
        <item x="10"/>
        <item x="36"/>
        <item x="127"/>
        <item x="126"/>
        <item x="132"/>
        <item x="53"/>
        <item x="27"/>
        <item x="21"/>
        <item x="59"/>
        <item x="6"/>
        <item x="70"/>
        <item x="109"/>
        <item x="113"/>
        <item x="55"/>
        <item x="76"/>
        <item x="105"/>
        <item x="52"/>
        <item x="44"/>
        <item x="91"/>
        <item x="50"/>
        <item x="2"/>
        <item x="131"/>
        <item x="60"/>
        <item x="29"/>
        <item x="80"/>
        <item x="35"/>
        <item x="84"/>
        <item x="64"/>
        <item x="65"/>
        <item x="78"/>
        <item x="14"/>
        <item x="7"/>
        <item x="37"/>
        <item x="42"/>
        <item x="110"/>
        <item x="99"/>
        <item x="97"/>
        <item x="51"/>
        <item x="79"/>
        <item x="116"/>
        <item x="86"/>
        <item x="108"/>
        <item x="48"/>
        <item x="26"/>
        <item x="111"/>
        <item x="107"/>
        <item x="128"/>
        <item x="62"/>
        <item x="104"/>
        <item x="9"/>
        <item x="124"/>
        <item x="12"/>
        <item x="11"/>
        <item x="47"/>
        <item x="119"/>
        <item x="13"/>
        <item x="46"/>
        <item x="118"/>
        <item x="58"/>
        <item x="89"/>
        <item x="45"/>
        <item x="16"/>
        <item x="77"/>
        <item x="43"/>
        <item x="83"/>
        <item x="23"/>
        <item x="3"/>
        <item x="75"/>
        <item x="18"/>
        <item x="114"/>
        <item x="61"/>
        <item x="56"/>
        <item x="120"/>
        <item x="133"/>
        <item x="54"/>
        <item x="95"/>
        <item x="68"/>
        <item x="66"/>
        <item x="94"/>
        <item x="8"/>
        <item x="30"/>
        <item x="72"/>
        <item x="100"/>
        <item x="28"/>
        <item x="31"/>
        <item x="57"/>
        <item x="96"/>
        <item x="33"/>
        <item x="102"/>
        <item x="81"/>
        <item x="129"/>
        <item x="123"/>
        <item x="88"/>
        <item x="4"/>
        <item x="38"/>
        <item x="41"/>
        <item x="0"/>
        <item x="49"/>
        <item x="34"/>
        <item x="121"/>
        <item x="24"/>
        <item x="82"/>
        <item x="71"/>
        <item x="69"/>
        <item x="32"/>
        <item x="130"/>
        <item x="73"/>
        <item x="125"/>
        <item x="39"/>
        <item x="98"/>
        <item x="103"/>
        <item x="87"/>
        <item x="122"/>
        <item x="101"/>
        <item x="90"/>
        <item x="67"/>
        <item x="106"/>
        <item x="117"/>
        <item x="85"/>
        <item x="22"/>
        <item x="92"/>
        <item x="93"/>
        <item x="74"/>
        <item x="1"/>
        <item x="20"/>
        <item x="63"/>
        <item x="5"/>
        <item x="134"/>
        <item t="default"/>
      </items>
    </pivotField>
    <pivotField showAll="0"/>
    <pivotField showAll="0"/>
    <pivotField dataField="1"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11">
        <item x="0"/>
        <item x="1"/>
        <item x="2"/>
        <item x="3"/>
        <item x="4"/>
        <item x="5"/>
        <item x="6"/>
        <item x="7"/>
        <item x="8"/>
        <item x="9"/>
        <item t="default"/>
      </items>
    </pivotField>
  </pivotFields>
  <rowFields count="2">
    <field x="12"/>
    <field x="3"/>
  </rowFields>
  <rowItems count="39">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t="grand">
      <x/>
    </i>
  </rowItems>
  <colItems count="1">
    <i/>
  </colItems>
  <dataFields count="1">
    <dataField name="Sum of Pay" fld="8" baseField="0" baseItem="0"/>
  </dataFields>
  <chartFormats count="2">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FF3377-4D36-4A9C-9677-587D3B521982}" name="PivotTable3"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2" firstHeaderRow="1" firstDataRow="1" firstDataCol="1"/>
  <pivotFields count="15">
    <pivotField showAll="0"/>
    <pivotField axis="axisRow" numFmtId="1" showAll="0">
      <items count="13">
        <item x="0"/>
        <item x="1"/>
        <item x="2"/>
        <item x="3"/>
        <item x="4"/>
        <item x="5"/>
        <item x="6"/>
        <item x="7"/>
        <item x="8"/>
        <item x="9"/>
        <item x="10"/>
        <item x="11"/>
        <item t="default"/>
      </items>
    </pivotField>
    <pivotField showAll="0"/>
    <pivotField axis="axisRow" numFmtId="1"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 showAll="0"/>
  </pivotFields>
  <rowFields count="2">
    <field x="3"/>
    <field x="1"/>
  </rowFields>
  <rowItems count="9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t="grand">
      <x/>
    </i>
  </rowItems>
  <colItems count="1">
    <i/>
  </colItems>
  <dataFields count="1">
    <dataField name="Sum of GBP" fld="8" baseField="0" baseItem="0" numFmtId="1"/>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A22232-FBD3-4026-87A6-FD374B621FEF}" name="PivotTable5"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2" firstHeaderRow="1" firstDataRow="1" firstDataCol="1"/>
  <pivotFields count="15">
    <pivotField showAll="0"/>
    <pivotField axis="axisRow" numFmtId="1" showAll="0">
      <items count="13">
        <item x="0"/>
        <item x="1"/>
        <item x="2"/>
        <item x="3"/>
        <item x="4"/>
        <item x="5"/>
        <item x="6"/>
        <item x="7"/>
        <item x="8"/>
        <item x="9"/>
        <item x="10"/>
        <item x="11"/>
        <item t="default"/>
      </items>
    </pivotField>
    <pivotField showAll="0"/>
    <pivotField axis="axisRow" numFmtId="1" showAll="0">
      <items count="9">
        <item x="0"/>
        <item x="1"/>
        <item x="2"/>
        <item x="3"/>
        <item x="4"/>
        <item x="5"/>
        <item x="6"/>
        <item x="7"/>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2">
    <field x="3"/>
    <field x="1"/>
  </rowFields>
  <rowItems count="9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t="grand">
      <x/>
    </i>
  </rowItems>
  <colItems count="1">
    <i/>
  </colItems>
  <dataFields count="1">
    <dataField name="Sum of Hours" fld="9" baseField="1" baseItem="6"/>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D3E28B-493C-48ED-A8EB-1C3E3DBF0F35}" name="PivotTable6" cacheId="13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68" firstHeaderRow="1" firstDataRow="1" firstDataCol="1"/>
  <pivotFields count="15">
    <pivotField axis="axisRow" showAll="0">
      <items count="357">
        <item x="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6"/>
        <item x="337"/>
        <item x="338"/>
        <item x="339"/>
        <item x="340"/>
        <item x="341"/>
        <item x="342"/>
        <item x="343"/>
        <item x="344"/>
        <item x="345"/>
        <item x="346"/>
        <item x="347"/>
        <item x="348"/>
        <item x="349"/>
        <item x="350"/>
        <item x="351"/>
        <item x="352"/>
        <item x="353"/>
        <item x="354"/>
        <item x="355"/>
        <item t="default"/>
      </items>
    </pivotField>
    <pivotField numFmtId="1" showAll="0"/>
    <pivotField showAll="0"/>
    <pivotField axis="axisRow" numFmtId="1" showAll="0">
      <items count="9">
        <item x="0"/>
        <item x="1"/>
        <item x="2"/>
        <item x="3"/>
        <item x="4"/>
        <item x="5"/>
        <item x="6"/>
        <item x="7"/>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2">
    <field x="3"/>
    <field x="0"/>
  </rowFields>
  <rowItems count="365">
    <i>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x v="1"/>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x v="2"/>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x v="3"/>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x v="4"/>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x v="5"/>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x v="6"/>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x v="7"/>
    </i>
    <i r="1">
      <x/>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t="grand">
      <x/>
    </i>
  </rowItems>
  <colItems count="1">
    <i/>
  </colItems>
  <dataFields count="1">
    <dataField name="Sum of £/hour"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9B6EAE-88ED-4BD8-92CB-873ABE505F87}" name="PivotTable1"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J17" firstHeaderRow="1" firstDataRow="2" firstDataCol="1"/>
  <pivotFields count="15">
    <pivotField showAll="0"/>
    <pivotField numFmtId="1" showAll="0"/>
    <pivotField axis="axisRow" showAll="0">
      <items count="13">
        <item x="0"/>
        <item x="1"/>
        <item x="2"/>
        <item x="3"/>
        <item x="4"/>
        <item x="5"/>
        <item x="6"/>
        <item x="7"/>
        <item x="8"/>
        <item x="9"/>
        <item x="10"/>
        <item x="11"/>
        <item t="default"/>
      </items>
    </pivotField>
    <pivotField axis="axisCol" numFmtId="1"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3"/>
  </colFields>
  <colItems count="9">
    <i>
      <x/>
    </i>
    <i>
      <x v="1"/>
    </i>
    <i>
      <x v="2"/>
    </i>
    <i>
      <x v="3"/>
    </i>
    <i>
      <x v="4"/>
    </i>
    <i>
      <x v="5"/>
    </i>
    <i>
      <x v="6"/>
    </i>
    <i>
      <x v="7"/>
    </i>
    <i t="grand">
      <x/>
    </i>
  </colItems>
  <dataFields count="1">
    <dataField name="Sum of GBP" fld="8" baseField="6" baseItem="3" numFmtId="1"/>
  </dataFields>
  <chartFormats count="17">
    <chartFormat chart="0" format="8"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0" format="12" series="1">
      <pivotArea type="data" outline="0" fieldPosition="0">
        <references count="2">
          <reference field="4294967294" count="1" selected="0">
            <x v="0"/>
          </reference>
          <reference field="3" count="1" selected="0">
            <x v="3"/>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5"/>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7"/>
          </reference>
        </references>
      </pivotArea>
    </chartFormat>
    <chartFormat chart="6" format="25" series="1">
      <pivotArea type="data" outline="0" fieldPosition="0">
        <references count="2">
          <reference field="4294967294" count="1" selected="0">
            <x v="0"/>
          </reference>
          <reference field="3" count="1" selected="0">
            <x v="0"/>
          </reference>
        </references>
      </pivotArea>
    </chartFormat>
    <chartFormat chart="6" format="26" series="1">
      <pivotArea type="data" outline="0" fieldPosition="0">
        <references count="2">
          <reference field="4294967294" count="1" selected="0">
            <x v="0"/>
          </reference>
          <reference field="3" count="1" selected="0">
            <x v="1"/>
          </reference>
        </references>
      </pivotArea>
    </chartFormat>
    <chartFormat chart="6" format="27" series="1">
      <pivotArea type="data" outline="0" fieldPosition="0">
        <references count="2">
          <reference field="4294967294" count="1" selected="0">
            <x v="0"/>
          </reference>
          <reference field="3" count="1" selected="0">
            <x v="2"/>
          </reference>
        </references>
      </pivotArea>
    </chartFormat>
    <chartFormat chart="6" format="28" series="1">
      <pivotArea type="data" outline="0" fieldPosition="0">
        <references count="2">
          <reference field="4294967294" count="1" selected="0">
            <x v="0"/>
          </reference>
          <reference field="3" count="1" selected="0">
            <x v="3"/>
          </reference>
        </references>
      </pivotArea>
    </chartFormat>
    <chartFormat chart="6" format="29" series="1">
      <pivotArea type="data" outline="0" fieldPosition="0">
        <references count="2">
          <reference field="4294967294" count="1" selected="0">
            <x v="0"/>
          </reference>
          <reference field="3" count="1" selected="0">
            <x v="4"/>
          </reference>
        </references>
      </pivotArea>
    </chartFormat>
    <chartFormat chart="6" format="30" series="1">
      <pivotArea type="data" outline="0" fieldPosition="0">
        <references count="2">
          <reference field="4294967294" count="1" selected="0">
            <x v="0"/>
          </reference>
          <reference field="3" count="1" selected="0">
            <x v="5"/>
          </reference>
        </references>
      </pivotArea>
    </chartFormat>
    <chartFormat chart="6" format="31" series="1">
      <pivotArea type="data" outline="0" fieldPosition="0">
        <references count="2">
          <reference field="4294967294" count="1" selected="0">
            <x v="0"/>
          </reference>
          <reference field="3" count="1" selected="0">
            <x v="6"/>
          </reference>
        </references>
      </pivotArea>
    </chartFormat>
    <chartFormat chart="6" format="32" series="1">
      <pivotArea type="data" outline="0" fieldPosition="0">
        <references count="2">
          <reference field="4294967294" count="1" selected="0">
            <x v="0"/>
          </reference>
          <reference field="3" count="1" selected="0">
            <x v="7"/>
          </reference>
        </references>
      </pivotArea>
    </chartFormat>
    <chartFormat chart="0" format="1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 xr10:uid="{1D36F262-34C7-49A5-927E-1A553830D083}" sourceName="Client">
  <pivotTables>
    <pivotTable tabId="13" name="PivotTable10"/>
    <pivotTable tabId="2" name="PivotTable1"/>
  </pivotTables>
  <data>
    <tabular pivotCacheId="594045117">
      <items count="135">
        <i x="115" s="1"/>
        <i x="19" s="1"/>
        <i x="17" s="1"/>
        <i x="40" s="1"/>
        <i x="112" s="1"/>
        <i x="15" s="1"/>
        <i x="25" s="1"/>
        <i x="10" s="1"/>
        <i x="36" s="1"/>
        <i x="127" s="1"/>
        <i x="126" s="1"/>
        <i x="132" s="1"/>
        <i x="53" s="1"/>
        <i x="27" s="1"/>
        <i x="21" s="1"/>
        <i x="59" s="1"/>
        <i x="6" s="1"/>
        <i x="70" s="1"/>
        <i x="109" s="1"/>
        <i x="113" s="1"/>
        <i x="55" s="1"/>
        <i x="76" s="1"/>
        <i x="105" s="1"/>
        <i x="52" s="1"/>
        <i x="44" s="1"/>
        <i x="91" s="1"/>
        <i x="50" s="1"/>
        <i x="2" s="1"/>
        <i x="131" s="1"/>
        <i x="60" s="1"/>
        <i x="29" s="1"/>
        <i x="80" s="1"/>
        <i x="35" s="1"/>
        <i x="84" s="1"/>
        <i x="64" s="1"/>
        <i x="65" s="1"/>
        <i x="78" s="1"/>
        <i x="14" s="1"/>
        <i x="7" s="1"/>
        <i x="37" s="1"/>
        <i x="42" s="1"/>
        <i x="110" s="1"/>
        <i x="99" s="1"/>
        <i x="97" s="1"/>
        <i x="51" s="1"/>
        <i x="79" s="1"/>
        <i x="116" s="1"/>
        <i x="86" s="1"/>
        <i x="108" s="1"/>
        <i x="48" s="1"/>
        <i x="26" s="1"/>
        <i x="111" s="1"/>
        <i x="107" s="1"/>
        <i x="128" s="1"/>
        <i x="62" s="1"/>
        <i x="104" s="1"/>
        <i x="9" s="1"/>
        <i x="124" s="1"/>
        <i x="12" s="1"/>
        <i x="11" s="1"/>
        <i x="47" s="1"/>
        <i x="119" s="1"/>
        <i x="13" s="1"/>
        <i x="46" s="1"/>
        <i x="118" s="1"/>
        <i x="58" s="1"/>
        <i x="89" s="1"/>
        <i x="45" s="1"/>
        <i x="16" s="1"/>
        <i x="77" s="1"/>
        <i x="43" s="1"/>
        <i x="83" s="1"/>
        <i x="23" s="1"/>
        <i x="3" s="1"/>
        <i x="75" s="1"/>
        <i x="18" s="1"/>
        <i x="114" s="1"/>
        <i x="61" s="1"/>
        <i x="56" s="1"/>
        <i x="120" s="1"/>
        <i x="133" s="1"/>
        <i x="54" s="1"/>
        <i x="95" s="1"/>
        <i x="68" s="1"/>
        <i x="66" s="1"/>
        <i x="94" s="1"/>
        <i x="8" s="1"/>
        <i x="30" s="1"/>
        <i x="72" s="1"/>
        <i x="100" s="1"/>
        <i x="28" s="1"/>
        <i x="31" s="1"/>
        <i x="57" s="1"/>
        <i x="96" s="1"/>
        <i x="33" s="1"/>
        <i x="102" s="1"/>
        <i x="81" s="1"/>
        <i x="129" s="1"/>
        <i x="123" s="1"/>
        <i x="88" s="1"/>
        <i x="4" s="1"/>
        <i x="38" s="1"/>
        <i x="41" s="1"/>
        <i x="0" s="1"/>
        <i x="49" s="1"/>
        <i x="34" s="1"/>
        <i x="121" s="1"/>
        <i x="24" s="1"/>
        <i x="82" s="1"/>
        <i x="71" s="1"/>
        <i x="69" s="1"/>
        <i x="32" s="1"/>
        <i x="130" s="1"/>
        <i x="73" s="1"/>
        <i x="125" s="1"/>
        <i x="39" s="1"/>
        <i x="98" s="1"/>
        <i x="103" s="1"/>
        <i x="87" s="1"/>
        <i x="122" s="1"/>
        <i x="101" s="1"/>
        <i x="90" s="1"/>
        <i x="67" s="1"/>
        <i x="106" s="1"/>
        <i x="117" s="1"/>
        <i x="85" s="1"/>
        <i x="22" s="1"/>
        <i x="92" s="1"/>
        <i x="93" s="1"/>
        <i x="74" s="1"/>
        <i x="1" s="1"/>
        <i x="20" s="1"/>
        <i x="63" s="1"/>
        <i x="5" s="1"/>
        <i x="1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xr10:uid="{004CC48E-3978-4568-B32C-D6B0DA6C2FD9}" cache="Slicer_Client" caption="Client" startItem="57"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0C0BB2-9B2B-48C0-A4EC-6CFD77399816}" name="Data_Table" displayName="Data_Table" ref="A1:I1336" totalsRowShown="0">
  <autoFilter ref="A1:I1336" xr:uid="{760C0BB2-9B2B-48C0-A4EC-6CFD77399816}"/>
  <sortState xmlns:xlrd2="http://schemas.microsoft.com/office/spreadsheetml/2017/richdata2" ref="A2:I1336">
    <sortCondition ref="A1:A1336"/>
  </sortState>
  <tableColumns count="9">
    <tableColumn id="1" xr3:uid="{8A9EEA1F-1075-4B1B-9064-67CA8008B0BC}" name="Date" dataDxfId="31"/>
    <tableColumn id="5" xr3:uid="{A77EA2AC-2E69-403E-A975-1E64176E3B74}" name="Year" dataDxfId="30">
      <calculatedColumnFormula>YEAR(Data_Table[[#This Row],[Date]])</calculatedColumnFormula>
    </tableColumn>
    <tableColumn id="6" xr3:uid="{3DF35584-E45F-4AE2-9594-2770D7249B56}" name="Month" dataDxfId="29">
      <calculatedColumnFormula>TEXT(Data_Table[[#This Row],[Date]],"mmm")</calculatedColumnFormula>
    </tableColumn>
    <tableColumn id="9" xr3:uid="{26B0536F-EC47-4014-A5E8-17F433A2910F}" name="Quarter" dataDxfId="28">
      <calculatedColumnFormula>"Q"&amp;INT((MONTH(Data_Table[[#This Row],[Date]])-1)/3)+1</calculatedColumnFormula>
    </tableColumn>
    <tableColumn id="10" xr3:uid="{8A7D7D40-F0B9-4B13-A61B-681685270C83}" name="WeekNum" dataDxfId="27">
      <calculatedColumnFormula>WEEKNUM(Data_Table[[#This Row],[Date]], 2)</calculatedColumnFormula>
    </tableColumn>
    <tableColumn id="4" xr3:uid="{97E7BE51-E501-4FC2-8EC5-473A7E768305}" name="Client" dataDxfId="26"/>
    <tableColumn id="7" xr3:uid="{BA3A4C90-8EF4-45F5-B8A2-B4A946B4F89B}" name="First Name" dataDxfId="25"/>
    <tableColumn id="8" xr3:uid="{9AE7ED8D-15E2-4BFB-A6DD-6C837D64ADEC}" name="Second Name" dataDxfId="24"/>
    <tableColumn id="3" xr3:uid="{F0A12404-C24F-48ED-8402-70B4D0CD2BA8}" name="Pay"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33AAAF-53EF-4538-A95D-1C48F3461EDD}" name="Table3" displayName="Table3" ref="A2:C17" totalsRowShown="0" headerRowDxfId="21">
  <autoFilter ref="A2:C17" xr:uid="{3333AAAF-53EF-4538-A95D-1C48F3461EDD}"/>
  <tableColumns count="3">
    <tableColumn id="1" xr3:uid="{8CCE895F-E31E-4F35-88B5-470FB3E0F293}" name="Client"/>
    <tableColumn id="2" xr3:uid="{6EE1DF23-2A9E-4E70-A78F-5BD25AD61022}" name="Total Pay" dataDxfId="20"/>
    <tableColumn id="3" xr3:uid="{62D0BF46-2B82-464A-BC4A-BB90A1424D8C}" name="% of Total" dataDxfId="19" dataCellStyle="Percent">
      <calculatedColumnFormula>B3/$B$19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60AD38-811E-4325-B34E-FC9BC5E2C756}" name="Income_Data" displayName="Income_Data" ref="A1:O357" headerRowDxfId="18" dataDxfId="17" totalsRowDxfId="16">
  <tableColumns count="15">
    <tableColumn id="1" xr3:uid="{D67B765C-F39C-4859-A1BB-978217E3C92A}" name="Date" totalsRowLabel="Total" dataDxfId="15"/>
    <tableColumn id="11" xr3:uid="{C073E6C5-72E8-4DEC-92A7-ABBBA5C0E3C1}" name="Month" dataDxfId="14" dataCellStyle="40% - Accent5"/>
    <tableColumn id="13" xr3:uid="{7CAAEA17-FFDA-4881-B604-0951D0CF1BE4}" name="MonthName" dataDxfId="13" dataCellStyle="40% - Accent5">
      <calculatedColumnFormula>TEXT(A2, "mmm")</calculatedColumnFormula>
    </tableColumn>
    <tableColumn id="12" xr3:uid="{72495C16-BAF9-4370-9C6E-B58FB55A5FB0}" name="Year" dataDxfId="12" dataCellStyle="40% - Accent5"/>
    <tableColumn id="2" xr3:uid="{C65E5DAD-4E71-4CA2-A0B9-EDA3BC7293D8}" name="Week" dataDxfId="11"/>
    <tableColumn id="14" xr3:uid="{035B0E6E-493B-4167-93ED-A036B8CC4B77}" name="WeekNum" dataDxfId="10" dataCellStyle="40% - Accent5">
      <calculatedColumnFormula>WEEKNUM(Income_Data[[#This Row],[Date]], 2)</calculatedColumnFormula>
    </tableColumn>
    <tableColumn id="15" xr3:uid="{CD785C21-8363-434B-A245-C2A1DAD4EE94}" name="Quarter" dataDxfId="9" dataCellStyle="40% - Accent5">
      <calculatedColumnFormula>"Q"&amp;INT((MONTH(Income_Data[[#This Row],[Date]])-1)/3)+1</calculatedColumnFormula>
    </tableColumn>
    <tableColumn id="3" xr3:uid="{DF3A8B2E-2C89-4121-9AC4-8EDA6F48D529}" name="USD" dataDxfId="8"/>
    <tableColumn id="4" xr3:uid="{F8A85B4D-2C4E-4F02-89E4-F87D9C2BD393}" name="GBP" dataDxfId="7"/>
    <tableColumn id="5" xr3:uid="{EDE6D18A-2B3F-411F-B962-8CA37C77883B}" name="Hours" dataDxfId="6"/>
    <tableColumn id="6" xr3:uid="{FE304FB7-7454-4325-B168-4EC9308065C5}" name="$/Hour" dataDxfId="5"/>
    <tableColumn id="7" xr3:uid="{B1324602-093B-49D2-86F6-C446EDE246F6}" name="£/hour" dataDxfId="4"/>
    <tableColumn id="8" xr3:uid="{334E84F2-EEDB-4908-AC6A-6D953DA01775}" name="Projected monthly USD" dataDxfId="3"/>
    <tableColumn id="9" xr3:uid="{D61CA760-1107-45A9-A552-806435113096}" name="Projected monthly GBP" dataDxfId="2"/>
    <tableColumn id="10" xr3:uid="{27E17FBA-FB50-41ED-B0E1-E4DDAA8EB6B4}" name="Projected yearly (10.5 months) GBP" totalsRowFunction="sum" dataDxfId="1" totalsRowDxfId="0"/>
  </tableColumns>
  <tableStyleInfo name="TableStyleLight2" showFirstColumn="1"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4E42A-BCDF-42F6-AF1D-FBDB6E51268D}">
  <sheetPr codeName="Sheet1">
    <tabColor theme="5" tint="-0.249977111117893"/>
  </sheetPr>
  <dimension ref="B1:AM114"/>
  <sheetViews>
    <sheetView tabSelected="1" topLeftCell="C10" zoomScale="115" zoomScaleNormal="115" workbookViewId="0">
      <selection activeCell="N11" sqref="N11"/>
    </sheetView>
  </sheetViews>
  <sheetFormatPr defaultColWidth="8.88671875" defaultRowHeight="14.4"/>
  <cols>
    <col min="1" max="1" width="1.88671875" style="32" customWidth="1"/>
    <col min="2" max="2" width="5.33203125" style="32" customWidth="1"/>
    <col min="3" max="3" width="8.88671875" style="32" customWidth="1"/>
    <col min="4" max="4" width="8.77734375" style="32" customWidth="1"/>
    <col min="5" max="6" width="8.88671875" style="32"/>
    <col min="7" max="7" width="10.77734375" style="32" customWidth="1"/>
    <col min="8" max="16384" width="8.88671875" style="32"/>
  </cols>
  <sheetData>
    <row r="1" spans="2:39">
      <c r="B1" s="50" t="s">
        <v>452</v>
      </c>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2"/>
      <c r="AI1" s="33"/>
    </row>
    <row r="2" spans="2:39">
      <c r="B2" s="53"/>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5"/>
      <c r="AI2" s="33"/>
    </row>
    <row r="3" spans="2:39">
      <c r="B3" s="53"/>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5"/>
      <c r="AI3" s="33"/>
    </row>
    <row r="4" spans="2:39">
      <c r="B4" s="53"/>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33"/>
    </row>
    <row r="5" spans="2:39" ht="68.400000000000006" customHeight="1">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5"/>
      <c r="AI5" s="33"/>
    </row>
    <row r="6" spans="2:39" ht="17.399999999999999" customHeight="1">
      <c r="B6" s="35"/>
      <c r="AH6" s="36"/>
    </row>
    <row r="7" spans="2:39" ht="23.4" customHeight="1">
      <c r="B7" s="35"/>
      <c r="C7" s="56" t="s">
        <v>453</v>
      </c>
      <c r="D7" s="56"/>
      <c r="H7" s="49" t="s">
        <v>446</v>
      </c>
      <c r="I7" s="49"/>
      <c r="J7" s="49"/>
      <c r="L7" s="44" t="s">
        <v>451</v>
      </c>
      <c r="M7" s="44"/>
      <c r="N7" s="44"/>
      <c r="O7" s="44"/>
      <c r="Q7" s="44" t="s">
        <v>448</v>
      </c>
      <c r="R7" s="44"/>
      <c r="S7" s="44"/>
      <c r="T7" s="44"/>
      <c r="V7" s="43" t="s">
        <v>449</v>
      </c>
      <c r="W7" s="43"/>
      <c r="X7" s="43"/>
      <c r="Z7" s="44" t="s">
        <v>450</v>
      </c>
      <c r="AA7" s="44"/>
      <c r="AB7" s="44"/>
      <c r="AH7" s="36"/>
      <c r="AM7" s="34"/>
    </row>
    <row r="8" spans="2:39" ht="54" customHeight="1">
      <c r="B8" s="35"/>
      <c r="C8" s="56"/>
      <c r="D8" s="56"/>
      <c r="H8" s="49"/>
      <c r="I8" s="49"/>
      <c r="J8" s="49"/>
      <c r="L8" s="44"/>
      <c r="M8" s="44"/>
      <c r="N8" s="44"/>
      <c r="O8" s="44"/>
      <c r="Q8" s="44"/>
      <c r="R8" s="44"/>
      <c r="S8" s="44"/>
      <c r="T8" s="44"/>
      <c r="U8" s="37" t="s">
        <v>447</v>
      </c>
      <c r="V8" s="43"/>
      <c r="W8" s="43"/>
      <c r="X8" s="43"/>
      <c r="Z8" s="44"/>
      <c r="AA8" s="44"/>
      <c r="AB8" s="44"/>
      <c r="AH8" s="36"/>
    </row>
    <row r="9" spans="2:39" ht="25.8" customHeight="1">
      <c r="B9" s="35"/>
      <c r="H9" s="45">
        <v>107481</v>
      </c>
      <c r="I9" s="45"/>
      <c r="J9" s="45"/>
      <c r="L9" s="46">
        <v>138</v>
      </c>
      <c r="M9" s="46"/>
      <c r="N9" s="46"/>
      <c r="O9" s="46"/>
      <c r="Q9" s="45">
        <v>796</v>
      </c>
      <c r="R9" s="45"/>
      <c r="S9" s="45"/>
      <c r="T9" s="45"/>
      <c r="V9" s="47">
        <v>296</v>
      </c>
      <c r="W9" s="47"/>
      <c r="X9" s="47"/>
      <c r="Z9" s="48">
        <v>22.84</v>
      </c>
      <c r="AA9" s="48"/>
      <c r="AB9" s="48"/>
      <c r="AH9" s="36"/>
    </row>
    <row r="10" spans="2:39">
      <c r="B10" s="35"/>
      <c r="AH10" s="36"/>
    </row>
    <row r="11" spans="2:39">
      <c r="B11" s="35"/>
      <c r="AH11" s="36"/>
    </row>
    <row r="12" spans="2:39">
      <c r="B12" s="35"/>
      <c r="AH12" s="36"/>
    </row>
    <row r="13" spans="2:39">
      <c r="B13" s="35"/>
      <c r="AH13" s="36"/>
    </row>
    <row r="14" spans="2:39">
      <c r="B14" s="35"/>
      <c r="AH14" s="36"/>
    </row>
    <row r="15" spans="2:39">
      <c r="B15" s="35"/>
      <c r="AH15" s="36"/>
    </row>
    <row r="16" spans="2:39">
      <c r="B16" s="35"/>
      <c r="AH16" s="36"/>
    </row>
    <row r="17" spans="2:34">
      <c r="B17" s="35"/>
      <c r="AH17" s="36"/>
    </row>
    <row r="18" spans="2:34">
      <c r="B18" s="35"/>
      <c r="AH18" s="36"/>
    </row>
    <row r="19" spans="2:34">
      <c r="B19" s="35"/>
      <c r="AH19" s="36"/>
    </row>
    <row r="20" spans="2:34">
      <c r="B20" s="35"/>
      <c r="AH20" s="36"/>
    </row>
    <row r="21" spans="2:34">
      <c r="B21" s="35"/>
      <c r="AH21" s="36"/>
    </row>
    <row r="22" spans="2:34">
      <c r="B22" s="35"/>
      <c r="AH22" s="36"/>
    </row>
    <row r="23" spans="2:34">
      <c r="B23" s="35"/>
      <c r="AH23" s="36"/>
    </row>
    <row r="24" spans="2:34">
      <c r="B24" s="35"/>
      <c r="AH24" s="36"/>
    </row>
    <row r="25" spans="2:34">
      <c r="B25" s="35"/>
      <c r="AH25" s="36"/>
    </row>
    <row r="26" spans="2:34">
      <c r="B26" s="35"/>
      <c r="AH26" s="36"/>
    </row>
    <row r="27" spans="2:34">
      <c r="B27" s="35"/>
      <c r="AH27" s="36"/>
    </row>
    <row r="28" spans="2:34">
      <c r="B28" s="35"/>
      <c r="AH28" s="36"/>
    </row>
    <row r="29" spans="2:34">
      <c r="B29" s="35"/>
      <c r="AH29" s="36"/>
    </row>
    <row r="30" spans="2:34">
      <c r="B30" s="35"/>
      <c r="AH30" s="36"/>
    </row>
    <row r="31" spans="2:34">
      <c r="B31" s="35"/>
      <c r="AH31" s="36"/>
    </row>
    <row r="32" spans="2:34">
      <c r="B32" s="35"/>
      <c r="AH32" s="36"/>
    </row>
    <row r="33" spans="2:34">
      <c r="B33" s="35"/>
      <c r="AH33" s="36"/>
    </row>
    <row r="34" spans="2:34">
      <c r="B34" s="35"/>
      <c r="AH34" s="36"/>
    </row>
    <row r="35" spans="2:34">
      <c r="B35" s="35"/>
      <c r="AH35" s="36"/>
    </row>
    <row r="36" spans="2:34">
      <c r="B36" s="35"/>
      <c r="AH36" s="36"/>
    </row>
    <row r="37" spans="2:34">
      <c r="B37" s="35"/>
      <c r="AH37" s="36"/>
    </row>
    <row r="38" spans="2:34">
      <c r="B38" s="35"/>
      <c r="AH38" s="36"/>
    </row>
    <row r="39" spans="2:34">
      <c r="B39" s="35"/>
      <c r="AH39" s="36"/>
    </row>
    <row r="40" spans="2:34">
      <c r="B40" s="35"/>
      <c r="AH40" s="36"/>
    </row>
    <row r="41" spans="2:34">
      <c r="B41" s="35"/>
      <c r="AH41" s="36"/>
    </row>
    <row r="42" spans="2:34">
      <c r="B42" s="35"/>
      <c r="AH42" s="36"/>
    </row>
    <row r="43" spans="2:34">
      <c r="B43" s="35"/>
      <c r="AH43" s="36"/>
    </row>
    <row r="44" spans="2:34">
      <c r="B44" s="35"/>
      <c r="AH44" s="36"/>
    </row>
    <row r="45" spans="2:34">
      <c r="B45" s="35"/>
      <c r="AH45" s="36"/>
    </row>
    <row r="46" spans="2:34">
      <c r="B46" s="35"/>
      <c r="AH46" s="36"/>
    </row>
    <row r="47" spans="2:34">
      <c r="B47" s="35"/>
      <c r="AH47" s="36"/>
    </row>
    <row r="48" spans="2:34">
      <c r="B48" s="35"/>
      <c r="AH48" s="36"/>
    </row>
    <row r="49" spans="2:34">
      <c r="B49" s="35"/>
      <c r="AH49" s="36"/>
    </row>
    <row r="50" spans="2:34">
      <c r="B50" s="35"/>
      <c r="AH50" s="36"/>
    </row>
    <row r="51" spans="2:34">
      <c r="B51" s="35"/>
      <c r="AH51" s="36"/>
    </row>
    <row r="52" spans="2:34">
      <c r="B52" s="35"/>
      <c r="AH52" s="36"/>
    </row>
    <row r="53" spans="2:34">
      <c r="B53" s="35"/>
      <c r="AH53" s="36"/>
    </row>
    <row r="54" spans="2:34">
      <c r="B54" s="35"/>
      <c r="AH54" s="36"/>
    </row>
    <row r="55" spans="2:34">
      <c r="B55" s="35"/>
      <c r="AH55" s="36"/>
    </row>
    <row r="56" spans="2:34">
      <c r="B56" s="35"/>
      <c r="AH56" s="36"/>
    </row>
    <row r="57" spans="2:34">
      <c r="B57" s="35"/>
      <c r="AH57" s="36"/>
    </row>
    <row r="58" spans="2:34">
      <c r="B58" s="35"/>
      <c r="AH58" s="36"/>
    </row>
    <row r="59" spans="2:34">
      <c r="B59" s="35"/>
      <c r="AH59" s="36"/>
    </row>
    <row r="60" spans="2:34">
      <c r="B60" s="35"/>
      <c r="AH60" s="36"/>
    </row>
    <row r="61" spans="2:34">
      <c r="B61" s="35"/>
      <c r="AH61" s="36"/>
    </row>
    <row r="62" spans="2:34">
      <c r="B62" s="35"/>
      <c r="AH62" s="36"/>
    </row>
    <row r="63" spans="2:34">
      <c r="B63" s="35"/>
      <c r="AH63" s="36"/>
    </row>
    <row r="64" spans="2:34">
      <c r="B64" s="35"/>
      <c r="AH64" s="36"/>
    </row>
    <row r="65" spans="2:34">
      <c r="B65" s="35"/>
      <c r="AH65" s="36"/>
    </row>
    <row r="66" spans="2:34">
      <c r="B66" s="35"/>
      <c r="AH66" s="36"/>
    </row>
    <row r="67" spans="2:34">
      <c r="B67" s="35"/>
      <c r="AH67" s="36"/>
    </row>
    <row r="68" spans="2:34">
      <c r="B68" s="35"/>
      <c r="AH68" s="36"/>
    </row>
    <row r="69" spans="2:34">
      <c r="B69" s="35"/>
      <c r="AH69" s="36"/>
    </row>
    <row r="70" spans="2:34">
      <c r="B70" s="35"/>
      <c r="AH70" s="36"/>
    </row>
    <row r="71" spans="2:34">
      <c r="B71" s="35"/>
      <c r="AH71" s="36"/>
    </row>
    <row r="72" spans="2:34">
      <c r="B72" s="35"/>
      <c r="AH72" s="36"/>
    </row>
    <row r="73" spans="2:34">
      <c r="B73" s="35"/>
      <c r="AH73" s="36"/>
    </row>
    <row r="74" spans="2:34">
      <c r="B74" s="35"/>
      <c r="AH74" s="36"/>
    </row>
    <row r="75" spans="2:34">
      <c r="B75" s="35"/>
      <c r="AH75" s="36"/>
    </row>
    <row r="76" spans="2:34">
      <c r="B76" s="35"/>
      <c r="AH76" s="36"/>
    </row>
    <row r="77" spans="2:34">
      <c r="B77" s="35"/>
      <c r="AH77" s="36"/>
    </row>
    <row r="78" spans="2:34">
      <c r="B78" s="35"/>
      <c r="AH78" s="36"/>
    </row>
    <row r="79" spans="2:34">
      <c r="B79" s="35"/>
      <c r="AH79" s="36"/>
    </row>
    <row r="80" spans="2:34">
      <c r="B80" s="35"/>
      <c r="AH80" s="36"/>
    </row>
    <row r="81" spans="2:34">
      <c r="B81" s="35"/>
      <c r="AH81" s="36"/>
    </row>
    <row r="82" spans="2:34">
      <c r="B82" s="35"/>
      <c r="AH82" s="36"/>
    </row>
    <row r="83" spans="2:34">
      <c r="B83" s="35"/>
      <c r="AH83" s="36"/>
    </row>
    <row r="84" spans="2:34">
      <c r="B84" s="35"/>
      <c r="AH84" s="36"/>
    </row>
    <row r="85" spans="2:34">
      <c r="B85" s="35"/>
      <c r="AH85" s="36"/>
    </row>
    <row r="86" spans="2:34">
      <c r="B86" s="35"/>
      <c r="AH86" s="36"/>
    </row>
    <row r="87" spans="2:34">
      <c r="B87" s="35"/>
      <c r="AH87" s="36"/>
    </row>
    <row r="88" spans="2:34">
      <c r="B88" s="35"/>
      <c r="AH88" s="36"/>
    </row>
    <row r="89" spans="2:34">
      <c r="B89" s="35"/>
      <c r="AH89" s="36"/>
    </row>
    <row r="90" spans="2:34">
      <c r="B90" s="35"/>
      <c r="AH90" s="36"/>
    </row>
    <row r="91" spans="2:34">
      <c r="B91" s="35"/>
      <c r="AH91" s="36"/>
    </row>
    <row r="92" spans="2:34">
      <c r="B92" s="35"/>
      <c r="AH92" s="36"/>
    </row>
    <row r="93" spans="2:34">
      <c r="B93" s="35"/>
      <c r="AH93" s="36"/>
    </row>
    <row r="94" spans="2:34">
      <c r="B94" s="35"/>
      <c r="AH94" s="36"/>
    </row>
    <row r="95" spans="2:34">
      <c r="B95" s="35"/>
      <c r="AH95" s="36"/>
    </row>
    <row r="96" spans="2:34">
      <c r="B96" s="35"/>
      <c r="AH96" s="36"/>
    </row>
    <row r="97" spans="2:35">
      <c r="B97" s="35"/>
      <c r="AH97" s="36"/>
      <c r="AI97" s="58"/>
    </row>
    <row r="98" spans="2:35">
      <c r="B98" s="35"/>
      <c r="AH98" s="36"/>
    </row>
    <row r="99" spans="2:35">
      <c r="B99" s="35"/>
      <c r="AH99" s="36"/>
    </row>
    <row r="100" spans="2:35">
      <c r="B100" s="35"/>
      <c r="AH100" s="36"/>
    </row>
    <row r="101" spans="2:35">
      <c r="B101" s="35"/>
      <c r="AH101" s="36"/>
    </row>
    <row r="102" spans="2:35">
      <c r="B102" s="35"/>
      <c r="AH102" s="36"/>
    </row>
    <row r="103" spans="2:35">
      <c r="B103" s="35"/>
      <c r="AH103" s="36"/>
    </row>
    <row r="104" spans="2:35">
      <c r="B104" s="35"/>
      <c r="AH104" s="36"/>
    </row>
    <row r="105" spans="2:35">
      <c r="B105" s="35"/>
      <c r="AH105" s="36"/>
    </row>
    <row r="106" spans="2:35">
      <c r="B106" s="35"/>
      <c r="AH106" s="36"/>
    </row>
    <row r="107" spans="2:35">
      <c r="B107" s="35"/>
      <c r="AH107" s="36"/>
    </row>
    <row r="108" spans="2:35">
      <c r="B108" s="35"/>
      <c r="AH108" s="36"/>
    </row>
    <row r="109" spans="2:35">
      <c r="B109" s="35"/>
      <c r="AH109" s="36"/>
    </row>
    <row r="110" spans="2:35">
      <c r="B110" s="35"/>
      <c r="AH110" s="36"/>
    </row>
    <row r="111" spans="2:35">
      <c r="B111" s="35"/>
      <c r="AH111" s="36"/>
    </row>
    <row r="112" spans="2:35">
      <c r="B112" s="35"/>
      <c r="AH112" s="36"/>
    </row>
    <row r="113" spans="2:34">
      <c r="B113" s="35"/>
      <c r="AH113" s="36"/>
    </row>
    <row r="114" spans="2:34" ht="15" thickBot="1">
      <c r="B114" s="38"/>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40"/>
    </row>
  </sheetData>
  <mergeCells count="12">
    <mergeCell ref="B1:AH5"/>
    <mergeCell ref="C7:D8"/>
    <mergeCell ref="V7:X8"/>
    <mergeCell ref="Z7:AB8"/>
    <mergeCell ref="H9:J9"/>
    <mergeCell ref="L9:O9"/>
    <mergeCell ref="Q9:T9"/>
    <mergeCell ref="V9:X9"/>
    <mergeCell ref="Z9:AB9"/>
    <mergeCell ref="H7:J8"/>
    <mergeCell ref="L7:O8"/>
    <mergeCell ref="Q7: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02827-62C3-4966-A9E5-A35C5D41B755}">
  <sheetPr>
    <tabColor theme="4" tint="0.59999389629810485"/>
  </sheetPr>
  <dimension ref="A3:B102"/>
  <sheetViews>
    <sheetView topLeftCell="C4" zoomScale="130" zoomScaleNormal="130" workbookViewId="0">
      <selection activeCell="B7" sqref="B7:C8"/>
    </sheetView>
  </sheetViews>
  <sheetFormatPr defaultRowHeight="14.4"/>
  <cols>
    <col min="1" max="1" width="12.5546875" bestFit="1" customWidth="1"/>
    <col min="2" max="2" width="10.88671875" bestFit="1" customWidth="1"/>
  </cols>
  <sheetData>
    <row r="3" spans="1:2">
      <c r="A3" s="5" t="s">
        <v>11</v>
      </c>
      <c r="B3" t="s">
        <v>415</v>
      </c>
    </row>
    <row r="4" spans="1:2">
      <c r="A4" s="27">
        <v>2018</v>
      </c>
      <c r="B4" s="8">
        <v>12450.138991629716</v>
      </c>
    </row>
    <row r="5" spans="1:2">
      <c r="A5" s="28">
        <v>1</v>
      </c>
      <c r="B5" s="8">
        <v>847.36842105263145</v>
      </c>
    </row>
    <row r="6" spans="1:2">
      <c r="A6" s="28">
        <v>2</v>
      </c>
      <c r="B6" s="8">
        <v>765.41353383458636</v>
      </c>
    </row>
    <row r="7" spans="1:2">
      <c r="A7" s="28">
        <v>3</v>
      </c>
      <c r="B7" s="8">
        <v>1012.3308270676691</v>
      </c>
    </row>
    <row r="8" spans="1:2">
      <c r="A8" s="28">
        <v>4</v>
      </c>
      <c r="B8" s="8">
        <v>1253.9040131578947</v>
      </c>
    </row>
    <row r="9" spans="1:2">
      <c r="A9" s="28">
        <v>5</v>
      </c>
      <c r="B9" s="8">
        <v>659.3984962406015</v>
      </c>
    </row>
    <row r="10" spans="1:2">
      <c r="A10" s="28">
        <v>6</v>
      </c>
      <c r="B10" s="8">
        <v>965.41353383458636</v>
      </c>
    </row>
    <row r="11" spans="1:2">
      <c r="A11" s="28">
        <v>7</v>
      </c>
      <c r="B11" s="8">
        <v>1189.4736842105262</v>
      </c>
    </row>
    <row r="12" spans="1:2">
      <c r="A12" s="28">
        <v>8</v>
      </c>
      <c r="B12" s="8">
        <v>1435.3383458646617</v>
      </c>
    </row>
    <row r="13" spans="1:2">
      <c r="A13" s="28">
        <v>9</v>
      </c>
      <c r="B13" s="8">
        <v>1193.2330827067667</v>
      </c>
    </row>
    <row r="14" spans="1:2">
      <c r="A14" s="28">
        <v>10</v>
      </c>
      <c r="B14" s="8">
        <v>1320.3007518796994</v>
      </c>
    </row>
    <row r="15" spans="1:2">
      <c r="A15" s="28">
        <v>11</v>
      </c>
      <c r="B15" s="8">
        <v>638.3458646616541</v>
      </c>
    </row>
    <row r="16" spans="1:2">
      <c r="A16" s="28">
        <v>12</v>
      </c>
      <c r="B16" s="8">
        <v>1169.6184371184372</v>
      </c>
    </row>
    <row r="17" spans="1:2">
      <c r="A17" s="27">
        <v>2019</v>
      </c>
      <c r="B17" s="8">
        <v>13644.337402279096</v>
      </c>
    </row>
    <row r="18" spans="1:2">
      <c r="A18" s="28">
        <v>1</v>
      </c>
      <c r="B18" s="8">
        <v>492.24806201550388</v>
      </c>
    </row>
    <row r="19" spans="1:2">
      <c r="A19" s="28">
        <v>2</v>
      </c>
      <c r="B19" s="8">
        <v>1198.4496124031007</v>
      </c>
    </row>
    <row r="20" spans="1:2">
      <c r="A20" s="28">
        <v>3</v>
      </c>
      <c r="B20" s="8">
        <v>1486.046511627907</v>
      </c>
    </row>
    <row r="21" spans="1:2">
      <c r="A21" s="28">
        <v>4</v>
      </c>
      <c r="B21" s="8">
        <v>1149.4000000000001</v>
      </c>
    </row>
    <row r="22" spans="1:2">
      <c r="A22" s="28">
        <v>5</v>
      </c>
      <c r="B22" s="8">
        <v>1241.4239854633556</v>
      </c>
    </row>
    <row r="23" spans="1:2">
      <c r="A23" s="28">
        <v>6</v>
      </c>
      <c r="B23" s="8">
        <v>1238.0769230769231</v>
      </c>
    </row>
    <row r="24" spans="1:2">
      <c r="A24" s="28">
        <v>7</v>
      </c>
      <c r="B24" s="8">
        <v>1461.3846153846152</v>
      </c>
    </row>
    <row r="25" spans="1:2">
      <c r="A25" s="28">
        <v>8</v>
      </c>
      <c r="B25" s="8">
        <v>1071.3076923076924</v>
      </c>
    </row>
    <row r="26" spans="1:2">
      <c r="A26" s="28">
        <v>9</v>
      </c>
      <c r="B26" s="8">
        <v>1411</v>
      </c>
    </row>
    <row r="27" spans="1:2">
      <c r="A27" s="28">
        <v>10</v>
      </c>
      <c r="B27" s="8">
        <v>1240</v>
      </c>
    </row>
    <row r="28" spans="1:2">
      <c r="A28" s="28">
        <v>11</v>
      </c>
      <c r="B28" s="8">
        <v>878</v>
      </c>
    </row>
    <row r="29" spans="1:2">
      <c r="A29" s="28">
        <v>12</v>
      </c>
      <c r="B29" s="8">
        <v>777</v>
      </c>
    </row>
    <row r="30" spans="1:2">
      <c r="A30" s="27">
        <v>2020</v>
      </c>
      <c r="B30" s="8">
        <v>14330.235384615386</v>
      </c>
    </row>
    <row r="31" spans="1:2">
      <c r="A31" s="28">
        <v>1</v>
      </c>
      <c r="B31" s="8">
        <v>937</v>
      </c>
    </row>
    <row r="32" spans="1:2">
      <c r="A32" s="28">
        <v>2</v>
      </c>
      <c r="B32" s="8">
        <v>1111.4230769230769</v>
      </c>
    </row>
    <row r="33" spans="1:2">
      <c r="A33" s="28">
        <v>3</v>
      </c>
      <c r="B33" s="8">
        <v>1345</v>
      </c>
    </row>
    <row r="34" spans="1:2">
      <c r="A34" s="28">
        <v>4</v>
      </c>
      <c r="B34" s="8">
        <v>479</v>
      </c>
    </row>
    <row r="35" spans="1:2">
      <c r="A35" s="28">
        <v>5</v>
      </c>
      <c r="B35" s="8">
        <v>1128</v>
      </c>
    </row>
    <row r="36" spans="1:2">
      <c r="A36" s="28">
        <v>6</v>
      </c>
      <c r="B36" s="8">
        <v>1307.3076923076924</v>
      </c>
    </row>
    <row r="37" spans="1:2">
      <c r="A37" s="28">
        <v>7</v>
      </c>
      <c r="B37" s="8">
        <v>1660.6153846153845</v>
      </c>
    </row>
    <row r="38" spans="1:2">
      <c r="A38" s="28">
        <v>8</v>
      </c>
      <c r="B38" s="8">
        <v>2002.8892307692308</v>
      </c>
    </row>
    <row r="39" spans="1:2">
      <c r="A39" s="28">
        <v>9</v>
      </c>
      <c r="B39" s="8">
        <v>1094</v>
      </c>
    </row>
    <row r="40" spans="1:2">
      <c r="A40" s="28">
        <v>10</v>
      </c>
      <c r="B40" s="8">
        <v>1061</v>
      </c>
    </row>
    <row r="41" spans="1:2">
      <c r="A41" s="28">
        <v>11</v>
      </c>
      <c r="B41" s="8">
        <v>967</v>
      </c>
    </row>
    <row r="42" spans="1:2">
      <c r="A42" s="28">
        <v>12</v>
      </c>
      <c r="B42" s="8">
        <v>1237</v>
      </c>
    </row>
    <row r="43" spans="1:2">
      <c r="A43" s="27">
        <v>2021</v>
      </c>
      <c r="B43" s="8">
        <v>12035</v>
      </c>
    </row>
    <row r="44" spans="1:2">
      <c r="A44" s="28">
        <v>1</v>
      </c>
      <c r="B44" s="8">
        <v>1215</v>
      </c>
    </row>
    <row r="45" spans="1:2">
      <c r="A45" s="28">
        <v>2</v>
      </c>
      <c r="B45" s="8">
        <v>1333</v>
      </c>
    </row>
    <row r="46" spans="1:2">
      <c r="A46" s="28">
        <v>3</v>
      </c>
      <c r="B46" s="8">
        <v>1427</v>
      </c>
    </row>
    <row r="47" spans="1:2">
      <c r="A47" s="28">
        <v>4</v>
      </c>
      <c r="B47" s="8">
        <v>634</v>
      </c>
    </row>
    <row r="48" spans="1:2">
      <c r="A48" s="28">
        <v>5</v>
      </c>
      <c r="B48" s="8">
        <v>1527</v>
      </c>
    </row>
    <row r="49" spans="1:2">
      <c r="A49" s="28">
        <v>6</v>
      </c>
      <c r="B49" s="8">
        <v>985</v>
      </c>
    </row>
    <row r="50" spans="1:2">
      <c r="A50" s="28">
        <v>7</v>
      </c>
      <c r="B50" s="8">
        <v>869</v>
      </c>
    </row>
    <row r="51" spans="1:2">
      <c r="A51" s="28">
        <v>8</v>
      </c>
      <c r="B51" s="8">
        <v>868</v>
      </c>
    </row>
    <row r="52" spans="1:2">
      <c r="A52" s="28">
        <v>9</v>
      </c>
      <c r="B52" s="8">
        <v>740</v>
      </c>
    </row>
    <row r="53" spans="1:2">
      <c r="A53" s="28">
        <v>10</v>
      </c>
      <c r="B53" s="8">
        <v>330</v>
      </c>
    </row>
    <row r="54" spans="1:2">
      <c r="A54" s="28">
        <v>11</v>
      </c>
      <c r="B54" s="8">
        <v>1097</v>
      </c>
    </row>
    <row r="55" spans="1:2">
      <c r="A55" s="28">
        <v>12</v>
      </c>
      <c r="B55" s="8">
        <v>1010</v>
      </c>
    </row>
    <row r="56" spans="1:2">
      <c r="A56" s="27">
        <v>2022</v>
      </c>
      <c r="B56" s="8">
        <v>12425.219000000001</v>
      </c>
    </row>
    <row r="57" spans="1:2">
      <c r="A57" s="28">
        <v>1</v>
      </c>
      <c r="B57" s="8">
        <v>1268</v>
      </c>
    </row>
    <row r="58" spans="1:2">
      <c r="A58" s="28">
        <v>2</v>
      </c>
      <c r="B58" s="8">
        <v>315</v>
      </c>
    </row>
    <row r="59" spans="1:2">
      <c r="A59" s="28">
        <v>3</v>
      </c>
      <c r="B59" s="8">
        <v>846</v>
      </c>
    </row>
    <row r="60" spans="1:2">
      <c r="A60" s="28">
        <v>4</v>
      </c>
      <c r="B60" s="8">
        <v>640</v>
      </c>
    </row>
    <row r="61" spans="1:2">
      <c r="A61" s="28">
        <v>5</v>
      </c>
      <c r="B61" s="8">
        <v>1464</v>
      </c>
    </row>
    <row r="62" spans="1:2">
      <c r="A62" s="28">
        <v>6</v>
      </c>
      <c r="B62" s="8">
        <v>1100</v>
      </c>
    </row>
    <row r="63" spans="1:2">
      <c r="A63" s="28">
        <v>7</v>
      </c>
      <c r="B63" s="8">
        <v>1124.2190000000001</v>
      </c>
    </row>
    <row r="64" spans="1:2">
      <c r="A64" s="28">
        <v>8</v>
      </c>
      <c r="B64" s="8">
        <v>1606</v>
      </c>
    </row>
    <row r="65" spans="1:2">
      <c r="A65" s="28">
        <v>9</v>
      </c>
      <c r="B65" s="8">
        <v>561</v>
      </c>
    </row>
    <row r="66" spans="1:2">
      <c r="A66" s="28">
        <v>10</v>
      </c>
      <c r="B66" s="8">
        <v>1154</v>
      </c>
    </row>
    <row r="67" spans="1:2">
      <c r="A67" s="28">
        <v>11</v>
      </c>
      <c r="B67" s="8">
        <v>1162</v>
      </c>
    </row>
    <row r="68" spans="1:2">
      <c r="A68" s="28">
        <v>12</v>
      </c>
      <c r="B68" s="8">
        <v>1185</v>
      </c>
    </row>
    <row r="69" spans="1:2">
      <c r="A69" s="27">
        <v>2023</v>
      </c>
      <c r="B69" s="8">
        <v>14336</v>
      </c>
    </row>
    <row r="70" spans="1:2">
      <c r="A70" s="28">
        <v>1</v>
      </c>
      <c r="B70" s="8">
        <v>1121</v>
      </c>
    </row>
    <row r="71" spans="1:2">
      <c r="A71" s="28">
        <v>2</v>
      </c>
      <c r="B71" s="8">
        <v>1331</v>
      </c>
    </row>
    <row r="72" spans="1:2">
      <c r="A72" s="28">
        <v>3</v>
      </c>
      <c r="B72" s="8">
        <v>1016</v>
      </c>
    </row>
    <row r="73" spans="1:2">
      <c r="A73" s="28">
        <v>4</v>
      </c>
      <c r="B73" s="8">
        <v>990</v>
      </c>
    </row>
    <row r="74" spans="1:2">
      <c r="A74" s="28">
        <v>5</v>
      </c>
      <c r="B74" s="8">
        <v>1620</v>
      </c>
    </row>
    <row r="75" spans="1:2">
      <c r="A75" s="28">
        <v>6</v>
      </c>
      <c r="B75" s="8">
        <v>1426</v>
      </c>
    </row>
    <row r="76" spans="1:2">
      <c r="A76" s="28">
        <v>7</v>
      </c>
      <c r="B76" s="8">
        <v>1476</v>
      </c>
    </row>
    <row r="77" spans="1:2">
      <c r="A77" s="28">
        <v>8</v>
      </c>
      <c r="B77" s="8">
        <v>752</v>
      </c>
    </row>
    <row r="78" spans="1:2">
      <c r="A78" s="28">
        <v>9</v>
      </c>
      <c r="B78" s="8">
        <v>1335</v>
      </c>
    </row>
    <row r="79" spans="1:2">
      <c r="A79" s="28">
        <v>10</v>
      </c>
      <c r="B79" s="8">
        <v>1021</v>
      </c>
    </row>
    <row r="80" spans="1:2">
      <c r="A80" s="28">
        <v>11</v>
      </c>
      <c r="B80" s="8">
        <v>1114</v>
      </c>
    </row>
    <row r="81" spans="1:2">
      <c r="A81" s="28">
        <v>12</v>
      </c>
      <c r="B81" s="8">
        <v>1134</v>
      </c>
    </row>
    <row r="82" spans="1:2">
      <c r="A82" s="27">
        <v>2024</v>
      </c>
      <c r="B82" s="8">
        <v>13512.385375000002</v>
      </c>
    </row>
    <row r="83" spans="1:2">
      <c r="A83" s="28">
        <v>1</v>
      </c>
      <c r="B83" s="8">
        <v>1432</v>
      </c>
    </row>
    <row r="84" spans="1:2">
      <c r="A84" s="28">
        <v>2</v>
      </c>
      <c r="B84" s="8">
        <v>1152</v>
      </c>
    </row>
    <row r="85" spans="1:2">
      <c r="A85" s="28">
        <v>3</v>
      </c>
      <c r="B85" s="8">
        <v>1497</v>
      </c>
    </row>
    <row r="86" spans="1:2">
      <c r="A86" s="28">
        <v>4</v>
      </c>
      <c r="B86" s="8">
        <v>1544.02</v>
      </c>
    </row>
    <row r="87" spans="1:2">
      <c r="A87" s="28">
        <v>5</v>
      </c>
      <c r="B87" s="8">
        <v>1057.27</v>
      </c>
    </row>
    <row r="88" spans="1:2">
      <c r="A88" s="28">
        <v>6</v>
      </c>
      <c r="B88" s="8">
        <v>746.90899999999999</v>
      </c>
    </row>
    <row r="89" spans="1:2">
      <c r="A89" s="28">
        <v>7</v>
      </c>
      <c r="B89" s="8">
        <v>851</v>
      </c>
    </row>
    <row r="90" spans="1:2">
      <c r="A90" s="28">
        <v>8</v>
      </c>
      <c r="B90" s="8">
        <v>808.08637499999998</v>
      </c>
    </row>
    <row r="91" spans="1:2">
      <c r="A91" s="28">
        <v>9</v>
      </c>
      <c r="B91" s="8">
        <v>1650.72</v>
      </c>
    </row>
    <row r="92" spans="1:2">
      <c r="A92" s="28">
        <v>10</v>
      </c>
      <c r="B92" s="8">
        <v>1083.5</v>
      </c>
    </row>
    <row r="93" spans="1:2">
      <c r="A93" s="28">
        <v>11</v>
      </c>
      <c r="B93" s="8">
        <v>1145.8800000000001</v>
      </c>
    </row>
    <row r="94" spans="1:2">
      <c r="A94" s="28">
        <v>12</v>
      </c>
      <c r="B94" s="8">
        <v>544</v>
      </c>
    </row>
    <row r="95" spans="1:2">
      <c r="A95" s="27">
        <v>2025</v>
      </c>
      <c r="B95" s="8">
        <v>5646</v>
      </c>
    </row>
    <row r="96" spans="1:2">
      <c r="A96" s="28">
        <v>1</v>
      </c>
      <c r="B96" s="8">
        <v>578</v>
      </c>
    </row>
    <row r="97" spans="1:2">
      <c r="A97" s="28">
        <v>2</v>
      </c>
      <c r="B97" s="8">
        <v>751</v>
      </c>
    </row>
    <row r="98" spans="1:2">
      <c r="A98" s="28">
        <v>3</v>
      </c>
      <c r="B98" s="8">
        <v>1575</v>
      </c>
    </row>
    <row r="99" spans="1:2">
      <c r="A99" s="28">
        <v>4</v>
      </c>
      <c r="B99" s="8">
        <v>1012</v>
      </c>
    </row>
    <row r="100" spans="1:2">
      <c r="A100" s="28">
        <v>5</v>
      </c>
      <c r="B100" s="8">
        <v>923</v>
      </c>
    </row>
    <row r="101" spans="1:2">
      <c r="A101" s="28">
        <v>6</v>
      </c>
      <c r="B101" s="8">
        <v>807</v>
      </c>
    </row>
    <row r="102" spans="1:2">
      <c r="A102" s="27" t="s">
        <v>12</v>
      </c>
      <c r="B102" s="8">
        <v>98379.316153524211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29E4-36FD-4E80-BDF1-66F7AC314626}">
  <sheetPr>
    <tabColor theme="4" tint="0.59999389629810485"/>
  </sheetPr>
  <dimension ref="A3:B102"/>
  <sheetViews>
    <sheetView workbookViewId="0">
      <selection activeCell="J24" sqref="J24:J25"/>
    </sheetView>
  </sheetViews>
  <sheetFormatPr defaultRowHeight="14.4"/>
  <cols>
    <col min="1" max="1" width="12.5546875" bestFit="1" customWidth="1"/>
    <col min="2" max="2" width="12.33203125" bestFit="1" customWidth="1"/>
  </cols>
  <sheetData>
    <row r="3" spans="1:2">
      <c r="A3" s="5" t="s">
        <v>11</v>
      </c>
      <c r="B3" t="s">
        <v>418</v>
      </c>
    </row>
    <row r="4" spans="1:2">
      <c r="A4" s="27">
        <v>2018</v>
      </c>
      <c r="B4" s="57">
        <v>746.75</v>
      </c>
    </row>
    <row r="5" spans="1:2">
      <c r="A5" s="28">
        <v>1</v>
      </c>
      <c r="B5" s="57">
        <v>87</v>
      </c>
    </row>
    <row r="6" spans="1:2">
      <c r="A6" s="28">
        <v>2</v>
      </c>
      <c r="B6" s="57">
        <v>64.25</v>
      </c>
    </row>
    <row r="7" spans="1:2">
      <c r="A7" s="28">
        <v>3</v>
      </c>
      <c r="B7" s="57">
        <v>75.5</v>
      </c>
    </row>
    <row r="8" spans="1:2">
      <c r="A8" s="28">
        <v>4</v>
      </c>
      <c r="B8" s="57">
        <v>85.25</v>
      </c>
    </row>
    <row r="9" spans="1:2">
      <c r="A9" s="28">
        <v>5</v>
      </c>
      <c r="B9" s="57">
        <v>43</v>
      </c>
    </row>
    <row r="10" spans="1:2">
      <c r="A10" s="28">
        <v>6</v>
      </c>
      <c r="B10" s="57">
        <v>62.25</v>
      </c>
    </row>
    <row r="11" spans="1:2">
      <c r="A11" s="28">
        <v>7</v>
      </c>
      <c r="B11" s="57">
        <v>64</v>
      </c>
    </row>
    <row r="12" spans="1:2">
      <c r="A12" s="28">
        <v>8</v>
      </c>
      <c r="B12" s="57">
        <v>67.25</v>
      </c>
    </row>
    <row r="13" spans="1:2">
      <c r="A13" s="28">
        <v>9</v>
      </c>
      <c r="B13" s="57">
        <v>54.25</v>
      </c>
    </row>
    <row r="14" spans="1:2">
      <c r="A14" s="28">
        <v>10</v>
      </c>
      <c r="B14" s="57">
        <v>60.75</v>
      </c>
    </row>
    <row r="15" spans="1:2">
      <c r="A15" s="28">
        <v>11</v>
      </c>
      <c r="B15" s="57">
        <v>31.5</v>
      </c>
    </row>
    <row r="16" spans="1:2">
      <c r="A16" s="28">
        <v>12</v>
      </c>
      <c r="B16" s="57">
        <v>51.75</v>
      </c>
    </row>
    <row r="17" spans="1:2">
      <c r="A17" s="27">
        <v>2019</v>
      </c>
      <c r="B17" s="57">
        <v>627.9</v>
      </c>
    </row>
    <row r="18" spans="1:2">
      <c r="A18" s="28">
        <v>1</v>
      </c>
      <c r="B18" s="57">
        <v>21.45</v>
      </c>
    </row>
    <row r="19" spans="1:2">
      <c r="A19" s="28">
        <v>2</v>
      </c>
      <c r="B19" s="57">
        <v>53.5</v>
      </c>
    </row>
    <row r="20" spans="1:2">
      <c r="A20" s="28">
        <v>3</v>
      </c>
      <c r="B20" s="57">
        <v>71.75</v>
      </c>
    </row>
    <row r="21" spans="1:2">
      <c r="A21" s="28">
        <v>4</v>
      </c>
      <c r="B21" s="57">
        <v>51.5</v>
      </c>
    </row>
    <row r="22" spans="1:2">
      <c r="A22" s="28">
        <v>5</v>
      </c>
      <c r="B22" s="57">
        <v>55.7</v>
      </c>
    </row>
    <row r="23" spans="1:2">
      <c r="A23" s="28">
        <v>6</v>
      </c>
      <c r="B23" s="57">
        <v>61</v>
      </c>
    </row>
    <row r="24" spans="1:2">
      <c r="A24" s="28">
        <v>7</v>
      </c>
      <c r="B24" s="57">
        <v>70.25</v>
      </c>
    </row>
    <row r="25" spans="1:2">
      <c r="A25" s="28">
        <v>8</v>
      </c>
      <c r="B25" s="57">
        <v>49</v>
      </c>
    </row>
    <row r="26" spans="1:2">
      <c r="A26" s="28">
        <v>9</v>
      </c>
      <c r="B26" s="57">
        <v>64.25</v>
      </c>
    </row>
    <row r="27" spans="1:2">
      <c r="A27" s="28">
        <v>10</v>
      </c>
      <c r="B27" s="57">
        <v>52.75</v>
      </c>
    </row>
    <row r="28" spans="1:2">
      <c r="A28" s="28">
        <v>11</v>
      </c>
      <c r="B28" s="57">
        <v>39.75</v>
      </c>
    </row>
    <row r="29" spans="1:2">
      <c r="A29" s="28">
        <v>12</v>
      </c>
      <c r="B29" s="57">
        <v>37</v>
      </c>
    </row>
    <row r="30" spans="1:2">
      <c r="A30" s="27">
        <v>2020</v>
      </c>
      <c r="B30" s="57">
        <v>663.84</v>
      </c>
    </row>
    <row r="31" spans="1:2">
      <c r="A31" s="28">
        <v>1</v>
      </c>
      <c r="B31" s="57">
        <v>42.84</v>
      </c>
    </row>
    <row r="32" spans="1:2">
      <c r="A32" s="28">
        <v>2</v>
      </c>
      <c r="B32" s="57">
        <v>51.75</v>
      </c>
    </row>
    <row r="33" spans="1:2">
      <c r="A33" s="28">
        <v>3</v>
      </c>
      <c r="B33" s="57">
        <v>58.5</v>
      </c>
    </row>
    <row r="34" spans="1:2">
      <c r="A34" s="28">
        <v>4</v>
      </c>
      <c r="B34" s="57">
        <v>21.5</v>
      </c>
    </row>
    <row r="35" spans="1:2">
      <c r="A35" s="28">
        <v>5</v>
      </c>
      <c r="B35" s="57">
        <v>51</v>
      </c>
    </row>
    <row r="36" spans="1:2">
      <c r="A36" s="28">
        <v>6</v>
      </c>
      <c r="B36" s="57">
        <v>60.25</v>
      </c>
    </row>
    <row r="37" spans="1:2">
      <c r="A37" s="28">
        <v>7</v>
      </c>
      <c r="B37" s="57">
        <v>78</v>
      </c>
    </row>
    <row r="38" spans="1:2">
      <c r="A38" s="28">
        <v>8</v>
      </c>
      <c r="B38" s="57">
        <v>93.25</v>
      </c>
    </row>
    <row r="39" spans="1:2">
      <c r="A39" s="28">
        <v>9</v>
      </c>
      <c r="B39" s="57">
        <v>52.25</v>
      </c>
    </row>
    <row r="40" spans="1:2">
      <c r="A40" s="28">
        <v>10</v>
      </c>
      <c r="B40" s="57">
        <v>50</v>
      </c>
    </row>
    <row r="41" spans="1:2">
      <c r="A41" s="28">
        <v>11</v>
      </c>
      <c r="B41" s="57">
        <v>44</v>
      </c>
    </row>
    <row r="42" spans="1:2">
      <c r="A42" s="28">
        <v>12</v>
      </c>
      <c r="B42" s="57">
        <v>60.5</v>
      </c>
    </row>
    <row r="43" spans="1:2">
      <c r="A43" s="27">
        <v>2021</v>
      </c>
      <c r="B43" s="57">
        <v>570.5</v>
      </c>
    </row>
    <row r="44" spans="1:2">
      <c r="A44" s="28">
        <v>1</v>
      </c>
      <c r="B44" s="57">
        <v>61</v>
      </c>
    </row>
    <row r="45" spans="1:2">
      <c r="A45" s="28">
        <v>2</v>
      </c>
      <c r="B45" s="57">
        <v>64.25</v>
      </c>
    </row>
    <row r="46" spans="1:2">
      <c r="A46" s="28">
        <v>3</v>
      </c>
      <c r="B46" s="57">
        <v>67</v>
      </c>
    </row>
    <row r="47" spans="1:2">
      <c r="A47" s="28">
        <v>4</v>
      </c>
      <c r="B47" s="57">
        <v>28.5</v>
      </c>
    </row>
    <row r="48" spans="1:2">
      <c r="A48" s="28">
        <v>5</v>
      </c>
      <c r="B48" s="57">
        <v>70.25</v>
      </c>
    </row>
    <row r="49" spans="1:2">
      <c r="A49" s="28">
        <v>6</v>
      </c>
      <c r="B49" s="57">
        <v>46</v>
      </c>
    </row>
    <row r="50" spans="1:2">
      <c r="A50" s="28">
        <v>7</v>
      </c>
      <c r="B50" s="57">
        <v>42.5</v>
      </c>
    </row>
    <row r="51" spans="1:2">
      <c r="A51" s="28">
        <v>8</v>
      </c>
      <c r="B51" s="57">
        <v>41.25</v>
      </c>
    </row>
    <row r="52" spans="1:2">
      <c r="A52" s="28">
        <v>9</v>
      </c>
      <c r="B52" s="57">
        <v>34.5</v>
      </c>
    </row>
    <row r="53" spans="1:2">
      <c r="A53" s="28">
        <v>10</v>
      </c>
      <c r="B53" s="57">
        <v>14.75</v>
      </c>
    </row>
    <row r="54" spans="1:2">
      <c r="A54" s="28">
        <v>11</v>
      </c>
      <c r="B54" s="57">
        <v>49</v>
      </c>
    </row>
    <row r="55" spans="1:2">
      <c r="A55" s="28">
        <v>12</v>
      </c>
      <c r="B55" s="57">
        <v>51.5</v>
      </c>
    </row>
    <row r="56" spans="1:2">
      <c r="A56" s="27">
        <v>2022</v>
      </c>
      <c r="B56" s="57">
        <v>639.5</v>
      </c>
    </row>
    <row r="57" spans="1:2">
      <c r="A57" s="28">
        <v>1</v>
      </c>
      <c r="B57" s="57">
        <v>60</v>
      </c>
    </row>
    <row r="58" spans="1:2">
      <c r="A58" s="28">
        <v>2</v>
      </c>
      <c r="B58" s="57">
        <v>13.75</v>
      </c>
    </row>
    <row r="59" spans="1:2">
      <c r="A59" s="28">
        <v>3</v>
      </c>
      <c r="B59" s="57">
        <v>42.25</v>
      </c>
    </row>
    <row r="60" spans="1:2">
      <c r="A60" s="28">
        <v>4</v>
      </c>
      <c r="B60" s="57">
        <v>31.5</v>
      </c>
    </row>
    <row r="61" spans="1:2">
      <c r="A61" s="28">
        <v>5</v>
      </c>
      <c r="B61" s="57">
        <v>68.5</v>
      </c>
    </row>
    <row r="62" spans="1:2">
      <c r="A62" s="28">
        <v>6</v>
      </c>
      <c r="B62" s="57">
        <v>55.25</v>
      </c>
    </row>
    <row r="63" spans="1:2">
      <c r="A63" s="28">
        <v>7</v>
      </c>
      <c r="B63" s="57">
        <v>60</v>
      </c>
    </row>
    <row r="64" spans="1:2">
      <c r="A64" s="28">
        <v>8</v>
      </c>
      <c r="B64" s="57">
        <v>89.25</v>
      </c>
    </row>
    <row r="65" spans="1:2">
      <c r="A65" s="28">
        <v>9</v>
      </c>
      <c r="B65" s="57">
        <v>30</v>
      </c>
    </row>
    <row r="66" spans="1:2">
      <c r="A66" s="28">
        <v>10</v>
      </c>
      <c r="B66" s="57">
        <v>60.75</v>
      </c>
    </row>
    <row r="67" spans="1:2">
      <c r="A67" s="28">
        <v>11</v>
      </c>
      <c r="B67" s="57">
        <v>61.75</v>
      </c>
    </row>
    <row r="68" spans="1:2">
      <c r="A68" s="28">
        <v>12</v>
      </c>
      <c r="B68" s="57">
        <v>66.5</v>
      </c>
    </row>
    <row r="69" spans="1:2">
      <c r="A69" s="27">
        <v>2023</v>
      </c>
      <c r="B69" s="57">
        <v>667.25</v>
      </c>
    </row>
    <row r="70" spans="1:2">
      <c r="A70" s="28">
        <v>1</v>
      </c>
      <c r="B70" s="57">
        <v>57.25</v>
      </c>
    </row>
    <row r="71" spans="1:2">
      <c r="A71" s="28">
        <v>2</v>
      </c>
      <c r="B71" s="57">
        <v>66.25</v>
      </c>
    </row>
    <row r="72" spans="1:2">
      <c r="A72" s="28">
        <v>3</v>
      </c>
      <c r="B72" s="57">
        <v>49.75</v>
      </c>
    </row>
    <row r="73" spans="1:2">
      <c r="A73" s="28">
        <v>4</v>
      </c>
      <c r="B73" s="57">
        <v>50.5</v>
      </c>
    </row>
    <row r="74" spans="1:2">
      <c r="A74" s="28">
        <v>5</v>
      </c>
      <c r="B74" s="57">
        <v>79.5</v>
      </c>
    </row>
    <row r="75" spans="1:2">
      <c r="A75" s="28">
        <v>6</v>
      </c>
      <c r="B75" s="57">
        <v>65</v>
      </c>
    </row>
    <row r="76" spans="1:2">
      <c r="A76" s="28">
        <v>7</v>
      </c>
      <c r="B76" s="57">
        <v>65.75</v>
      </c>
    </row>
    <row r="77" spans="1:2">
      <c r="A77" s="28">
        <v>8</v>
      </c>
      <c r="B77" s="57">
        <v>33.25</v>
      </c>
    </row>
    <row r="78" spans="1:2">
      <c r="A78" s="28">
        <v>9</v>
      </c>
      <c r="B78" s="57">
        <v>59</v>
      </c>
    </row>
    <row r="79" spans="1:2">
      <c r="A79" s="28">
        <v>10</v>
      </c>
      <c r="B79" s="57">
        <v>45</v>
      </c>
    </row>
    <row r="80" spans="1:2">
      <c r="A80" s="28">
        <v>11</v>
      </c>
      <c r="B80" s="57">
        <v>45.25</v>
      </c>
    </row>
    <row r="81" spans="1:2">
      <c r="A81" s="28">
        <v>12</v>
      </c>
      <c r="B81" s="57">
        <v>50.75</v>
      </c>
    </row>
    <row r="82" spans="1:2">
      <c r="A82" s="27">
        <v>2024</v>
      </c>
      <c r="B82" s="57">
        <v>564.17000000000007</v>
      </c>
    </row>
    <row r="83" spans="1:2">
      <c r="A83" s="28">
        <v>1</v>
      </c>
      <c r="B83" s="57">
        <v>63</v>
      </c>
    </row>
    <row r="84" spans="1:2">
      <c r="A84" s="28">
        <v>2</v>
      </c>
      <c r="B84" s="57">
        <v>51.5</v>
      </c>
    </row>
    <row r="85" spans="1:2">
      <c r="A85" s="28">
        <v>3</v>
      </c>
      <c r="B85" s="57">
        <v>64.75</v>
      </c>
    </row>
    <row r="86" spans="1:2">
      <c r="A86" s="28">
        <v>4</v>
      </c>
      <c r="B86" s="57">
        <v>66.42</v>
      </c>
    </row>
    <row r="87" spans="1:2">
      <c r="A87" s="28">
        <v>5</v>
      </c>
      <c r="B87" s="57">
        <v>43</v>
      </c>
    </row>
    <row r="88" spans="1:2">
      <c r="A88" s="28">
        <v>6</v>
      </c>
      <c r="B88" s="57">
        <v>29.75</v>
      </c>
    </row>
    <row r="89" spans="1:2">
      <c r="A89" s="28">
        <v>7</v>
      </c>
      <c r="B89" s="57">
        <v>33.5</v>
      </c>
    </row>
    <row r="90" spans="1:2">
      <c r="A90" s="28">
        <v>8</v>
      </c>
      <c r="B90" s="57">
        <v>32.75</v>
      </c>
    </row>
    <row r="91" spans="1:2">
      <c r="A91" s="28">
        <v>9</v>
      </c>
      <c r="B91" s="57">
        <v>67.5</v>
      </c>
    </row>
    <row r="92" spans="1:2">
      <c r="A92" s="28">
        <v>10</v>
      </c>
      <c r="B92" s="57">
        <v>44.25</v>
      </c>
    </row>
    <row r="93" spans="1:2">
      <c r="A93" s="28">
        <v>11</v>
      </c>
      <c r="B93" s="57">
        <v>46.5</v>
      </c>
    </row>
    <row r="94" spans="1:2">
      <c r="A94" s="28">
        <v>12</v>
      </c>
      <c r="B94" s="57">
        <v>21.25</v>
      </c>
    </row>
    <row r="95" spans="1:2">
      <c r="A95" s="27">
        <v>2025</v>
      </c>
      <c r="B95" s="57">
        <v>225.25</v>
      </c>
    </row>
    <row r="96" spans="1:2">
      <c r="A96" s="28">
        <v>1</v>
      </c>
      <c r="B96" s="57">
        <v>24</v>
      </c>
    </row>
    <row r="97" spans="1:2">
      <c r="A97" s="28">
        <v>2</v>
      </c>
      <c r="B97" s="57">
        <v>29.75</v>
      </c>
    </row>
    <row r="98" spans="1:2">
      <c r="A98" s="28">
        <v>3</v>
      </c>
      <c r="B98" s="57">
        <v>63.75</v>
      </c>
    </row>
    <row r="99" spans="1:2">
      <c r="A99" s="28">
        <v>4</v>
      </c>
      <c r="B99" s="57">
        <v>40.25</v>
      </c>
    </row>
    <row r="100" spans="1:2">
      <c r="A100" s="28">
        <v>5</v>
      </c>
      <c r="B100" s="57">
        <v>35.75</v>
      </c>
    </row>
    <row r="101" spans="1:2">
      <c r="A101" s="28">
        <v>6</v>
      </c>
      <c r="B101" s="57">
        <v>31.75</v>
      </c>
    </row>
    <row r="102" spans="1:2">
      <c r="A102" s="27" t="s">
        <v>12</v>
      </c>
      <c r="B102" s="57">
        <v>4705.16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33B93-EECE-49B2-9960-419C29428933}">
  <sheetPr>
    <tabColor theme="4" tint="0.59999389629810485"/>
  </sheetPr>
  <dimension ref="A3:B368"/>
  <sheetViews>
    <sheetView workbookViewId="0">
      <selection activeCell="L2" sqref="L2"/>
    </sheetView>
  </sheetViews>
  <sheetFormatPr defaultRowHeight="14.4"/>
  <cols>
    <col min="1" max="1" width="14.5546875" bestFit="1" customWidth="1"/>
    <col min="2" max="2" width="13.44140625" bestFit="1" customWidth="1"/>
    <col min="3" max="3" width="13.33203125" bestFit="1" customWidth="1"/>
  </cols>
  <sheetData>
    <row r="3" spans="1:2">
      <c r="A3" s="5" t="s">
        <v>11</v>
      </c>
      <c r="B3" t="s">
        <v>419</v>
      </c>
    </row>
    <row r="4" spans="1:2">
      <c r="A4" s="27">
        <v>2018</v>
      </c>
      <c r="B4" s="57">
        <v>796.11651222634873</v>
      </c>
    </row>
    <row r="5" spans="1:2">
      <c r="A5" s="26">
        <v>43101</v>
      </c>
      <c r="B5" s="57">
        <v>9.1412742382271457</v>
      </c>
    </row>
    <row r="6" spans="1:2">
      <c r="A6" s="26">
        <v>43108</v>
      </c>
      <c r="B6" s="57">
        <v>9.5777906304222089</v>
      </c>
    </row>
    <row r="7" spans="1:2">
      <c r="A7" s="26">
        <v>43115</v>
      </c>
      <c r="B7" s="57">
        <v>9.0225563909774422</v>
      </c>
    </row>
    <row r="8" spans="1:2">
      <c r="A8" s="26">
        <v>43122</v>
      </c>
      <c r="B8" s="57">
        <v>9.9722991689750682</v>
      </c>
    </row>
    <row r="9" spans="1:2">
      <c r="A9" s="26">
        <v>43129</v>
      </c>
      <c r="B9" s="57">
        <v>10.579389650597079</v>
      </c>
    </row>
    <row r="10" spans="1:2">
      <c r="A10" s="26">
        <v>43136</v>
      </c>
      <c r="B10" s="57">
        <v>12.75187969924812</v>
      </c>
    </row>
    <row r="11" spans="1:2">
      <c r="A11" s="26">
        <v>43143</v>
      </c>
      <c r="B11" s="57">
        <v>12.252854358117515</v>
      </c>
    </row>
    <row r="12" spans="1:2">
      <c r="A12" s="26">
        <v>43157</v>
      </c>
      <c r="B12" s="57">
        <v>10.333526122999807</v>
      </c>
    </row>
    <row r="13" spans="1:2">
      <c r="A13" s="26">
        <v>43164</v>
      </c>
      <c r="B13" s="57">
        <v>12.436496647022961</v>
      </c>
    </row>
    <row r="14" spans="1:2">
      <c r="A14" s="26">
        <v>43171</v>
      </c>
      <c r="B14" s="57">
        <v>13.319011815252416</v>
      </c>
    </row>
    <row r="15" spans="1:2">
      <c r="A15" s="26">
        <v>43178</v>
      </c>
      <c r="B15" s="57">
        <v>12.874120785835554</v>
      </c>
    </row>
    <row r="16" spans="1:2">
      <c r="A16" s="26">
        <v>43185</v>
      </c>
      <c r="B16" s="57">
        <v>14.780854575463048</v>
      </c>
    </row>
    <row r="17" spans="1:2">
      <c r="A17" s="26">
        <v>43192</v>
      </c>
      <c r="B17" s="57">
        <v>15.07382915119123</v>
      </c>
    </row>
    <row r="18" spans="1:2">
      <c r="A18" s="26">
        <v>43199</v>
      </c>
      <c r="B18" s="57">
        <v>13.533834586466165</v>
      </c>
    </row>
    <row r="19" spans="1:2">
      <c r="A19" s="26">
        <v>43206</v>
      </c>
      <c r="B19" s="57">
        <v>15.037593984962404</v>
      </c>
    </row>
    <row r="20" spans="1:2">
      <c r="A20" s="26">
        <v>43213</v>
      </c>
      <c r="B20" s="57">
        <v>14.742739200943534</v>
      </c>
    </row>
    <row r="21" spans="1:2">
      <c r="A21" s="26">
        <v>43220</v>
      </c>
      <c r="B21" s="57">
        <v>15.305091047932331</v>
      </c>
    </row>
    <row r="22" spans="1:2">
      <c r="A22" s="26">
        <v>43227</v>
      </c>
      <c r="B22" s="57">
        <v>15.292468459283802</v>
      </c>
    </row>
    <row r="23" spans="1:2">
      <c r="A23" s="26">
        <v>43234</v>
      </c>
      <c r="B23" s="57">
        <v>15.613501839705645</v>
      </c>
    </row>
    <row r="24" spans="1:2">
      <c r="A24" s="26">
        <v>43241</v>
      </c>
      <c r="B24" s="57">
        <v>15.114709851551956</v>
      </c>
    </row>
    <row r="25" spans="1:2">
      <c r="A25" s="26">
        <v>43248</v>
      </c>
      <c r="B25" s="57">
        <v>15.260373155109995</v>
      </c>
    </row>
    <row r="26" spans="1:2">
      <c r="A26" s="26">
        <v>43255</v>
      </c>
      <c r="B26" s="57">
        <v>16.290726817042607</v>
      </c>
    </row>
    <row r="27" spans="1:2">
      <c r="A27" s="26">
        <v>43262</v>
      </c>
      <c r="B27" s="57">
        <v>15.168355671788165</v>
      </c>
    </row>
    <row r="28" spans="1:2">
      <c r="A28" s="26">
        <v>43269</v>
      </c>
      <c r="B28" s="57">
        <v>14.588710582426213</v>
      </c>
    </row>
    <row r="29" spans="1:2">
      <c r="A29" s="26">
        <v>43276</v>
      </c>
      <c r="B29" s="57">
        <v>16.2406015037594</v>
      </c>
    </row>
    <row r="30" spans="1:2">
      <c r="A30" s="26">
        <v>43283</v>
      </c>
      <c r="B30" s="57">
        <v>16.481203007518797</v>
      </c>
    </row>
    <row r="31" spans="1:2">
      <c r="A31" s="26">
        <v>43290</v>
      </c>
      <c r="B31" s="57">
        <v>17.754062575794325</v>
      </c>
    </row>
    <row r="32" spans="1:2">
      <c r="A32" s="26">
        <v>43297</v>
      </c>
      <c r="B32" s="57">
        <v>19.462943071965629</v>
      </c>
    </row>
    <row r="33" spans="1:2">
      <c r="A33" s="26">
        <v>43304</v>
      </c>
      <c r="B33" s="57">
        <v>19.874009347693558</v>
      </c>
    </row>
    <row r="34" spans="1:2">
      <c r="A34" s="26">
        <v>43318</v>
      </c>
      <c r="B34" s="57">
        <v>21.23490544543176</v>
      </c>
    </row>
    <row r="35" spans="1:2">
      <c r="A35" s="26">
        <v>43325</v>
      </c>
      <c r="B35" s="57">
        <v>21.329639889196674</v>
      </c>
    </row>
    <row r="36" spans="1:2">
      <c r="A36" s="26">
        <v>43332</v>
      </c>
      <c r="B36" s="57">
        <v>20.92186989212161</v>
      </c>
    </row>
    <row r="37" spans="1:2">
      <c r="A37" s="26">
        <v>43339</v>
      </c>
      <c r="B37" s="57">
        <v>21.992481203007518</v>
      </c>
    </row>
    <row r="38" spans="1:2">
      <c r="A38" s="26">
        <v>43346</v>
      </c>
      <c r="B38" s="57">
        <v>23.67208343439243</v>
      </c>
    </row>
    <row r="39" spans="1:2">
      <c r="A39" s="26">
        <v>43353</v>
      </c>
      <c r="B39" s="57">
        <v>22.146274777853726</v>
      </c>
    </row>
    <row r="40" spans="1:2">
      <c r="A40" s="26">
        <v>43360</v>
      </c>
      <c r="B40" s="57">
        <v>21.267454350161113</v>
      </c>
    </row>
    <row r="41" spans="1:2">
      <c r="A41" s="26">
        <v>43367</v>
      </c>
      <c r="B41" s="57">
        <v>20.585947627689915</v>
      </c>
    </row>
    <row r="42" spans="1:2">
      <c r="A42" s="26">
        <v>43381</v>
      </c>
      <c r="B42" s="57">
        <v>20.796672532394815</v>
      </c>
    </row>
    <row r="43" spans="1:2">
      <c r="A43" s="26">
        <v>43388</v>
      </c>
      <c r="B43" s="57">
        <v>21.381578947368421</v>
      </c>
    </row>
    <row r="44" spans="1:2">
      <c r="A44" s="26">
        <v>43395</v>
      </c>
      <c r="B44" s="57">
        <v>21.740064446831362</v>
      </c>
    </row>
    <row r="45" spans="1:2">
      <c r="A45" s="26">
        <v>43402</v>
      </c>
      <c r="B45" s="57">
        <v>22.798932815910742</v>
      </c>
    </row>
    <row r="46" spans="1:2">
      <c r="A46" s="26">
        <v>43409</v>
      </c>
      <c r="B46" s="57">
        <v>17.744360902255639</v>
      </c>
    </row>
    <row r="47" spans="1:2">
      <c r="A47" s="26">
        <v>43416</v>
      </c>
      <c r="B47" s="57">
        <v>21.124239169351949</v>
      </c>
    </row>
    <row r="48" spans="1:2">
      <c r="A48" s="26">
        <v>43430</v>
      </c>
      <c r="B48" s="57">
        <v>21.73615857826384</v>
      </c>
    </row>
    <row r="49" spans="1:2">
      <c r="A49" s="26">
        <v>43444</v>
      </c>
      <c r="B49" s="57">
        <v>22.578548212351031</v>
      </c>
    </row>
    <row r="50" spans="1:2">
      <c r="A50" s="26">
        <v>43451</v>
      </c>
      <c r="B50" s="57">
        <v>22.271825396825395</v>
      </c>
    </row>
    <row r="51" spans="1:2">
      <c r="A51" s="26">
        <v>43458</v>
      </c>
      <c r="B51" s="57">
        <v>22.916666666666668</v>
      </c>
    </row>
    <row r="52" spans="1:2">
      <c r="A52" s="27">
        <v>2019</v>
      </c>
      <c r="B52" s="57">
        <v>913.47655289254521</v>
      </c>
    </row>
    <row r="53" spans="1:2">
      <c r="A53" s="26">
        <v>43472</v>
      </c>
      <c r="B53" s="57">
        <v>22.762508809020435</v>
      </c>
    </row>
    <row r="54" spans="1:2">
      <c r="A54" s="26">
        <v>43493</v>
      </c>
      <c r="B54" s="57">
        <v>23.144542116390344</v>
      </c>
    </row>
    <row r="55" spans="1:2">
      <c r="A55" s="26">
        <v>43500</v>
      </c>
      <c r="B55" s="57">
        <v>22.435020519835842</v>
      </c>
    </row>
    <row r="56" spans="1:2">
      <c r="A56" s="26">
        <v>43507</v>
      </c>
      <c r="B56" s="57">
        <v>22.654643252649898</v>
      </c>
    </row>
    <row r="57" spans="1:2">
      <c r="A57" s="26">
        <v>43514</v>
      </c>
      <c r="B57" s="57">
        <v>23.446212430300555</v>
      </c>
    </row>
    <row r="58" spans="1:2">
      <c r="A58" s="26">
        <v>43521</v>
      </c>
      <c r="B58" s="57">
        <v>21.107031143750849</v>
      </c>
    </row>
    <row r="59" spans="1:2">
      <c r="A59" s="26">
        <v>43528</v>
      </c>
      <c r="B59" s="57">
        <v>18.90352106098814</v>
      </c>
    </row>
    <row r="60" spans="1:2">
      <c r="A60" s="26">
        <v>43535</v>
      </c>
      <c r="B60" s="57">
        <v>20.337437300501595</v>
      </c>
    </row>
    <row r="61" spans="1:2">
      <c r="A61" s="26">
        <v>43542</v>
      </c>
      <c r="B61" s="57">
        <v>21.076283563644534</v>
      </c>
    </row>
    <row r="62" spans="1:2">
      <c r="A62" s="26">
        <v>43549</v>
      </c>
      <c r="B62" s="57">
        <v>22.954992479463151</v>
      </c>
    </row>
    <row r="63" spans="1:2">
      <c r="A63" s="26">
        <v>43563</v>
      </c>
      <c r="B63" s="57">
        <v>21.014084507042252</v>
      </c>
    </row>
    <row r="64" spans="1:2">
      <c r="A64" s="26">
        <v>43570</v>
      </c>
      <c r="B64" s="57">
        <v>24.0231884057971</v>
      </c>
    </row>
    <row r="65" spans="1:2">
      <c r="A65" s="26">
        <v>43577</v>
      </c>
      <c r="B65" s="57">
        <v>21.939393939393938</v>
      </c>
    </row>
    <row r="66" spans="1:2">
      <c r="A66" s="26">
        <v>43598</v>
      </c>
      <c r="B66" s="57">
        <v>22.649374710514127</v>
      </c>
    </row>
    <row r="67" spans="1:2">
      <c r="A67" s="26">
        <v>43605</v>
      </c>
      <c r="B67" s="57">
        <v>22.276422764227643</v>
      </c>
    </row>
    <row r="68" spans="1:2">
      <c r="A68" s="26">
        <v>43612</v>
      </c>
      <c r="B68" s="57">
        <v>21.994301994301992</v>
      </c>
    </row>
    <row r="69" spans="1:2">
      <c r="A69" s="26">
        <v>43619</v>
      </c>
      <c r="B69" s="57">
        <v>21.75</v>
      </c>
    </row>
    <row r="70" spans="1:2">
      <c r="A70" s="26">
        <v>43626</v>
      </c>
      <c r="B70" s="57">
        <v>21.301775147928993</v>
      </c>
    </row>
    <row r="71" spans="1:2">
      <c r="A71" s="26">
        <v>43633</v>
      </c>
      <c r="B71" s="57">
        <v>17.183431952662723</v>
      </c>
    </row>
    <row r="72" spans="1:2">
      <c r="A72" s="26">
        <v>43640</v>
      </c>
      <c r="B72" s="57">
        <v>20.904977375565608</v>
      </c>
    </row>
    <row r="73" spans="1:2">
      <c r="A73" s="26">
        <v>43647</v>
      </c>
      <c r="B73" s="57">
        <v>21.074020319303337</v>
      </c>
    </row>
    <row r="74" spans="1:2">
      <c r="A74" s="26">
        <v>43654</v>
      </c>
      <c r="B74" s="57">
        <v>17.028571428571428</v>
      </c>
    </row>
    <row r="75" spans="1:2">
      <c r="A75" s="26">
        <v>43661</v>
      </c>
      <c r="B75" s="57">
        <v>21.538461538461537</v>
      </c>
    </row>
    <row r="76" spans="1:2">
      <c r="A76" s="26">
        <v>43668</v>
      </c>
      <c r="B76" s="57">
        <v>20.6875</v>
      </c>
    </row>
    <row r="77" spans="1:2">
      <c r="A77" s="26">
        <v>43675</v>
      </c>
      <c r="B77" s="57">
        <v>21.945945945945947</v>
      </c>
    </row>
    <row r="78" spans="1:2">
      <c r="A78" s="26">
        <v>43682</v>
      </c>
      <c r="B78" s="57">
        <v>21.470588235294116</v>
      </c>
    </row>
    <row r="79" spans="1:2">
      <c r="A79" s="26">
        <v>43689</v>
      </c>
      <c r="B79" s="57">
        <v>20.745920745920746</v>
      </c>
    </row>
    <row r="80" spans="1:2">
      <c r="A80" s="26">
        <v>43703</v>
      </c>
      <c r="B80" s="57">
        <v>23.483870967741936</v>
      </c>
    </row>
    <row r="81" spans="1:2">
      <c r="A81" s="26">
        <v>43710</v>
      </c>
      <c r="B81" s="57">
        <v>21.555555555555557</v>
      </c>
    </row>
    <row r="82" spans="1:2">
      <c r="A82" s="26">
        <v>43717</v>
      </c>
      <c r="B82" s="57">
        <v>21.508196721311474</v>
      </c>
    </row>
    <row r="83" spans="1:2">
      <c r="A83" s="26">
        <v>43724</v>
      </c>
      <c r="B83" s="57">
        <v>22.205128205128204</v>
      </c>
    </row>
    <row r="84" spans="1:2">
      <c r="A84" s="26">
        <v>43738</v>
      </c>
      <c r="B84" s="57">
        <v>22.4375</v>
      </c>
    </row>
    <row r="85" spans="1:2">
      <c r="A85" s="26">
        <v>43745</v>
      </c>
      <c r="B85" s="57">
        <v>22.666666666666668</v>
      </c>
    </row>
    <row r="86" spans="1:2">
      <c r="A86" s="26">
        <v>43752</v>
      </c>
      <c r="B86" s="57">
        <v>24.083333333333332</v>
      </c>
    </row>
    <row r="87" spans="1:2">
      <c r="A87" s="26">
        <v>43759</v>
      </c>
      <c r="B87" s="57">
        <v>23.843137254901961</v>
      </c>
    </row>
    <row r="88" spans="1:2">
      <c r="A88" s="26">
        <v>43766</v>
      </c>
      <c r="B88" s="57">
        <v>23.739130434782609</v>
      </c>
    </row>
    <row r="89" spans="1:2">
      <c r="A89" s="26">
        <v>43773</v>
      </c>
      <c r="B89" s="57">
        <v>22.31111111111111</v>
      </c>
    </row>
    <row r="90" spans="1:2">
      <c r="A90" s="26">
        <v>43780</v>
      </c>
      <c r="B90" s="57">
        <v>21.238095238095237</v>
      </c>
    </row>
    <row r="91" spans="1:2">
      <c r="A91" s="26">
        <v>43787</v>
      </c>
      <c r="B91" s="57">
        <v>23.176470588235293</v>
      </c>
    </row>
    <row r="92" spans="1:2">
      <c r="A92" s="26">
        <v>43794</v>
      </c>
      <c r="B92" s="57"/>
    </row>
    <row r="93" spans="1:2">
      <c r="A93" s="26">
        <v>43815</v>
      </c>
      <c r="B93" s="57">
        <v>19.25</v>
      </c>
    </row>
    <row r="94" spans="1:2">
      <c r="A94" s="26">
        <v>43822</v>
      </c>
      <c r="B94" s="57">
        <v>21.166666666666668</v>
      </c>
    </row>
    <row r="95" spans="1:2">
      <c r="A95" s="26">
        <v>43829</v>
      </c>
      <c r="B95" s="57">
        <v>22.46153846153846</v>
      </c>
    </row>
    <row r="96" spans="1:2">
      <c r="A96" s="27">
        <v>2020</v>
      </c>
      <c r="B96" s="57">
        <v>1062.696023109087</v>
      </c>
    </row>
    <row r="97" spans="1:2">
      <c r="A97" s="26">
        <v>43836</v>
      </c>
      <c r="B97" s="57">
        <v>22.032786885245901</v>
      </c>
    </row>
    <row r="98" spans="1:2">
      <c r="A98" s="26">
        <v>43850</v>
      </c>
      <c r="B98" s="57">
        <v>21.28</v>
      </c>
    </row>
    <row r="99" spans="1:2">
      <c r="A99" s="26">
        <v>43857</v>
      </c>
      <c r="B99" s="57">
        <v>22.200132538104704</v>
      </c>
    </row>
    <row r="100" spans="1:2">
      <c r="A100" s="26">
        <v>43864</v>
      </c>
      <c r="B100" s="57">
        <v>20.895522388059703</v>
      </c>
    </row>
    <row r="101" spans="1:2">
      <c r="A101" s="26">
        <v>43871</v>
      </c>
      <c r="B101" s="57">
        <v>23.325062034739453</v>
      </c>
    </row>
    <row r="102" spans="1:2">
      <c r="A102" s="26">
        <v>43878</v>
      </c>
      <c r="B102" s="57">
        <v>20.553846153846155</v>
      </c>
    </row>
    <row r="103" spans="1:2">
      <c r="A103" s="26">
        <v>43885</v>
      </c>
      <c r="B103" s="57">
        <v>22.423076923076923</v>
      </c>
    </row>
    <row r="104" spans="1:2">
      <c r="A104" s="26">
        <v>43892</v>
      </c>
      <c r="B104" s="57">
        <v>21.862068965517242</v>
      </c>
    </row>
    <row r="105" spans="1:2">
      <c r="A105" s="26">
        <v>43899</v>
      </c>
      <c r="B105" s="57">
        <v>24</v>
      </c>
    </row>
    <row r="106" spans="1:2">
      <c r="A106" s="26">
        <v>43906</v>
      </c>
      <c r="B106" s="57">
        <v>22.844444444444445</v>
      </c>
    </row>
    <row r="107" spans="1:2">
      <c r="A107" s="26">
        <v>43913</v>
      </c>
      <c r="B107" s="57">
        <v>21.743589743589745</v>
      </c>
    </row>
    <row r="108" spans="1:2">
      <c r="A108" s="26">
        <v>43920</v>
      </c>
      <c r="B108" s="57">
        <v>24.8</v>
      </c>
    </row>
    <row r="109" spans="1:2">
      <c r="A109" s="26">
        <v>43941</v>
      </c>
      <c r="B109" s="57">
        <v>21.368421052631579</v>
      </c>
    </row>
    <row r="110" spans="1:2">
      <c r="A110" s="26">
        <v>43948</v>
      </c>
      <c r="B110" s="57">
        <v>23</v>
      </c>
    </row>
    <row r="111" spans="1:2">
      <c r="A111" s="26">
        <v>43955</v>
      </c>
      <c r="B111" s="57">
        <v>23.076923076923077</v>
      </c>
    </row>
    <row r="112" spans="1:2">
      <c r="A112" s="26">
        <v>43962</v>
      </c>
      <c r="B112" s="57">
        <v>21.953488372093023</v>
      </c>
    </row>
    <row r="113" spans="1:2">
      <c r="A113" s="26">
        <v>43969</v>
      </c>
      <c r="B113" s="57">
        <v>21.056603773584907</v>
      </c>
    </row>
    <row r="114" spans="1:2">
      <c r="A114" s="26">
        <v>43976</v>
      </c>
      <c r="B114" s="57">
        <v>22.13953488372093</v>
      </c>
    </row>
    <row r="115" spans="1:2">
      <c r="A115" s="26">
        <v>43983</v>
      </c>
      <c r="B115" s="57">
        <v>21.767441860465116</v>
      </c>
    </row>
    <row r="116" spans="1:2">
      <c r="A116" s="26">
        <v>43990</v>
      </c>
      <c r="B116" s="57">
        <v>23.043478260869566</v>
      </c>
    </row>
    <row r="117" spans="1:2">
      <c r="A117" s="26">
        <v>43997</v>
      </c>
      <c r="B117" s="57">
        <v>21.818181818181817</v>
      </c>
    </row>
    <row r="118" spans="1:2">
      <c r="A118" s="26">
        <v>44004</v>
      </c>
      <c r="B118" s="57">
        <v>22.530612244897959</v>
      </c>
    </row>
    <row r="119" spans="1:2">
      <c r="A119" s="26">
        <v>44011</v>
      </c>
      <c r="B119" s="57">
        <v>19.817470664928294</v>
      </c>
    </row>
    <row r="120" spans="1:2">
      <c r="A120" s="26">
        <v>44018</v>
      </c>
      <c r="B120" s="57">
        <v>21.577464788732396</v>
      </c>
    </row>
    <row r="121" spans="1:2">
      <c r="A121" s="26">
        <v>44025</v>
      </c>
      <c r="B121" s="57">
        <v>19.980019980019978</v>
      </c>
    </row>
    <row r="122" spans="1:2">
      <c r="A122" s="26">
        <v>44032</v>
      </c>
      <c r="B122" s="57">
        <v>21.670329670329672</v>
      </c>
    </row>
    <row r="123" spans="1:2">
      <c r="A123" s="26">
        <v>44039</v>
      </c>
      <c r="B123" s="57">
        <v>21.917808219178081</v>
      </c>
    </row>
    <row r="124" spans="1:2">
      <c r="A124" s="26">
        <v>44046</v>
      </c>
      <c r="B124" s="57">
        <v>21.471264367816094</v>
      </c>
    </row>
    <row r="125" spans="1:2">
      <c r="A125" s="26">
        <v>44053</v>
      </c>
      <c r="B125" s="57">
        <v>21.303370786516854</v>
      </c>
    </row>
    <row r="126" spans="1:2">
      <c r="A126" s="26">
        <v>44060</v>
      </c>
      <c r="B126" s="57">
        <v>21.289534127843986</v>
      </c>
    </row>
    <row r="127" spans="1:2">
      <c r="A127" s="26">
        <v>44067</v>
      </c>
      <c r="B127" s="57">
        <v>22.603174603174605</v>
      </c>
    </row>
    <row r="128" spans="1:2">
      <c r="A128" s="26">
        <v>44074</v>
      </c>
      <c r="B128" s="57">
        <v>20.825396825396826</v>
      </c>
    </row>
    <row r="129" spans="1:2">
      <c r="A129" s="26">
        <v>44081</v>
      </c>
      <c r="B129" s="57">
        <v>20.5</v>
      </c>
    </row>
    <row r="130" spans="1:2">
      <c r="A130" s="26">
        <v>44088</v>
      </c>
      <c r="B130" s="57">
        <v>20.984615384615385</v>
      </c>
    </row>
    <row r="131" spans="1:2">
      <c r="A131" s="26">
        <v>44095</v>
      </c>
      <c r="B131" s="57">
        <v>20.835820895522389</v>
      </c>
    </row>
    <row r="132" spans="1:2">
      <c r="A132" s="26">
        <v>44102</v>
      </c>
      <c r="B132" s="57">
        <v>21.333333333333332</v>
      </c>
    </row>
    <row r="133" spans="1:2">
      <c r="A133" s="26">
        <v>44109</v>
      </c>
      <c r="B133" s="57">
        <v>21.206349206349206</v>
      </c>
    </row>
    <row r="134" spans="1:2">
      <c r="A134" s="26">
        <v>44116</v>
      </c>
      <c r="B134" s="57">
        <v>21.217391304347824</v>
      </c>
    </row>
    <row r="135" spans="1:2">
      <c r="A135" s="26">
        <v>44123</v>
      </c>
      <c r="B135" s="57">
        <v>21.916666666666668</v>
      </c>
    </row>
    <row r="136" spans="1:2">
      <c r="A136" s="26">
        <v>44130</v>
      </c>
      <c r="B136" s="57">
        <v>20.465116279069768</v>
      </c>
    </row>
    <row r="137" spans="1:2">
      <c r="A137" s="26">
        <v>44137</v>
      </c>
      <c r="B137" s="57">
        <v>21.435897435897434</v>
      </c>
    </row>
    <row r="138" spans="1:2">
      <c r="A138" s="26">
        <v>44144</v>
      </c>
      <c r="B138" s="57">
        <v>22.2</v>
      </c>
    </row>
    <row r="139" spans="1:2">
      <c r="A139" s="26">
        <v>44151</v>
      </c>
      <c r="B139" s="57">
        <v>22.666666666666668</v>
      </c>
    </row>
    <row r="140" spans="1:2">
      <c r="A140" s="26">
        <v>44158</v>
      </c>
      <c r="B140" s="57">
        <v>22.580645161290324</v>
      </c>
    </row>
    <row r="141" spans="1:2">
      <c r="A141" s="26">
        <v>44165</v>
      </c>
      <c r="B141" s="57">
        <v>21.333333333333332</v>
      </c>
    </row>
    <row r="142" spans="1:2">
      <c r="A142" s="26">
        <v>44172</v>
      </c>
      <c r="B142" s="57">
        <v>20.38095238095238</v>
      </c>
    </row>
    <row r="143" spans="1:2">
      <c r="A143" s="26">
        <v>44179</v>
      </c>
      <c r="B143" s="57">
        <v>22.711864406779661</v>
      </c>
    </row>
    <row r="144" spans="1:2">
      <c r="A144" s="26">
        <v>44186</v>
      </c>
      <c r="B144" s="57">
        <v>18.688524590163933</v>
      </c>
    </row>
    <row r="145" spans="1:2">
      <c r="A145" s="26">
        <v>44193</v>
      </c>
      <c r="B145" s="57">
        <v>20.067796610169491</v>
      </c>
    </row>
    <row r="146" spans="1:2">
      <c r="A146" s="27">
        <v>2021</v>
      </c>
      <c r="B146" s="57">
        <v>929.00588883138551</v>
      </c>
    </row>
    <row r="147" spans="1:2">
      <c r="A147" s="26">
        <v>44200</v>
      </c>
      <c r="B147" s="57">
        <v>20.982456140350877</v>
      </c>
    </row>
    <row r="148" spans="1:2">
      <c r="A148" s="26">
        <v>44207</v>
      </c>
      <c r="B148" s="57">
        <v>18.846153846153847</v>
      </c>
    </row>
    <row r="149" spans="1:2">
      <c r="A149" s="26">
        <v>44214</v>
      </c>
      <c r="B149" s="57">
        <v>20</v>
      </c>
    </row>
    <row r="150" spans="1:2">
      <c r="A150" s="26">
        <v>44221</v>
      </c>
      <c r="B150" s="57">
        <v>19.792207792207794</v>
      </c>
    </row>
    <row r="151" spans="1:2">
      <c r="A151" s="26">
        <v>44228</v>
      </c>
      <c r="B151" s="57">
        <v>20.428571428571427</v>
      </c>
    </row>
    <row r="152" spans="1:2">
      <c r="A152" s="26">
        <v>44235</v>
      </c>
      <c r="B152" s="57">
        <v>20.524590163934427</v>
      </c>
    </row>
    <row r="153" spans="1:2">
      <c r="A153" s="26">
        <v>44242</v>
      </c>
      <c r="B153" s="57">
        <v>20.477611940298509</v>
      </c>
    </row>
    <row r="154" spans="1:2">
      <c r="A154" s="26">
        <v>44249</v>
      </c>
      <c r="B154" s="57">
        <v>21.424657534246574</v>
      </c>
    </row>
    <row r="155" spans="1:2">
      <c r="A155" s="26">
        <v>44256</v>
      </c>
      <c r="B155" s="57">
        <v>21.12280701754386</v>
      </c>
    </row>
    <row r="156" spans="1:2">
      <c r="A156" s="26">
        <v>44263</v>
      </c>
      <c r="B156" s="57">
        <v>21.643835616438356</v>
      </c>
    </row>
    <row r="157" spans="1:2">
      <c r="A157" s="26">
        <v>44270</v>
      </c>
      <c r="B157" s="57">
        <v>21.408450704225352</v>
      </c>
    </row>
    <row r="158" spans="1:2">
      <c r="A158" s="26">
        <v>44277</v>
      </c>
      <c r="B158" s="57">
        <v>20.955223880597014</v>
      </c>
    </row>
    <row r="159" spans="1:2">
      <c r="A159" s="26">
        <v>44305</v>
      </c>
      <c r="B159" s="57">
        <v>22.666666666666668</v>
      </c>
    </row>
    <row r="160" spans="1:2">
      <c r="A160" s="26">
        <v>44312</v>
      </c>
      <c r="B160" s="57">
        <v>21.904761904761905</v>
      </c>
    </row>
    <row r="161" spans="1:2">
      <c r="A161" s="26">
        <v>44319</v>
      </c>
      <c r="B161" s="57">
        <v>20.0625</v>
      </c>
    </row>
    <row r="162" spans="1:2">
      <c r="A162" s="26">
        <v>44326</v>
      </c>
      <c r="B162" s="57">
        <v>20.597014925373134</v>
      </c>
    </row>
    <row r="163" spans="1:2">
      <c r="A163" s="26">
        <v>44333</v>
      </c>
      <c r="B163" s="57">
        <v>27.864406779661017</v>
      </c>
    </row>
    <row r="164" spans="1:2">
      <c r="A164" s="26">
        <v>44340</v>
      </c>
      <c r="B164" s="57">
        <v>18.2</v>
      </c>
    </row>
    <row r="165" spans="1:2">
      <c r="A165" s="26">
        <v>44347</v>
      </c>
      <c r="B165" s="57">
        <v>21.019607843137255</v>
      </c>
    </row>
    <row r="166" spans="1:2">
      <c r="A166" s="26">
        <v>44354</v>
      </c>
      <c r="B166" s="57">
        <v>21.276595744680851</v>
      </c>
    </row>
    <row r="167" spans="1:2">
      <c r="A167" s="26">
        <v>44361</v>
      </c>
      <c r="B167" s="57">
        <v>22.352941176470587</v>
      </c>
    </row>
    <row r="168" spans="1:2">
      <c r="A168" s="26">
        <v>44368</v>
      </c>
      <c r="B168" s="57">
        <v>20.923076923076923</v>
      </c>
    </row>
    <row r="169" spans="1:2">
      <c r="A169" s="26">
        <v>44375</v>
      </c>
      <c r="B169" s="57">
        <v>20.936170212765958</v>
      </c>
    </row>
    <row r="170" spans="1:2">
      <c r="A170" s="26">
        <v>44382</v>
      </c>
      <c r="B170" s="57">
        <v>21.333333333333332</v>
      </c>
    </row>
    <row r="171" spans="1:2">
      <c r="A171" s="26">
        <v>44389</v>
      </c>
      <c r="B171" s="57">
        <v>21.043478260869566</v>
      </c>
    </row>
    <row r="172" spans="1:2">
      <c r="A172" s="26">
        <v>44396</v>
      </c>
      <c r="B172" s="57">
        <v>18.057142857142857</v>
      </c>
    </row>
    <row r="173" spans="1:2">
      <c r="A173" s="26">
        <v>44403</v>
      </c>
      <c r="B173" s="57">
        <v>20.818181818181817</v>
      </c>
    </row>
    <row r="174" spans="1:2">
      <c r="A174" s="26">
        <v>44410</v>
      </c>
      <c r="B174" s="57">
        <v>21.4</v>
      </c>
    </row>
    <row r="175" spans="1:2">
      <c r="A175" s="26">
        <v>44417</v>
      </c>
      <c r="B175" s="57">
        <v>20.685714285714287</v>
      </c>
    </row>
    <row r="176" spans="1:2">
      <c r="A176" s="26">
        <v>44424</v>
      </c>
      <c r="B176" s="57">
        <v>20.680851063829788</v>
      </c>
    </row>
    <row r="177" spans="1:2">
      <c r="A177" s="26">
        <v>44438</v>
      </c>
      <c r="B177" s="57">
        <v>21.395348837209301</v>
      </c>
    </row>
    <row r="178" spans="1:2">
      <c r="A178" s="26">
        <v>44445</v>
      </c>
      <c r="B178" s="57">
        <v>23</v>
      </c>
    </row>
    <row r="179" spans="1:2">
      <c r="A179" s="26">
        <v>44452</v>
      </c>
      <c r="B179" s="57">
        <v>20.558139534883722</v>
      </c>
    </row>
    <row r="180" spans="1:2">
      <c r="A180" s="26">
        <v>44459</v>
      </c>
      <c r="B180" s="57">
        <v>21.269841269841269</v>
      </c>
    </row>
    <row r="181" spans="1:2">
      <c r="A181" s="26">
        <v>44473</v>
      </c>
      <c r="B181" s="57">
        <v>22.048780487804876</v>
      </c>
    </row>
    <row r="182" spans="1:2">
      <c r="A182" s="26">
        <v>44480</v>
      </c>
      <c r="B182" s="57">
        <v>23.111111111111111</v>
      </c>
    </row>
    <row r="183" spans="1:2">
      <c r="A183" s="26">
        <v>44508</v>
      </c>
      <c r="B183" s="57">
        <v>21.818181818181817</v>
      </c>
    </row>
    <row r="184" spans="1:2">
      <c r="A184" s="26">
        <v>44515</v>
      </c>
      <c r="B184" s="57">
        <v>22.901960784313726</v>
      </c>
    </row>
    <row r="185" spans="1:2">
      <c r="A185" s="26">
        <v>44522</v>
      </c>
      <c r="B185" s="57">
        <v>23.294117647058822</v>
      </c>
    </row>
    <row r="186" spans="1:2">
      <c r="A186" s="26">
        <v>44529</v>
      </c>
      <c r="B186" s="57">
        <v>21.333333333333332</v>
      </c>
    </row>
    <row r="187" spans="1:2">
      <c r="A187" s="26">
        <v>44536</v>
      </c>
      <c r="B187" s="57">
        <v>19.555555555555557</v>
      </c>
    </row>
    <row r="188" spans="1:2">
      <c r="A188" s="26">
        <v>44543</v>
      </c>
      <c r="B188" s="57">
        <v>18.206896551724139</v>
      </c>
    </row>
    <row r="189" spans="1:2">
      <c r="A189" s="26">
        <v>44550</v>
      </c>
      <c r="B189" s="57">
        <v>19.692307692307693</v>
      </c>
    </row>
    <row r="190" spans="1:2">
      <c r="A190" s="26">
        <v>44557</v>
      </c>
      <c r="B190" s="57">
        <v>21.391304347826086</v>
      </c>
    </row>
    <row r="191" spans="1:2">
      <c r="A191" s="27">
        <v>2022</v>
      </c>
      <c r="B191" s="57">
        <v>927.72608825824489</v>
      </c>
    </row>
    <row r="192" spans="1:2">
      <c r="A192" s="26">
        <v>44564</v>
      </c>
      <c r="B192" s="57">
        <v>21.565217391304348</v>
      </c>
    </row>
    <row r="193" spans="1:2">
      <c r="A193" s="26">
        <v>44571</v>
      </c>
      <c r="B193" s="57">
        <v>19.612903225806452</v>
      </c>
    </row>
    <row r="194" spans="1:2">
      <c r="A194" s="26">
        <v>44578</v>
      </c>
      <c r="B194" s="57">
        <v>20.352941176470587</v>
      </c>
    </row>
    <row r="195" spans="1:2">
      <c r="A195" s="26">
        <v>44585</v>
      </c>
      <c r="B195" s="57">
        <v>22.347826086956523</v>
      </c>
    </row>
    <row r="196" spans="1:2">
      <c r="A196" s="26">
        <v>44592</v>
      </c>
      <c r="B196" s="57">
        <v>22</v>
      </c>
    </row>
    <row r="197" spans="1:2">
      <c r="A197" s="26">
        <v>44613</v>
      </c>
      <c r="B197" s="57">
        <v>22.358974358974358</v>
      </c>
    </row>
    <row r="198" spans="1:2">
      <c r="A198" s="26">
        <v>44620</v>
      </c>
      <c r="B198" s="57">
        <v>24.25</v>
      </c>
    </row>
    <row r="199" spans="1:2">
      <c r="A199" s="26">
        <v>44627</v>
      </c>
      <c r="B199" s="57">
        <v>19.307692307692307</v>
      </c>
    </row>
    <row r="200" spans="1:2">
      <c r="A200" s="26">
        <v>44634</v>
      </c>
      <c r="B200" s="57">
        <v>17.368421052631579</v>
      </c>
    </row>
    <row r="201" spans="1:2">
      <c r="A201" s="26">
        <v>44641</v>
      </c>
      <c r="B201" s="57">
        <v>22</v>
      </c>
    </row>
    <row r="202" spans="1:2">
      <c r="A202" s="26">
        <v>44648</v>
      </c>
      <c r="B202" s="57">
        <v>21.454545454545453</v>
      </c>
    </row>
    <row r="203" spans="1:2">
      <c r="A203" s="26">
        <v>44662</v>
      </c>
      <c r="B203" s="57">
        <v>19.739130434782609</v>
      </c>
    </row>
    <row r="204" spans="1:2">
      <c r="A204" s="26">
        <v>44669</v>
      </c>
      <c r="B204" s="57">
        <v>20</v>
      </c>
    </row>
    <row r="205" spans="1:2">
      <c r="A205" s="26">
        <v>44676</v>
      </c>
      <c r="B205" s="57">
        <v>22.260869565217391</v>
      </c>
    </row>
    <row r="206" spans="1:2">
      <c r="A206" s="26">
        <v>44683</v>
      </c>
      <c r="B206" s="57">
        <v>20.962962962962962</v>
      </c>
    </row>
    <row r="207" spans="1:2">
      <c r="A207" s="26">
        <v>44690</v>
      </c>
      <c r="B207" s="57">
        <v>18.327272727272728</v>
      </c>
    </row>
    <row r="208" spans="1:2">
      <c r="A208" s="26">
        <v>44697</v>
      </c>
      <c r="B208" s="57">
        <v>22.775510204081634</v>
      </c>
    </row>
    <row r="209" spans="1:2">
      <c r="A209" s="26">
        <v>44704</v>
      </c>
      <c r="B209" s="57">
        <v>23.263157894736842</v>
      </c>
    </row>
    <row r="210" spans="1:2">
      <c r="A210" s="26">
        <v>44711</v>
      </c>
      <c r="B210" s="57">
        <v>22</v>
      </c>
    </row>
    <row r="211" spans="1:2">
      <c r="A211" s="26">
        <v>44718</v>
      </c>
      <c r="B211" s="57">
        <v>21.419354838709676</v>
      </c>
    </row>
    <row r="212" spans="1:2">
      <c r="A212" s="26">
        <v>44725</v>
      </c>
      <c r="B212" s="57">
        <v>20.545454545454547</v>
      </c>
    </row>
    <row r="213" spans="1:2">
      <c r="A213" s="26">
        <v>44732</v>
      </c>
      <c r="B213" s="57">
        <v>20.553846153846155</v>
      </c>
    </row>
    <row r="214" spans="1:2">
      <c r="A214" s="26">
        <v>44739</v>
      </c>
      <c r="B214" s="57">
        <v>17.694915254237287</v>
      </c>
    </row>
    <row r="215" spans="1:2">
      <c r="A215" s="26">
        <v>44746</v>
      </c>
      <c r="B215" s="57">
        <v>17.53846153846154</v>
      </c>
    </row>
    <row r="216" spans="1:2">
      <c r="A216" s="26">
        <v>44753</v>
      </c>
      <c r="B216" s="57">
        <v>17.655835616438356</v>
      </c>
    </row>
    <row r="217" spans="1:2">
      <c r="A217" s="26">
        <v>44760</v>
      </c>
      <c r="B217" s="57">
        <v>21.238095238095237</v>
      </c>
    </row>
    <row r="218" spans="1:2">
      <c r="A218" s="26">
        <v>44767</v>
      </c>
      <c r="B218" s="57">
        <v>19.600000000000001</v>
      </c>
    </row>
    <row r="219" spans="1:2">
      <c r="A219" s="26">
        <v>44774</v>
      </c>
      <c r="B219" s="57">
        <v>18.577777777777779</v>
      </c>
    </row>
    <row r="220" spans="1:2">
      <c r="A220" s="26">
        <v>44781</v>
      </c>
      <c r="B220" s="57">
        <v>17.386666666666667</v>
      </c>
    </row>
    <row r="221" spans="1:2">
      <c r="A221" s="26">
        <v>44788</v>
      </c>
      <c r="B221" s="57">
        <v>17.818181818181817</v>
      </c>
    </row>
    <row r="222" spans="1:2">
      <c r="A222" s="26">
        <v>44795</v>
      </c>
      <c r="B222" s="57">
        <v>18.529411764705884</v>
      </c>
    </row>
    <row r="223" spans="1:2">
      <c r="A223" s="26">
        <v>44802</v>
      </c>
      <c r="B223" s="57">
        <v>17.222222222222221</v>
      </c>
    </row>
    <row r="224" spans="1:2">
      <c r="A224" s="26">
        <v>44809</v>
      </c>
      <c r="B224" s="57">
        <v>18.666666666666668</v>
      </c>
    </row>
    <row r="225" spans="1:2">
      <c r="A225" s="26">
        <v>44816</v>
      </c>
      <c r="B225" s="57">
        <v>18.74074074074074</v>
      </c>
    </row>
    <row r="226" spans="1:2">
      <c r="A226" s="26">
        <v>44837</v>
      </c>
      <c r="B226" s="57">
        <v>19.169811320754718</v>
      </c>
    </row>
    <row r="227" spans="1:2">
      <c r="A227" s="26">
        <v>44844</v>
      </c>
      <c r="B227" s="57">
        <v>18.363636363636363</v>
      </c>
    </row>
    <row r="228" spans="1:2">
      <c r="A228" s="26">
        <v>44851</v>
      </c>
      <c r="B228" s="57">
        <v>19.118644067796609</v>
      </c>
    </row>
    <row r="229" spans="1:2">
      <c r="A229" s="26">
        <v>44858</v>
      </c>
      <c r="B229" s="57">
        <v>18.893617021276597</v>
      </c>
    </row>
    <row r="230" spans="1:2">
      <c r="A230" s="26">
        <v>44865</v>
      </c>
      <c r="B230" s="57">
        <v>19.399999999999999</v>
      </c>
    </row>
    <row r="231" spans="1:2">
      <c r="A231" s="26">
        <v>44872</v>
      </c>
      <c r="B231" s="57">
        <v>19.622641509433961</v>
      </c>
    </row>
    <row r="232" spans="1:2">
      <c r="A232" s="26">
        <v>44879</v>
      </c>
      <c r="B232" s="57">
        <v>18.387096774193548</v>
      </c>
    </row>
    <row r="233" spans="1:2">
      <c r="A233" s="26">
        <v>44886</v>
      </c>
      <c r="B233" s="57">
        <v>19.298245614035089</v>
      </c>
    </row>
    <row r="234" spans="1:2">
      <c r="A234" s="26">
        <v>44893</v>
      </c>
      <c r="B234" s="57">
        <v>18.239999999999998</v>
      </c>
    </row>
    <row r="235" spans="1:2">
      <c r="A235" s="26">
        <v>44900</v>
      </c>
      <c r="B235" s="57">
        <v>19.828571428571429</v>
      </c>
    </row>
    <row r="236" spans="1:2">
      <c r="A236" s="26">
        <v>44907</v>
      </c>
      <c r="B236" s="57">
        <v>20.38095238095238</v>
      </c>
    </row>
    <row r="237" spans="1:2">
      <c r="A237" s="26">
        <v>44914</v>
      </c>
      <c r="B237" s="57">
        <v>12.853333333333333</v>
      </c>
    </row>
    <row r="238" spans="1:2">
      <c r="A238" s="26">
        <v>44921</v>
      </c>
      <c r="B238" s="57">
        <v>19.03448275862069</v>
      </c>
    </row>
    <row r="239" spans="1:2">
      <c r="A239" s="27">
        <v>2023</v>
      </c>
      <c r="B239" s="57">
        <v>1038.3679269772197</v>
      </c>
    </row>
    <row r="240" spans="1:2">
      <c r="A240" s="26">
        <v>44942</v>
      </c>
      <c r="B240" s="57">
        <v>20.060606060606062</v>
      </c>
    </row>
    <row r="241" spans="1:2">
      <c r="A241" s="26">
        <v>44949</v>
      </c>
      <c r="B241" s="57">
        <v>18.27027027027027</v>
      </c>
    </row>
    <row r="242" spans="1:2">
      <c r="A242" s="26">
        <v>44956</v>
      </c>
      <c r="B242" s="57">
        <v>20.314606741573034</v>
      </c>
    </row>
    <row r="243" spans="1:2">
      <c r="A243" s="26">
        <v>44963</v>
      </c>
      <c r="B243" s="57">
        <v>19.945945945945947</v>
      </c>
    </row>
    <row r="244" spans="1:2">
      <c r="A244" s="26">
        <v>44970</v>
      </c>
      <c r="B244" s="57">
        <v>19.771428571428572</v>
      </c>
    </row>
    <row r="245" spans="1:2">
      <c r="A245" s="26">
        <v>44977</v>
      </c>
      <c r="B245" s="57">
        <v>20.327868852459016</v>
      </c>
    </row>
    <row r="246" spans="1:2">
      <c r="A246" s="26">
        <v>44984</v>
      </c>
      <c r="B246" s="57">
        <v>20.399999999999999</v>
      </c>
    </row>
    <row r="247" spans="1:2">
      <c r="A247" s="26">
        <v>44991</v>
      </c>
      <c r="B247" s="57">
        <v>19.411764705882351</v>
      </c>
    </row>
    <row r="248" spans="1:2">
      <c r="A248" s="26">
        <v>44998</v>
      </c>
      <c r="B248" s="57">
        <v>20.96551724137931</v>
      </c>
    </row>
    <row r="249" spans="1:2">
      <c r="A249" s="26">
        <v>45005</v>
      </c>
      <c r="B249" s="57">
        <v>20.96</v>
      </c>
    </row>
    <row r="250" spans="1:2">
      <c r="A250" s="26">
        <v>45012</v>
      </c>
      <c r="B250" s="57">
        <v>20</v>
      </c>
    </row>
    <row r="251" spans="1:2">
      <c r="A251" s="26">
        <v>45019</v>
      </c>
      <c r="B251" s="57">
        <v>20</v>
      </c>
    </row>
    <row r="252" spans="1:2">
      <c r="A252" s="26">
        <v>45026</v>
      </c>
      <c r="B252" s="57">
        <v>18.09090909090909</v>
      </c>
    </row>
    <row r="253" spans="1:2">
      <c r="A253" s="26">
        <v>45033</v>
      </c>
      <c r="B253" s="57">
        <v>19.851851851851851</v>
      </c>
    </row>
    <row r="254" spans="1:2">
      <c r="A254" s="26">
        <v>45040</v>
      </c>
      <c r="B254" s="57">
        <v>20.169014084507044</v>
      </c>
    </row>
    <row r="255" spans="1:2">
      <c r="A255" s="26">
        <v>45047</v>
      </c>
      <c r="B255" s="57">
        <v>20.571428571428573</v>
      </c>
    </row>
    <row r="256" spans="1:2">
      <c r="A256" s="26">
        <v>45054</v>
      </c>
      <c r="B256" s="57">
        <v>20.5625</v>
      </c>
    </row>
    <row r="257" spans="1:2">
      <c r="A257" s="26">
        <v>45061</v>
      </c>
      <c r="B257" s="57">
        <v>18.46153846153846</v>
      </c>
    </row>
    <row r="258" spans="1:2">
      <c r="A258" s="26">
        <v>45068</v>
      </c>
      <c r="B258" s="57">
        <v>20.861538461538462</v>
      </c>
    </row>
    <row r="259" spans="1:2">
      <c r="A259" s="26">
        <v>45075</v>
      </c>
      <c r="B259" s="57">
        <v>21.508196721311474</v>
      </c>
    </row>
    <row r="260" spans="1:2">
      <c r="A260" s="26">
        <v>45082</v>
      </c>
      <c r="B260" s="57">
        <v>22</v>
      </c>
    </row>
    <row r="261" spans="1:2">
      <c r="A261" s="26">
        <v>45089</v>
      </c>
      <c r="B261" s="57">
        <v>21.80952380952381</v>
      </c>
    </row>
    <row r="262" spans="1:2">
      <c r="A262" s="26">
        <v>45096</v>
      </c>
      <c r="B262" s="57">
        <v>22</v>
      </c>
    </row>
    <row r="263" spans="1:2">
      <c r="A263" s="26">
        <v>45117</v>
      </c>
      <c r="B263" s="57">
        <v>22.360655737704917</v>
      </c>
    </row>
    <row r="264" spans="1:2">
      <c r="A264" s="26">
        <v>45124</v>
      </c>
      <c r="B264" s="57">
        <v>22.210526315789473</v>
      </c>
    </row>
    <row r="265" spans="1:2">
      <c r="A265" s="26">
        <v>45131</v>
      </c>
      <c r="B265" s="57">
        <v>22.833333333333332</v>
      </c>
    </row>
    <row r="266" spans="1:2">
      <c r="A266" s="26">
        <v>45138</v>
      </c>
      <c r="B266" s="57">
        <v>22.37037037037037</v>
      </c>
    </row>
    <row r="267" spans="1:2">
      <c r="A267" s="26">
        <v>45145</v>
      </c>
      <c r="B267" s="57">
        <v>22.424242424242426</v>
      </c>
    </row>
    <row r="268" spans="1:2">
      <c r="A268" s="26">
        <v>45152</v>
      </c>
      <c r="B268" s="57">
        <v>22.871794871794872</v>
      </c>
    </row>
    <row r="269" spans="1:2">
      <c r="A269" s="26">
        <v>45159</v>
      </c>
      <c r="B269" s="57">
        <v>22.285714285714285</v>
      </c>
    </row>
    <row r="270" spans="1:2">
      <c r="A270" s="26">
        <v>45166</v>
      </c>
      <c r="B270" s="57">
        <v>22.787878787878789</v>
      </c>
    </row>
    <row r="271" spans="1:2">
      <c r="A271" s="26">
        <v>45173</v>
      </c>
      <c r="B271" s="57">
        <v>23.466666666666665</v>
      </c>
    </row>
    <row r="272" spans="1:2">
      <c r="A272" s="26">
        <v>45180</v>
      </c>
      <c r="B272" s="57">
        <v>22.074074074074073</v>
      </c>
    </row>
    <row r="273" spans="1:2">
      <c r="A273" s="26">
        <v>45187</v>
      </c>
      <c r="B273" s="57">
        <v>22.509803921568629</v>
      </c>
    </row>
    <row r="274" spans="1:2">
      <c r="A274" s="26">
        <v>45194</v>
      </c>
      <c r="B274" s="57">
        <v>22.142857142857142</v>
      </c>
    </row>
    <row r="275" spans="1:2">
      <c r="A275" s="26">
        <v>45201</v>
      </c>
      <c r="B275" s="57">
        <v>24.64516129032258</v>
      </c>
    </row>
    <row r="276" spans="1:2">
      <c r="A276" s="26">
        <v>45208</v>
      </c>
      <c r="B276" s="57">
        <v>22.844444444444445</v>
      </c>
    </row>
    <row r="277" spans="1:2">
      <c r="A277" s="26">
        <v>45215</v>
      </c>
      <c r="B277" s="57">
        <v>22.111111111111111</v>
      </c>
    </row>
    <row r="278" spans="1:2">
      <c r="A278" s="26">
        <v>45222</v>
      </c>
      <c r="B278" s="57">
        <v>22.810810810810811</v>
      </c>
    </row>
    <row r="279" spans="1:2">
      <c r="A279" s="26">
        <v>45229</v>
      </c>
      <c r="B279" s="57">
        <v>21.032258064516128</v>
      </c>
    </row>
    <row r="280" spans="1:2">
      <c r="A280" s="26">
        <v>45236</v>
      </c>
      <c r="B280" s="57">
        <v>28</v>
      </c>
    </row>
    <row r="281" spans="1:2">
      <c r="A281" s="26">
        <v>45243</v>
      </c>
      <c r="B281" s="57">
        <v>25.6</v>
      </c>
    </row>
    <row r="282" spans="1:2">
      <c r="A282" s="26">
        <v>45250</v>
      </c>
      <c r="B282" s="57">
        <v>23.069767441860463</v>
      </c>
    </row>
    <row r="283" spans="1:2">
      <c r="A283" s="26">
        <v>45257</v>
      </c>
      <c r="B283" s="57">
        <v>22.615384615384617</v>
      </c>
    </row>
    <row r="284" spans="1:2">
      <c r="A284" s="26">
        <v>45264</v>
      </c>
      <c r="B284" s="57">
        <v>23.649122807017545</v>
      </c>
    </row>
    <row r="285" spans="1:2">
      <c r="A285" s="26">
        <v>45271</v>
      </c>
      <c r="B285" s="57">
        <v>22.212765957446809</v>
      </c>
    </row>
    <row r="286" spans="1:2">
      <c r="A286" s="26">
        <v>45278</v>
      </c>
      <c r="B286" s="57">
        <v>21.93548387096774</v>
      </c>
    </row>
    <row r="287" spans="1:2">
      <c r="A287" s="26">
        <v>45285</v>
      </c>
      <c r="B287" s="57">
        <v>21.189189189189189</v>
      </c>
    </row>
    <row r="288" spans="1:2">
      <c r="A288" s="27">
        <v>2024</v>
      </c>
      <c r="B288" s="57">
        <v>1256.3025750870015</v>
      </c>
    </row>
    <row r="289" spans="1:2">
      <c r="A289" s="26">
        <v>45292</v>
      </c>
      <c r="B289" s="57">
        <v>21.894736842105264</v>
      </c>
    </row>
    <row r="290" spans="1:2">
      <c r="A290" s="26">
        <v>45299</v>
      </c>
      <c r="B290" s="57">
        <v>22.833333333333332</v>
      </c>
    </row>
    <row r="291" spans="1:2">
      <c r="A291" s="26">
        <v>45306</v>
      </c>
      <c r="B291" s="57">
        <v>23.103448275862068</v>
      </c>
    </row>
    <row r="292" spans="1:2">
      <c r="A292" s="26">
        <v>45313</v>
      </c>
      <c r="B292" s="57">
        <v>22.557377049180328</v>
      </c>
    </row>
    <row r="293" spans="1:2">
      <c r="A293" s="26">
        <v>45320</v>
      </c>
      <c r="B293" s="57">
        <v>23.063829787234042</v>
      </c>
    </row>
    <row r="294" spans="1:2">
      <c r="A294" s="26">
        <v>45327</v>
      </c>
      <c r="B294" s="57">
        <v>22.490566037735849</v>
      </c>
    </row>
    <row r="295" spans="1:2">
      <c r="A295" s="26">
        <v>45334</v>
      </c>
      <c r="B295" s="57">
        <v>22.448979591836736</v>
      </c>
    </row>
    <row r="296" spans="1:2">
      <c r="A296" s="26">
        <v>45341</v>
      </c>
      <c r="B296" s="57">
        <v>21.92</v>
      </c>
    </row>
    <row r="297" spans="1:2">
      <c r="A297" s="26">
        <v>45348</v>
      </c>
      <c r="B297" s="57">
        <v>22.592592592592592</v>
      </c>
    </row>
    <row r="298" spans="1:2">
      <c r="A298" s="26">
        <v>45355</v>
      </c>
      <c r="B298" s="57">
        <v>23.261538461538461</v>
      </c>
    </row>
    <row r="299" spans="1:2">
      <c r="A299" s="26">
        <v>45362</v>
      </c>
      <c r="B299" s="57">
        <v>22.493506493506494</v>
      </c>
    </row>
    <row r="300" spans="1:2">
      <c r="A300" s="26">
        <v>45369</v>
      </c>
      <c r="B300" s="57">
        <v>23</v>
      </c>
    </row>
    <row r="301" spans="1:2">
      <c r="A301" s="26">
        <v>45376</v>
      </c>
      <c r="B301" s="57">
        <v>23.815384615384616</v>
      </c>
    </row>
    <row r="302" spans="1:2">
      <c r="A302" s="26">
        <v>45383</v>
      </c>
      <c r="B302" s="57">
        <v>22.170847457627119</v>
      </c>
    </row>
    <row r="303" spans="1:2">
      <c r="A303" s="26">
        <v>45390</v>
      </c>
      <c r="B303" s="57">
        <v>23.343283582089551</v>
      </c>
    </row>
    <row r="304" spans="1:2">
      <c r="A304" s="26">
        <v>45397</v>
      </c>
      <c r="B304" s="57">
        <v>24.151539068666139</v>
      </c>
    </row>
    <row r="305" spans="1:2">
      <c r="A305" s="26">
        <v>45404</v>
      </c>
      <c r="B305" s="57">
        <v>24.102564102564102</v>
      </c>
    </row>
    <row r="306" spans="1:2">
      <c r="A306" s="26">
        <v>45411</v>
      </c>
      <c r="B306" s="57">
        <v>22.8</v>
      </c>
    </row>
    <row r="307" spans="1:2">
      <c r="A307" s="26">
        <v>45418</v>
      </c>
      <c r="B307" s="57">
        <v>23.560000000000002</v>
      </c>
    </row>
    <row r="308" spans="1:2">
      <c r="A308" s="26">
        <v>45425</v>
      </c>
      <c r="B308" s="57">
        <v>25.019607843137255</v>
      </c>
    </row>
    <row r="309" spans="1:2">
      <c r="A309" s="26">
        <v>45432</v>
      </c>
      <c r="B309" s="57">
        <v>24.857142857142858</v>
      </c>
    </row>
    <row r="310" spans="1:2">
      <c r="A310" s="26">
        <v>45439</v>
      </c>
      <c r="B310" s="57">
        <v>24.888888888888889</v>
      </c>
    </row>
    <row r="311" spans="1:2">
      <c r="A311" s="26">
        <v>45446</v>
      </c>
      <c r="B311" s="57">
        <v>25.454545454545453</v>
      </c>
    </row>
    <row r="312" spans="1:2">
      <c r="A312" s="26">
        <v>45453</v>
      </c>
      <c r="B312" s="57">
        <v>24.716242424242424</v>
      </c>
    </row>
    <row r="313" spans="1:2">
      <c r="A313" s="26">
        <v>45460</v>
      </c>
      <c r="B313" s="57">
        <v>25.555555555555557</v>
      </c>
    </row>
    <row r="314" spans="1:2">
      <c r="A314" s="26">
        <v>45467</v>
      </c>
      <c r="B314" s="57">
        <v>24.914285714285715</v>
      </c>
    </row>
    <row r="315" spans="1:2">
      <c r="A315" s="26">
        <v>45474</v>
      </c>
      <c r="B315" s="57">
        <v>25.391304347826086</v>
      </c>
    </row>
    <row r="316" spans="1:2">
      <c r="A316" s="26">
        <v>45481</v>
      </c>
      <c r="B316" s="57">
        <v>24.38095238095238</v>
      </c>
    </row>
    <row r="317" spans="1:2">
      <c r="A317" s="26">
        <v>45488</v>
      </c>
      <c r="B317" s="57">
        <v>24.166666666666668</v>
      </c>
    </row>
    <row r="318" spans="1:2">
      <c r="A318" s="26">
        <v>45495</v>
      </c>
      <c r="B318" s="57">
        <v>27.35483870967742</v>
      </c>
    </row>
    <row r="319" spans="1:2">
      <c r="A319" s="26">
        <v>45502</v>
      </c>
      <c r="B319" s="57">
        <v>25.142857142857142</v>
      </c>
    </row>
    <row r="320" spans="1:2">
      <c r="A320" s="26">
        <v>45509</v>
      </c>
      <c r="B320" s="57">
        <v>25.241379310344829</v>
      </c>
    </row>
    <row r="321" spans="1:2">
      <c r="A321" s="26">
        <v>45516</v>
      </c>
      <c r="B321" s="57">
        <v>25.6</v>
      </c>
    </row>
    <row r="322" spans="1:2">
      <c r="A322" s="26">
        <v>45523</v>
      </c>
      <c r="B322" s="57">
        <v>24.549878378378377</v>
      </c>
    </row>
    <row r="323" spans="1:2">
      <c r="A323" s="26">
        <v>45530</v>
      </c>
      <c r="B323" s="57">
        <v>23.542857142857144</v>
      </c>
    </row>
    <row r="324" spans="1:2">
      <c r="A324" s="26">
        <v>45537</v>
      </c>
      <c r="B324" s="57">
        <v>25.951219512195124</v>
      </c>
    </row>
    <row r="325" spans="1:2">
      <c r="A325" s="26">
        <v>45544</v>
      </c>
      <c r="B325" s="57">
        <v>24.756129032258066</v>
      </c>
    </row>
    <row r="326" spans="1:2">
      <c r="A326" s="26">
        <v>45551</v>
      </c>
      <c r="B326" s="57">
        <v>22.779661016949152</v>
      </c>
    </row>
    <row r="327" spans="1:2">
      <c r="A327" s="26">
        <v>45558</v>
      </c>
      <c r="B327" s="57">
        <v>23.666666666666668</v>
      </c>
    </row>
    <row r="328" spans="1:2">
      <c r="A328" s="26">
        <v>45565</v>
      </c>
      <c r="B328" s="57">
        <v>25.833333333333332</v>
      </c>
    </row>
    <row r="329" spans="1:2">
      <c r="A329" s="26">
        <v>45572</v>
      </c>
      <c r="B329" s="57">
        <v>24.608695652173914</v>
      </c>
    </row>
    <row r="330" spans="1:2">
      <c r="A330" s="26">
        <v>45579</v>
      </c>
      <c r="B330" s="57">
        <v>24.711111111111112</v>
      </c>
    </row>
    <row r="331" spans="1:2">
      <c r="A331" s="26">
        <v>45586</v>
      </c>
      <c r="B331" s="57">
        <v>24.571428571428573</v>
      </c>
    </row>
    <row r="332" spans="1:2">
      <c r="A332" s="26">
        <v>45593</v>
      </c>
      <c r="B332" s="57">
        <v>23.8</v>
      </c>
    </row>
    <row r="333" spans="1:2">
      <c r="A333" s="26">
        <v>45600</v>
      </c>
      <c r="B333" s="57">
        <v>24.088000000000001</v>
      </c>
    </row>
    <row r="334" spans="1:2">
      <c r="A334" s="26">
        <v>45607</v>
      </c>
      <c r="B334" s="57">
        <v>25.381818181818183</v>
      </c>
    </row>
    <row r="335" spans="1:2">
      <c r="A335" s="26">
        <v>45614</v>
      </c>
      <c r="B335" s="57">
        <v>24.313725490196077</v>
      </c>
    </row>
    <row r="336" spans="1:2">
      <c r="A336" s="26">
        <v>45621</v>
      </c>
      <c r="B336" s="57">
        <v>24.6</v>
      </c>
    </row>
    <row r="337" spans="1:2">
      <c r="A337" s="26">
        <v>45628</v>
      </c>
      <c r="B337" s="57">
        <v>23.076923076923077</v>
      </c>
    </row>
    <row r="338" spans="1:2">
      <c r="A338" s="26">
        <v>45635</v>
      </c>
      <c r="B338" s="57">
        <v>25.583333333333332</v>
      </c>
    </row>
    <row r="339" spans="1:2">
      <c r="A339" s="26">
        <v>45642</v>
      </c>
      <c r="B339" s="57">
        <v>25.2</v>
      </c>
    </row>
    <row r="340" spans="1:2">
      <c r="A340" s="26">
        <v>45649</v>
      </c>
      <c r="B340" s="57"/>
    </row>
    <row r="341" spans="1:2">
      <c r="A341" s="26">
        <v>45656</v>
      </c>
      <c r="B341" s="57">
        <v>27</v>
      </c>
    </row>
    <row r="342" spans="1:2">
      <c r="A342" s="27">
        <v>2025</v>
      </c>
      <c r="B342" s="57">
        <v>630.49607126529611</v>
      </c>
    </row>
    <row r="343" spans="1:2">
      <c r="A343" s="7" t="s">
        <v>402</v>
      </c>
      <c r="B343" s="57">
        <v>25.391304347826086</v>
      </c>
    </row>
    <row r="344" spans="1:2">
      <c r="A344" s="26">
        <v>45663</v>
      </c>
      <c r="B344" s="57">
        <v>25.181818181818183</v>
      </c>
    </row>
    <row r="345" spans="1:2">
      <c r="A345" s="26">
        <v>45670</v>
      </c>
      <c r="B345" s="57">
        <v>23.153846153846153</v>
      </c>
    </row>
    <row r="346" spans="1:2">
      <c r="A346" s="26">
        <v>45677</v>
      </c>
      <c r="B346" s="57">
        <v>25.272727272727273</v>
      </c>
    </row>
    <row r="347" spans="1:2">
      <c r="A347" s="26">
        <v>45684</v>
      </c>
      <c r="B347" s="57">
        <v>25.309090909090909</v>
      </c>
    </row>
    <row r="348" spans="1:2">
      <c r="A348" s="26">
        <v>45698</v>
      </c>
      <c r="B348" s="57">
        <v>23.906976744186046</v>
      </c>
    </row>
    <row r="349" spans="1:2">
      <c r="A349" s="26">
        <v>45705</v>
      </c>
      <c r="B349" s="57">
        <v>26.285714285714285</v>
      </c>
    </row>
    <row r="350" spans="1:2">
      <c r="A350" s="26">
        <v>45712</v>
      </c>
      <c r="B350" s="57">
        <v>25.756097560975611</v>
      </c>
    </row>
    <row r="351" spans="1:2">
      <c r="A351" s="26">
        <v>45719</v>
      </c>
      <c r="B351" s="57">
        <v>25.35483870967742</v>
      </c>
    </row>
    <row r="352" spans="1:2">
      <c r="A352" s="26">
        <v>45726</v>
      </c>
      <c r="B352" s="57">
        <v>22.32</v>
      </c>
    </row>
    <row r="353" spans="1:2">
      <c r="A353" s="26">
        <v>45733</v>
      </c>
      <c r="B353" s="57">
        <v>25.862068965517242</v>
      </c>
    </row>
    <row r="354" spans="1:2">
      <c r="A354" s="26">
        <v>45740</v>
      </c>
      <c r="B354" s="57">
        <v>24.38095238095238</v>
      </c>
    </row>
    <row r="355" spans="1:2">
      <c r="A355" s="26">
        <v>45747</v>
      </c>
      <c r="B355" s="57">
        <v>25.302325581395348</v>
      </c>
    </row>
    <row r="356" spans="1:2">
      <c r="A356" s="26">
        <v>45754</v>
      </c>
      <c r="B356" s="57">
        <v>23.416666666666668</v>
      </c>
    </row>
    <row r="357" spans="1:2">
      <c r="A357" s="26">
        <v>45761</v>
      </c>
      <c r="B357" s="57">
        <v>25.257142857142856</v>
      </c>
    </row>
    <row r="358" spans="1:2">
      <c r="A358" s="26">
        <v>45768</v>
      </c>
      <c r="B358" s="57">
        <v>26.193548387096776</v>
      </c>
    </row>
    <row r="359" spans="1:2">
      <c r="A359" s="26">
        <v>45775</v>
      </c>
      <c r="B359" s="57">
        <v>26.127659574468087</v>
      </c>
    </row>
    <row r="360" spans="1:2">
      <c r="A360" s="26">
        <v>45782</v>
      </c>
      <c r="B360" s="57">
        <v>27.466666666666665</v>
      </c>
    </row>
    <row r="361" spans="1:2">
      <c r="A361" s="26">
        <v>45789</v>
      </c>
      <c r="B361" s="57">
        <v>26.418604651162791</v>
      </c>
    </row>
    <row r="362" spans="1:2">
      <c r="A362" s="26">
        <v>45796</v>
      </c>
      <c r="B362" s="57">
        <v>25.25925925925926</v>
      </c>
    </row>
    <row r="363" spans="1:2">
      <c r="A363" s="26">
        <v>45803</v>
      </c>
      <c r="B363" s="57">
        <v>25.161290322580644</v>
      </c>
    </row>
    <row r="364" spans="1:2">
      <c r="A364" s="26">
        <v>45810</v>
      </c>
      <c r="B364" s="57">
        <v>24.470588235294116</v>
      </c>
    </row>
    <row r="365" spans="1:2">
      <c r="A365" s="26">
        <v>45817</v>
      </c>
      <c r="B365" s="57">
        <v>25.076923076923077</v>
      </c>
    </row>
    <row r="366" spans="1:2">
      <c r="A366" s="26">
        <v>45824</v>
      </c>
      <c r="B366" s="57">
        <v>25.90909090909091</v>
      </c>
    </row>
    <row r="367" spans="1:2">
      <c r="A367" s="26">
        <v>45831</v>
      </c>
      <c r="B367" s="57">
        <v>26.260869565217391</v>
      </c>
    </row>
    <row r="368" spans="1:2">
      <c r="A368" s="27" t="s">
        <v>12</v>
      </c>
      <c r="B368" s="57">
        <v>7554.1876386471276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4E595-F877-4FCD-8F83-95CD4E7C8444}">
  <sheetPr>
    <tabColor theme="4" tint="0.59999389629810485"/>
  </sheetPr>
  <dimension ref="A3:J17"/>
  <sheetViews>
    <sheetView zoomScale="130" zoomScaleNormal="130" workbookViewId="0">
      <selection activeCell="K10" sqref="K10"/>
    </sheetView>
  </sheetViews>
  <sheetFormatPr defaultRowHeight="14.4"/>
  <cols>
    <col min="1" max="1" width="12.5546875" bestFit="1" customWidth="1"/>
    <col min="2" max="2" width="15.5546875" bestFit="1" customWidth="1"/>
    <col min="3" max="8" width="6" bestFit="1" customWidth="1"/>
    <col min="9" max="9" width="5" bestFit="1" customWidth="1"/>
    <col min="10" max="10" width="10.88671875" bestFit="1" customWidth="1"/>
  </cols>
  <sheetData>
    <row r="3" spans="1:10">
      <c r="A3" s="5" t="s">
        <v>415</v>
      </c>
      <c r="B3" s="5" t="s">
        <v>423</v>
      </c>
    </row>
    <row r="4" spans="1:10">
      <c r="A4" s="5" t="s">
        <v>11</v>
      </c>
      <c r="B4" s="8">
        <v>2018</v>
      </c>
      <c r="C4" s="8">
        <v>2019</v>
      </c>
      <c r="D4" s="8">
        <v>2020</v>
      </c>
      <c r="E4" s="8">
        <v>2021</v>
      </c>
      <c r="F4" s="8">
        <v>2022</v>
      </c>
      <c r="G4" s="8">
        <v>2023</v>
      </c>
      <c r="H4" s="8">
        <v>2024</v>
      </c>
      <c r="I4" s="8">
        <v>2025</v>
      </c>
      <c r="J4" s="8" t="s">
        <v>12</v>
      </c>
    </row>
    <row r="5" spans="1:10">
      <c r="A5" s="6" t="s">
        <v>424</v>
      </c>
      <c r="B5" s="8">
        <v>847.36842105263145</v>
      </c>
      <c r="C5" s="8">
        <v>492.24806201550388</v>
      </c>
      <c r="D5" s="8">
        <v>937</v>
      </c>
      <c r="E5" s="8">
        <v>1215</v>
      </c>
      <c r="F5" s="8">
        <v>1268</v>
      </c>
      <c r="G5" s="8">
        <v>1121</v>
      </c>
      <c r="H5" s="8">
        <v>1432</v>
      </c>
      <c r="I5" s="8">
        <v>578</v>
      </c>
      <c r="J5" s="8">
        <v>7890.6164830681355</v>
      </c>
    </row>
    <row r="6" spans="1:10">
      <c r="A6" s="6" t="s">
        <v>425</v>
      </c>
      <c r="B6" s="8">
        <v>765.41353383458636</v>
      </c>
      <c r="C6" s="8">
        <v>1198.4496124031007</v>
      </c>
      <c r="D6" s="8">
        <v>1111.4230769230769</v>
      </c>
      <c r="E6" s="8">
        <v>1333</v>
      </c>
      <c r="F6" s="8">
        <v>315</v>
      </c>
      <c r="G6" s="8">
        <v>1331</v>
      </c>
      <c r="H6" s="8">
        <v>1152</v>
      </c>
      <c r="I6" s="8">
        <v>751</v>
      </c>
      <c r="J6" s="8">
        <v>7957.2862231607642</v>
      </c>
    </row>
    <row r="7" spans="1:10">
      <c r="A7" s="6" t="s">
        <v>426</v>
      </c>
      <c r="B7" s="8">
        <v>1012.3308270676691</v>
      </c>
      <c r="C7" s="8">
        <v>1486.046511627907</v>
      </c>
      <c r="D7" s="8">
        <v>1345</v>
      </c>
      <c r="E7" s="8">
        <v>1427</v>
      </c>
      <c r="F7" s="8">
        <v>846</v>
      </c>
      <c r="G7" s="8">
        <v>1016</v>
      </c>
      <c r="H7" s="8">
        <v>1497</v>
      </c>
      <c r="I7" s="8">
        <v>1575</v>
      </c>
      <c r="J7" s="8">
        <v>10204.377338695576</v>
      </c>
    </row>
    <row r="8" spans="1:10">
      <c r="A8" s="6" t="s">
        <v>427</v>
      </c>
      <c r="B8" s="8">
        <v>1253.9040131578947</v>
      </c>
      <c r="C8" s="8">
        <v>1149.4000000000001</v>
      </c>
      <c r="D8" s="8">
        <v>479</v>
      </c>
      <c r="E8" s="8">
        <v>634</v>
      </c>
      <c r="F8" s="8">
        <v>640</v>
      </c>
      <c r="G8" s="8">
        <v>990</v>
      </c>
      <c r="H8" s="8">
        <v>1544.02</v>
      </c>
      <c r="I8" s="8">
        <v>1012</v>
      </c>
      <c r="J8" s="8">
        <v>7702.324013157895</v>
      </c>
    </row>
    <row r="9" spans="1:10">
      <c r="A9" s="6" t="s">
        <v>428</v>
      </c>
      <c r="B9" s="8">
        <v>659.3984962406015</v>
      </c>
      <c r="C9" s="8">
        <v>1241.4239854633556</v>
      </c>
      <c r="D9" s="8">
        <v>1128</v>
      </c>
      <c r="E9" s="8">
        <v>1527</v>
      </c>
      <c r="F9" s="8">
        <v>1464</v>
      </c>
      <c r="G9" s="8">
        <v>1620</v>
      </c>
      <c r="H9" s="8">
        <v>1057.27</v>
      </c>
      <c r="I9" s="8">
        <v>923</v>
      </c>
      <c r="J9" s="8">
        <v>9620.0924817039577</v>
      </c>
    </row>
    <row r="10" spans="1:10">
      <c r="A10" s="6" t="s">
        <v>429</v>
      </c>
      <c r="B10" s="8">
        <v>965.41353383458636</v>
      </c>
      <c r="C10" s="8">
        <v>1238.0769230769231</v>
      </c>
      <c r="D10" s="8">
        <v>1307.3076923076924</v>
      </c>
      <c r="E10" s="8">
        <v>985</v>
      </c>
      <c r="F10" s="8">
        <v>1100</v>
      </c>
      <c r="G10" s="8">
        <v>1426</v>
      </c>
      <c r="H10" s="8">
        <v>746.90899999999999</v>
      </c>
      <c r="I10" s="8">
        <v>807</v>
      </c>
      <c r="J10" s="8">
        <v>8575.7071492192008</v>
      </c>
    </row>
    <row r="11" spans="1:10">
      <c r="A11" s="6" t="s">
        <v>430</v>
      </c>
      <c r="B11" s="8">
        <v>1189.4736842105262</v>
      </c>
      <c r="C11" s="8">
        <v>1461.3846153846152</v>
      </c>
      <c r="D11" s="8">
        <v>1660.6153846153845</v>
      </c>
      <c r="E11" s="8">
        <v>869</v>
      </c>
      <c r="F11" s="8">
        <v>1124.2190000000001</v>
      </c>
      <c r="G11" s="8">
        <v>1476</v>
      </c>
      <c r="H11" s="8">
        <v>851</v>
      </c>
      <c r="I11" s="8"/>
      <c r="J11" s="8">
        <v>8631.6926842105258</v>
      </c>
    </row>
    <row r="12" spans="1:10">
      <c r="A12" s="6" t="s">
        <v>431</v>
      </c>
      <c r="B12" s="8">
        <v>1435.3383458646617</v>
      </c>
      <c r="C12" s="8">
        <v>1071.3076923076924</v>
      </c>
      <c r="D12" s="8">
        <v>2002.8892307692308</v>
      </c>
      <c r="E12" s="8">
        <v>868</v>
      </c>
      <c r="F12" s="8">
        <v>1606</v>
      </c>
      <c r="G12" s="8">
        <v>752</v>
      </c>
      <c r="H12" s="8">
        <v>808.08637499999998</v>
      </c>
      <c r="I12" s="8"/>
      <c r="J12" s="8">
        <v>8543.6216439415857</v>
      </c>
    </row>
    <row r="13" spans="1:10">
      <c r="A13" s="6" t="s">
        <v>432</v>
      </c>
      <c r="B13" s="8">
        <v>1193.2330827067667</v>
      </c>
      <c r="C13" s="8">
        <v>1411</v>
      </c>
      <c r="D13" s="8">
        <v>1094</v>
      </c>
      <c r="E13" s="8">
        <v>740</v>
      </c>
      <c r="F13" s="8">
        <v>561</v>
      </c>
      <c r="G13" s="8">
        <v>1335</v>
      </c>
      <c r="H13" s="8">
        <v>1650.72</v>
      </c>
      <c r="I13" s="8"/>
      <c r="J13" s="8">
        <v>7984.9530827067674</v>
      </c>
    </row>
    <row r="14" spans="1:10">
      <c r="A14" s="6" t="s">
        <v>433</v>
      </c>
      <c r="B14" s="8">
        <v>1320.3007518796994</v>
      </c>
      <c r="C14" s="8">
        <v>1240</v>
      </c>
      <c r="D14" s="8">
        <v>1061</v>
      </c>
      <c r="E14" s="8">
        <v>330</v>
      </c>
      <c r="F14" s="8">
        <v>1154</v>
      </c>
      <c r="G14" s="8">
        <v>1021</v>
      </c>
      <c r="H14" s="8">
        <v>1083.5</v>
      </c>
      <c r="I14" s="8"/>
      <c r="J14" s="8">
        <v>7209.8007518796994</v>
      </c>
    </row>
    <row r="15" spans="1:10">
      <c r="A15" s="6" t="s">
        <v>434</v>
      </c>
      <c r="B15" s="8">
        <v>638.3458646616541</v>
      </c>
      <c r="C15" s="8">
        <v>878</v>
      </c>
      <c r="D15" s="8">
        <v>967</v>
      </c>
      <c r="E15" s="8">
        <v>1097</v>
      </c>
      <c r="F15" s="8">
        <v>1162</v>
      </c>
      <c r="G15" s="8">
        <v>1114</v>
      </c>
      <c r="H15" s="8">
        <v>1145.8800000000001</v>
      </c>
      <c r="I15" s="8"/>
      <c r="J15" s="8">
        <v>7002.2258646616547</v>
      </c>
    </row>
    <row r="16" spans="1:10">
      <c r="A16" s="6" t="s">
        <v>435</v>
      </c>
      <c r="B16" s="8">
        <v>1169.6184371184372</v>
      </c>
      <c r="C16" s="8">
        <v>777</v>
      </c>
      <c r="D16" s="8">
        <v>1237</v>
      </c>
      <c r="E16" s="8">
        <v>1010</v>
      </c>
      <c r="F16" s="8">
        <v>1185</v>
      </c>
      <c r="G16" s="8">
        <v>1134</v>
      </c>
      <c r="H16" s="8">
        <v>544</v>
      </c>
      <c r="I16" s="8"/>
      <c r="J16" s="8">
        <v>7056.6184371184372</v>
      </c>
    </row>
    <row r="17" spans="1:10">
      <c r="A17" s="6" t="s">
        <v>12</v>
      </c>
      <c r="B17" s="8">
        <v>12450.138991629716</v>
      </c>
      <c r="C17" s="8">
        <v>13644.337402279096</v>
      </c>
      <c r="D17" s="8">
        <v>14330.235384615386</v>
      </c>
      <c r="E17" s="8">
        <v>12035</v>
      </c>
      <c r="F17" s="8">
        <v>12425.219000000001</v>
      </c>
      <c r="G17" s="8">
        <v>14336</v>
      </c>
      <c r="H17" s="8">
        <v>13512.385375000002</v>
      </c>
      <c r="I17" s="8">
        <v>5646</v>
      </c>
      <c r="J17" s="8">
        <v>98379.316153524182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E7B00-7634-4F79-9E55-216AE18F5F5D}">
  <sheetPr codeName="Sheet2">
    <tabColor theme="9" tint="0.79998168889431442"/>
  </sheetPr>
  <dimension ref="A1:I1338"/>
  <sheetViews>
    <sheetView topLeftCell="D1" zoomScale="130" zoomScaleNormal="130" workbookViewId="0">
      <selection activeCell="F10" sqref="F10"/>
    </sheetView>
  </sheetViews>
  <sheetFormatPr defaultRowHeight="14.4"/>
  <cols>
    <col min="1" max="1" width="15.6640625" customWidth="1"/>
    <col min="2" max="2" width="9.109375" bestFit="1" customWidth="1"/>
    <col min="3" max="3" width="11.21875" bestFit="1" customWidth="1"/>
    <col min="4" max="4" width="11.88671875" bestFit="1" customWidth="1"/>
    <col min="5" max="5" width="14.33203125" bestFit="1" customWidth="1"/>
    <col min="6" max="8" width="32.109375" customWidth="1"/>
    <col min="9" max="9" width="12.6640625" style="4" customWidth="1"/>
  </cols>
  <sheetData>
    <row r="1" spans="1:9">
      <c r="A1" s="1" t="s">
        <v>0</v>
      </c>
      <c r="B1" s="1" t="s">
        <v>417</v>
      </c>
      <c r="C1" s="1" t="s">
        <v>416</v>
      </c>
      <c r="D1" s="1" t="s">
        <v>422</v>
      </c>
      <c r="E1" s="1" t="s">
        <v>421</v>
      </c>
      <c r="F1" s="2" t="s">
        <v>442</v>
      </c>
      <c r="G1" s="2" t="s">
        <v>436</v>
      </c>
      <c r="H1" s="2" t="s">
        <v>437</v>
      </c>
      <c r="I1" s="3" t="s">
        <v>1</v>
      </c>
    </row>
    <row r="2" spans="1:9">
      <c r="A2" s="1">
        <v>43103</v>
      </c>
      <c r="B2" s="29">
        <f>YEAR(Data_Table[[#This Row],[Date]])</f>
        <v>2018</v>
      </c>
      <c r="C2" s="2" t="str">
        <f>TEXT(Data_Table[[#This Row],[Date]],"mmm")</f>
        <v>Jan</v>
      </c>
      <c r="D2" s="2" t="str">
        <f>"Q"&amp;INT((MONTH(Data_Table[[#This Row],[Date]])-1)/3)+1</f>
        <v>Q1</v>
      </c>
      <c r="E2" s="2">
        <f>WEEKNUM(Data_Table[[#This Row],[Date]], 2)</f>
        <v>1</v>
      </c>
      <c r="F2" s="2" t="s">
        <v>362</v>
      </c>
      <c r="G2" s="2" t="s">
        <v>110</v>
      </c>
      <c r="H2" s="2" t="s">
        <v>232</v>
      </c>
      <c r="I2" s="3">
        <v>11.4</v>
      </c>
    </row>
    <row r="3" spans="1:9">
      <c r="A3" s="1">
        <v>43103</v>
      </c>
      <c r="B3" s="29">
        <f>YEAR(Data_Table[[#This Row],[Date]])</f>
        <v>2018</v>
      </c>
      <c r="C3" s="2" t="str">
        <f>TEXT(Data_Table[[#This Row],[Date]],"mmm")</f>
        <v>Jan</v>
      </c>
      <c r="D3" s="2" t="str">
        <f>"Q"&amp;INT((MONTH(Data_Table[[#This Row],[Date]])-1)/3)+1</f>
        <v>Q1</v>
      </c>
      <c r="E3" s="2">
        <f>WEEKNUM(Data_Table[[#This Row],[Date]], 2)</f>
        <v>1</v>
      </c>
      <c r="F3" s="2" t="s">
        <v>389</v>
      </c>
      <c r="G3" s="2" t="s">
        <v>133</v>
      </c>
      <c r="H3" s="2" t="s">
        <v>255</v>
      </c>
      <c r="I3" s="3">
        <v>17</v>
      </c>
    </row>
    <row r="4" spans="1:9">
      <c r="A4" s="1">
        <v>43105</v>
      </c>
      <c r="B4" s="29">
        <f>YEAR(Data_Table[[#This Row],[Date]])</f>
        <v>2018</v>
      </c>
      <c r="C4" s="2" t="str">
        <f>TEXT(Data_Table[[#This Row],[Date]],"mmm")</f>
        <v>Jan</v>
      </c>
      <c r="D4" s="2" t="str">
        <f>"Q"&amp;INT((MONTH(Data_Table[[#This Row],[Date]])-1)/3)+1</f>
        <v>Q1</v>
      </c>
      <c r="E4" s="2">
        <f>WEEKNUM(Data_Table[[#This Row],[Date]], 2)</f>
        <v>1</v>
      </c>
      <c r="F4" s="2" t="s">
        <v>285</v>
      </c>
      <c r="G4" s="2" t="s">
        <v>50</v>
      </c>
      <c r="H4" s="2" t="s">
        <v>163</v>
      </c>
      <c r="I4" s="3">
        <v>17</v>
      </c>
    </row>
    <row r="5" spans="1:9">
      <c r="A5" s="1">
        <v>43105</v>
      </c>
      <c r="B5" s="29">
        <f>YEAR(Data_Table[[#This Row],[Date]])</f>
        <v>2018</v>
      </c>
      <c r="C5" s="2" t="str">
        <f>TEXT(Data_Table[[#This Row],[Date]],"mmm")</f>
        <v>Jan</v>
      </c>
      <c r="D5" s="2" t="str">
        <f>"Q"&amp;INT((MONTH(Data_Table[[#This Row],[Date]])-1)/3)+1</f>
        <v>Q1</v>
      </c>
      <c r="E5" s="2">
        <f>WEEKNUM(Data_Table[[#This Row],[Date]], 2)</f>
        <v>1</v>
      </c>
      <c r="F5" s="2" t="s">
        <v>332</v>
      </c>
      <c r="G5" s="2" t="s">
        <v>88</v>
      </c>
      <c r="H5" s="2" t="s">
        <v>207</v>
      </c>
      <c r="I5" s="3">
        <v>76</v>
      </c>
    </row>
    <row r="6" spans="1:9">
      <c r="A6" s="1">
        <v>43105</v>
      </c>
      <c r="B6" s="29">
        <f>YEAR(Data_Table[[#This Row],[Date]])</f>
        <v>2018</v>
      </c>
      <c r="C6" s="2" t="str">
        <f>TEXT(Data_Table[[#This Row],[Date]],"mmm")</f>
        <v>Jan</v>
      </c>
      <c r="D6" s="2" t="str">
        <f>"Q"&amp;INT((MONTH(Data_Table[[#This Row],[Date]])-1)/3)+1</f>
        <v>Q1</v>
      </c>
      <c r="E6" s="2">
        <f>WEEKNUM(Data_Table[[#This Row],[Date]], 2)</f>
        <v>1</v>
      </c>
      <c r="F6" s="2" t="s">
        <v>359</v>
      </c>
      <c r="G6" s="2" t="s">
        <v>107</v>
      </c>
      <c r="H6" s="2" t="s">
        <v>230</v>
      </c>
      <c r="I6" s="3">
        <v>17</v>
      </c>
    </row>
    <row r="7" spans="1:9">
      <c r="A7" s="1">
        <v>43105</v>
      </c>
      <c r="B7" s="29">
        <f>YEAR(Data_Table[[#This Row],[Date]])</f>
        <v>2018</v>
      </c>
      <c r="C7" s="2" t="str">
        <f>TEXT(Data_Table[[#This Row],[Date]],"mmm")</f>
        <v>Jan</v>
      </c>
      <c r="D7" s="2" t="str">
        <f>"Q"&amp;INT((MONTH(Data_Table[[#This Row],[Date]])-1)/3)+1</f>
        <v>Q1</v>
      </c>
      <c r="E7" s="2">
        <f>WEEKNUM(Data_Table[[#This Row],[Date]], 2)</f>
        <v>1</v>
      </c>
      <c r="F7" s="2" t="s">
        <v>392</v>
      </c>
      <c r="G7" s="2" t="s">
        <v>136</v>
      </c>
      <c r="H7" s="2" t="s">
        <v>258</v>
      </c>
      <c r="I7" s="3">
        <v>17</v>
      </c>
    </row>
    <row r="8" spans="1:9">
      <c r="A8" s="1">
        <v>43106</v>
      </c>
      <c r="B8" s="29">
        <f>YEAR(Data_Table[[#This Row],[Date]])</f>
        <v>2018</v>
      </c>
      <c r="C8" s="2" t="str">
        <f>TEXT(Data_Table[[#This Row],[Date]],"mmm")</f>
        <v>Jan</v>
      </c>
      <c r="D8" s="2" t="str">
        <f>"Q"&amp;INT((MONTH(Data_Table[[#This Row],[Date]])-1)/3)+1</f>
        <v>Q1</v>
      </c>
      <c r="E8" s="2">
        <f>WEEKNUM(Data_Table[[#This Row],[Date]], 2)</f>
        <v>1</v>
      </c>
      <c r="F8" s="2" t="s">
        <v>276</v>
      </c>
      <c r="G8" s="2" t="s">
        <v>41</v>
      </c>
      <c r="H8" s="2" t="s">
        <v>153</v>
      </c>
      <c r="I8" s="3">
        <v>17</v>
      </c>
    </row>
    <row r="9" spans="1:9">
      <c r="A9" s="1">
        <v>43108</v>
      </c>
      <c r="B9" s="29">
        <f>YEAR(Data_Table[[#This Row],[Date]])</f>
        <v>2018</v>
      </c>
      <c r="C9" s="2" t="str">
        <f>TEXT(Data_Table[[#This Row],[Date]],"mmm")</f>
        <v>Jan</v>
      </c>
      <c r="D9" s="2" t="str">
        <f>"Q"&amp;INT((MONTH(Data_Table[[#This Row],[Date]])-1)/3)+1</f>
        <v>Q1</v>
      </c>
      <c r="E9" s="2">
        <f>WEEKNUM(Data_Table[[#This Row],[Date]], 2)</f>
        <v>2</v>
      </c>
      <c r="F9" s="2" t="s">
        <v>285</v>
      </c>
      <c r="G9" s="2" t="s">
        <v>50</v>
      </c>
      <c r="H9" s="2" t="s">
        <v>163</v>
      </c>
      <c r="I9" s="3">
        <v>17</v>
      </c>
    </row>
    <row r="10" spans="1:9">
      <c r="A10" s="1">
        <v>43108</v>
      </c>
      <c r="B10" s="29">
        <f>YEAR(Data_Table[[#This Row],[Date]])</f>
        <v>2018</v>
      </c>
      <c r="C10" s="2" t="str">
        <f>TEXT(Data_Table[[#This Row],[Date]],"mmm")</f>
        <v>Jan</v>
      </c>
      <c r="D10" s="2" t="str">
        <f>"Q"&amp;INT((MONTH(Data_Table[[#This Row],[Date]])-1)/3)+1</f>
        <v>Q1</v>
      </c>
      <c r="E10" s="2">
        <f>WEEKNUM(Data_Table[[#This Row],[Date]], 2)</f>
        <v>2</v>
      </c>
      <c r="F10" s="2" t="s">
        <v>297</v>
      </c>
      <c r="G10" s="2" t="s">
        <v>13</v>
      </c>
      <c r="H10" s="2" t="s">
        <v>13</v>
      </c>
      <c r="I10" s="3">
        <v>15.2</v>
      </c>
    </row>
    <row r="11" spans="1:9">
      <c r="A11" s="1">
        <v>43108</v>
      </c>
      <c r="B11" s="29">
        <f>YEAR(Data_Table[[#This Row],[Date]])</f>
        <v>2018</v>
      </c>
      <c r="C11" s="2" t="str">
        <f>TEXT(Data_Table[[#This Row],[Date]],"mmm")</f>
        <v>Jan</v>
      </c>
      <c r="D11" s="2" t="str">
        <f>"Q"&amp;INT((MONTH(Data_Table[[#This Row],[Date]])-1)/3)+1</f>
        <v>Q1</v>
      </c>
      <c r="E11" s="2">
        <f>WEEKNUM(Data_Table[[#This Row],[Date]], 2)</f>
        <v>2</v>
      </c>
      <c r="F11" s="2" t="s">
        <v>345</v>
      </c>
      <c r="G11" s="2" t="s">
        <v>97</v>
      </c>
      <c r="H11" s="2" t="s">
        <v>218</v>
      </c>
      <c r="I11" s="3">
        <v>22.11</v>
      </c>
    </row>
    <row r="12" spans="1:9">
      <c r="A12" s="1">
        <v>43108</v>
      </c>
      <c r="B12" s="29">
        <f>YEAR(Data_Table[[#This Row],[Date]])</f>
        <v>2018</v>
      </c>
      <c r="C12" s="2" t="str">
        <f>TEXT(Data_Table[[#This Row],[Date]],"mmm")</f>
        <v>Jan</v>
      </c>
      <c r="D12" s="2" t="str">
        <f>"Q"&amp;INT((MONTH(Data_Table[[#This Row],[Date]])-1)/3)+1</f>
        <v>Q1</v>
      </c>
      <c r="E12" s="2">
        <f>WEEKNUM(Data_Table[[#This Row],[Date]], 2)</f>
        <v>2</v>
      </c>
      <c r="F12" s="2" t="s">
        <v>392</v>
      </c>
      <c r="G12" s="2" t="s">
        <v>136</v>
      </c>
      <c r="H12" s="2" t="s">
        <v>258</v>
      </c>
      <c r="I12" s="3">
        <v>34</v>
      </c>
    </row>
    <row r="13" spans="1:9">
      <c r="A13" s="1">
        <v>43109</v>
      </c>
      <c r="B13" s="29">
        <f>YEAR(Data_Table[[#This Row],[Date]])</f>
        <v>2018</v>
      </c>
      <c r="C13" s="2" t="str">
        <f>TEXT(Data_Table[[#This Row],[Date]],"mmm")</f>
        <v>Jan</v>
      </c>
      <c r="D13" s="2" t="str">
        <f>"Q"&amp;INT((MONTH(Data_Table[[#This Row],[Date]])-1)/3)+1</f>
        <v>Q1</v>
      </c>
      <c r="E13" s="2">
        <f>WEEKNUM(Data_Table[[#This Row],[Date]], 2)</f>
        <v>2</v>
      </c>
      <c r="F13" s="2" t="s">
        <v>315</v>
      </c>
      <c r="G13" s="2" t="s">
        <v>73</v>
      </c>
      <c r="H13" s="2" t="s">
        <v>190</v>
      </c>
      <c r="I13" s="3">
        <v>21.37</v>
      </c>
    </row>
    <row r="14" spans="1:9">
      <c r="A14" s="1">
        <v>43111</v>
      </c>
      <c r="B14" s="29">
        <f>YEAR(Data_Table[[#This Row],[Date]])</f>
        <v>2018</v>
      </c>
      <c r="C14" s="2" t="str">
        <f>TEXT(Data_Table[[#This Row],[Date]],"mmm")</f>
        <v>Jan</v>
      </c>
      <c r="D14" s="2" t="str">
        <f>"Q"&amp;INT((MONTH(Data_Table[[#This Row],[Date]])-1)/3)+1</f>
        <v>Q1</v>
      </c>
      <c r="E14" s="2">
        <f>WEEKNUM(Data_Table[[#This Row],[Date]], 2)</f>
        <v>2</v>
      </c>
      <c r="F14" s="2" t="s">
        <v>267</v>
      </c>
      <c r="G14" s="2" t="s">
        <v>33</v>
      </c>
      <c r="H14" s="2" t="s">
        <v>145</v>
      </c>
      <c r="I14" s="3">
        <v>22</v>
      </c>
    </row>
    <row r="15" spans="1:9">
      <c r="A15" s="1">
        <v>43114</v>
      </c>
      <c r="B15" s="29">
        <f>YEAR(Data_Table[[#This Row],[Date]])</f>
        <v>2018</v>
      </c>
      <c r="C15" s="2" t="str">
        <f>TEXT(Data_Table[[#This Row],[Date]],"mmm")</f>
        <v>Jan</v>
      </c>
      <c r="D15" s="2" t="str">
        <f>"Q"&amp;INT((MONTH(Data_Table[[#This Row],[Date]])-1)/3)+1</f>
        <v>Q1</v>
      </c>
      <c r="E15" s="2">
        <f>WEEKNUM(Data_Table[[#This Row],[Date]], 2)</f>
        <v>2</v>
      </c>
      <c r="F15" s="2" t="s">
        <v>389</v>
      </c>
      <c r="G15" s="2" t="s">
        <v>133</v>
      </c>
      <c r="H15" s="2" t="s">
        <v>255</v>
      </c>
      <c r="I15" s="3">
        <v>17</v>
      </c>
    </row>
    <row r="16" spans="1:9">
      <c r="A16" s="1">
        <v>43115</v>
      </c>
      <c r="B16" s="29">
        <f>YEAR(Data_Table[[#This Row],[Date]])</f>
        <v>2018</v>
      </c>
      <c r="C16" s="2" t="str">
        <f>TEXT(Data_Table[[#This Row],[Date]],"mmm")</f>
        <v>Jan</v>
      </c>
      <c r="D16" s="2" t="str">
        <f>"Q"&amp;INT((MONTH(Data_Table[[#This Row],[Date]])-1)/3)+1</f>
        <v>Q1</v>
      </c>
      <c r="E16" s="2">
        <f>WEEKNUM(Data_Table[[#This Row],[Date]], 2)</f>
        <v>3</v>
      </c>
      <c r="F16" s="2" t="s">
        <v>276</v>
      </c>
      <c r="G16" s="2" t="s">
        <v>41</v>
      </c>
      <c r="H16" s="2" t="s">
        <v>153</v>
      </c>
      <c r="I16" s="3">
        <v>17</v>
      </c>
    </row>
    <row r="17" spans="1:9">
      <c r="A17" s="1">
        <v>43115</v>
      </c>
      <c r="B17" s="29">
        <f>YEAR(Data_Table[[#This Row],[Date]])</f>
        <v>2018</v>
      </c>
      <c r="C17" s="2" t="str">
        <f>TEXT(Data_Table[[#This Row],[Date]],"mmm")</f>
        <v>Jan</v>
      </c>
      <c r="D17" s="2" t="str">
        <f>"Q"&amp;INT((MONTH(Data_Table[[#This Row],[Date]])-1)/3)+1</f>
        <v>Q1</v>
      </c>
      <c r="E17" s="2">
        <f>WEEKNUM(Data_Table[[#This Row],[Date]], 2)</f>
        <v>3</v>
      </c>
      <c r="F17" s="2" t="s">
        <v>297</v>
      </c>
      <c r="G17" s="2" t="s">
        <v>13</v>
      </c>
      <c r="H17" s="2" t="s">
        <v>13</v>
      </c>
      <c r="I17" s="3">
        <v>15.2</v>
      </c>
    </row>
    <row r="18" spans="1:9">
      <c r="A18" s="1">
        <v>43115</v>
      </c>
      <c r="B18" s="29">
        <f>YEAR(Data_Table[[#This Row],[Date]])</f>
        <v>2018</v>
      </c>
      <c r="C18" s="2" t="str">
        <f>TEXT(Data_Table[[#This Row],[Date]],"mmm")</f>
        <v>Jan</v>
      </c>
      <c r="D18" s="2" t="str">
        <f>"Q"&amp;INT((MONTH(Data_Table[[#This Row],[Date]])-1)/3)+1</f>
        <v>Q1</v>
      </c>
      <c r="E18" s="2">
        <f>WEEKNUM(Data_Table[[#This Row],[Date]], 2)</f>
        <v>3</v>
      </c>
      <c r="F18" s="2" t="s">
        <v>359</v>
      </c>
      <c r="G18" s="2" t="s">
        <v>107</v>
      </c>
      <c r="H18" s="2" t="s">
        <v>230</v>
      </c>
      <c r="I18" s="3">
        <v>17</v>
      </c>
    </row>
    <row r="19" spans="1:9">
      <c r="A19" s="1">
        <v>43115</v>
      </c>
      <c r="B19" s="29">
        <f>YEAR(Data_Table[[#This Row],[Date]])</f>
        <v>2018</v>
      </c>
      <c r="C19" s="2" t="str">
        <f>TEXT(Data_Table[[#This Row],[Date]],"mmm")</f>
        <v>Jan</v>
      </c>
      <c r="D19" s="2" t="str">
        <f>"Q"&amp;INT((MONTH(Data_Table[[#This Row],[Date]])-1)/3)+1</f>
        <v>Q1</v>
      </c>
      <c r="E19" s="2">
        <f>WEEKNUM(Data_Table[[#This Row],[Date]], 2)</f>
        <v>3</v>
      </c>
      <c r="F19" s="2" t="s">
        <v>362</v>
      </c>
      <c r="G19" s="2" t="s">
        <v>110</v>
      </c>
      <c r="H19" s="2" t="s">
        <v>232</v>
      </c>
      <c r="I19" s="3">
        <v>11.4</v>
      </c>
    </row>
    <row r="20" spans="1:9">
      <c r="A20" s="1">
        <v>43115</v>
      </c>
      <c r="B20" s="29">
        <f>YEAR(Data_Table[[#This Row],[Date]])</f>
        <v>2018</v>
      </c>
      <c r="C20" s="2" t="str">
        <f>TEXT(Data_Table[[#This Row],[Date]],"mmm")</f>
        <v>Jan</v>
      </c>
      <c r="D20" s="2" t="str">
        <f>"Q"&amp;INT((MONTH(Data_Table[[#This Row],[Date]])-1)/3)+1</f>
        <v>Q1</v>
      </c>
      <c r="E20" s="2">
        <f>WEEKNUM(Data_Table[[#This Row],[Date]], 2)</f>
        <v>3</v>
      </c>
      <c r="F20" s="2" t="s">
        <v>392</v>
      </c>
      <c r="G20" s="2" t="s">
        <v>136</v>
      </c>
      <c r="H20" s="2" t="s">
        <v>258</v>
      </c>
      <c r="I20" s="3">
        <v>17</v>
      </c>
    </row>
    <row r="21" spans="1:9">
      <c r="A21" s="1">
        <v>43115</v>
      </c>
      <c r="B21" s="29">
        <f>YEAR(Data_Table[[#This Row],[Date]])</f>
        <v>2018</v>
      </c>
      <c r="C21" s="2" t="str">
        <f>TEXT(Data_Table[[#This Row],[Date]],"mmm")</f>
        <v>Jan</v>
      </c>
      <c r="D21" s="2" t="str">
        <f>"Q"&amp;INT((MONTH(Data_Table[[#This Row],[Date]])-1)/3)+1</f>
        <v>Q1</v>
      </c>
      <c r="E21" s="2">
        <f>WEEKNUM(Data_Table[[#This Row],[Date]], 2)</f>
        <v>3</v>
      </c>
      <c r="F21" s="2" t="s">
        <v>392</v>
      </c>
      <c r="G21" s="2" t="s">
        <v>136</v>
      </c>
      <c r="H21" s="2" t="s">
        <v>258</v>
      </c>
      <c r="I21" s="3">
        <v>17</v>
      </c>
    </row>
    <row r="22" spans="1:9">
      <c r="A22" s="1">
        <v>43116</v>
      </c>
      <c r="B22" s="29">
        <f>YEAR(Data_Table[[#This Row],[Date]])</f>
        <v>2018</v>
      </c>
      <c r="C22" s="2" t="str">
        <f>TEXT(Data_Table[[#This Row],[Date]],"mmm")</f>
        <v>Jan</v>
      </c>
      <c r="D22" s="2" t="str">
        <f>"Q"&amp;INT((MONTH(Data_Table[[#This Row],[Date]])-1)/3)+1</f>
        <v>Q1</v>
      </c>
      <c r="E22" s="2">
        <f>WEEKNUM(Data_Table[[#This Row],[Date]], 2)</f>
        <v>3</v>
      </c>
      <c r="F22" s="2" t="s">
        <v>285</v>
      </c>
      <c r="G22" s="2" t="s">
        <v>50</v>
      </c>
      <c r="H22" s="2" t="s">
        <v>163</v>
      </c>
      <c r="I22" s="3">
        <v>17</v>
      </c>
    </row>
    <row r="23" spans="1:9">
      <c r="A23" s="1">
        <v>43116</v>
      </c>
      <c r="B23" s="29">
        <f>YEAR(Data_Table[[#This Row],[Date]])</f>
        <v>2018</v>
      </c>
      <c r="C23" s="2" t="str">
        <f>TEXT(Data_Table[[#This Row],[Date]],"mmm")</f>
        <v>Jan</v>
      </c>
      <c r="D23" s="2" t="str">
        <f>"Q"&amp;INT((MONTH(Data_Table[[#This Row],[Date]])-1)/3)+1</f>
        <v>Q1</v>
      </c>
      <c r="E23" s="2">
        <f>WEEKNUM(Data_Table[[#This Row],[Date]], 2)</f>
        <v>3</v>
      </c>
      <c r="F23" s="2" t="s">
        <v>318</v>
      </c>
      <c r="G23" s="2" t="s">
        <v>75</v>
      </c>
      <c r="H23" s="2" t="s">
        <v>193</v>
      </c>
      <c r="I23" s="3">
        <v>30</v>
      </c>
    </row>
    <row r="24" spans="1:9">
      <c r="A24" s="1">
        <v>43116</v>
      </c>
      <c r="B24" s="29">
        <f>YEAR(Data_Table[[#This Row],[Date]])</f>
        <v>2018</v>
      </c>
      <c r="C24" s="2" t="str">
        <f>TEXT(Data_Table[[#This Row],[Date]],"mmm")</f>
        <v>Jan</v>
      </c>
      <c r="D24" s="2" t="str">
        <f>"Q"&amp;INT((MONTH(Data_Table[[#This Row],[Date]])-1)/3)+1</f>
        <v>Q1</v>
      </c>
      <c r="E24" s="2">
        <f>WEEKNUM(Data_Table[[#This Row],[Date]], 2)</f>
        <v>3</v>
      </c>
      <c r="F24" s="2" t="s">
        <v>319</v>
      </c>
      <c r="G24" s="2" t="s">
        <v>75</v>
      </c>
      <c r="H24" s="2" t="s">
        <v>194</v>
      </c>
      <c r="I24" s="3">
        <v>17</v>
      </c>
    </row>
    <row r="25" spans="1:9">
      <c r="A25" s="1">
        <v>43117</v>
      </c>
      <c r="B25" s="29">
        <f>YEAR(Data_Table[[#This Row],[Date]])</f>
        <v>2018</v>
      </c>
      <c r="C25" s="2" t="str">
        <f>TEXT(Data_Table[[#This Row],[Date]],"mmm")</f>
        <v>Jan</v>
      </c>
      <c r="D25" s="2" t="str">
        <f>"Q"&amp;INT((MONTH(Data_Table[[#This Row],[Date]])-1)/3)+1</f>
        <v>Q1</v>
      </c>
      <c r="E25" s="2">
        <f>WEEKNUM(Data_Table[[#This Row],[Date]], 2)</f>
        <v>3</v>
      </c>
      <c r="F25" s="2" t="s">
        <v>321</v>
      </c>
      <c r="G25" s="2" t="s">
        <v>77</v>
      </c>
      <c r="H25" s="2" t="s">
        <v>196</v>
      </c>
      <c r="I25" s="3">
        <v>14.5</v>
      </c>
    </row>
    <row r="26" spans="1:9">
      <c r="A26" s="1">
        <v>43119</v>
      </c>
      <c r="B26" s="29">
        <f>YEAR(Data_Table[[#This Row],[Date]])</f>
        <v>2018</v>
      </c>
      <c r="C26" s="2" t="str">
        <f>TEXT(Data_Table[[#This Row],[Date]],"mmm")</f>
        <v>Jan</v>
      </c>
      <c r="D26" s="2" t="str">
        <f>"Q"&amp;INT((MONTH(Data_Table[[#This Row],[Date]])-1)/3)+1</f>
        <v>Q1</v>
      </c>
      <c r="E26" s="2">
        <f>WEEKNUM(Data_Table[[#This Row],[Date]], 2)</f>
        <v>3</v>
      </c>
      <c r="F26" s="2" t="s">
        <v>315</v>
      </c>
      <c r="G26" s="2" t="s">
        <v>73</v>
      </c>
      <c r="H26" s="2" t="s">
        <v>190</v>
      </c>
      <c r="I26" s="3">
        <v>21.36</v>
      </c>
    </row>
    <row r="27" spans="1:9">
      <c r="A27" s="1">
        <v>43119</v>
      </c>
      <c r="B27" s="29">
        <f>YEAR(Data_Table[[#This Row],[Date]])</f>
        <v>2018</v>
      </c>
      <c r="C27" s="2" t="str">
        <f>TEXT(Data_Table[[#This Row],[Date]],"mmm")</f>
        <v>Jan</v>
      </c>
      <c r="D27" s="2" t="str">
        <f>"Q"&amp;INT((MONTH(Data_Table[[#This Row],[Date]])-1)/3)+1</f>
        <v>Q1</v>
      </c>
      <c r="E27" s="2">
        <f>WEEKNUM(Data_Table[[#This Row],[Date]], 2)</f>
        <v>3</v>
      </c>
      <c r="F27" s="2" t="s">
        <v>362</v>
      </c>
      <c r="G27" s="2" t="s">
        <v>110</v>
      </c>
      <c r="H27" s="2" t="s">
        <v>232</v>
      </c>
      <c r="I27" s="3">
        <v>11.4</v>
      </c>
    </row>
    <row r="28" spans="1:9">
      <c r="A28" s="1">
        <v>43120</v>
      </c>
      <c r="B28" s="29">
        <f>YEAR(Data_Table[[#This Row],[Date]])</f>
        <v>2018</v>
      </c>
      <c r="C28" s="2" t="str">
        <f>TEXT(Data_Table[[#This Row],[Date]],"mmm")</f>
        <v>Jan</v>
      </c>
      <c r="D28" s="2" t="str">
        <f>"Q"&amp;INT((MONTH(Data_Table[[#This Row],[Date]])-1)/3)+1</f>
        <v>Q1</v>
      </c>
      <c r="E28" s="2">
        <f>WEEKNUM(Data_Table[[#This Row],[Date]], 2)</f>
        <v>3</v>
      </c>
      <c r="F28" s="2" t="s">
        <v>345</v>
      </c>
      <c r="G28" s="2" t="s">
        <v>97</v>
      </c>
      <c r="H28" s="2" t="s">
        <v>218</v>
      </c>
      <c r="I28" s="3">
        <v>21.84</v>
      </c>
    </row>
    <row r="29" spans="1:9">
      <c r="A29" s="1">
        <v>43122</v>
      </c>
      <c r="B29" s="29">
        <f>YEAR(Data_Table[[#This Row],[Date]])</f>
        <v>2018</v>
      </c>
      <c r="C29" s="2" t="str">
        <f>TEXT(Data_Table[[#This Row],[Date]],"mmm")</f>
        <v>Jan</v>
      </c>
      <c r="D29" s="2" t="str">
        <f>"Q"&amp;INT((MONTH(Data_Table[[#This Row],[Date]])-1)/3)+1</f>
        <v>Q1</v>
      </c>
      <c r="E29" s="2">
        <f>WEEKNUM(Data_Table[[#This Row],[Date]], 2)</f>
        <v>4</v>
      </c>
      <c r="F29" s="2" t="s">
        <v>297</v>
      </c>
      <c r="G29" s="2" t="s">
        <v>13</v>
      </c>
      <c r="H29" s="2" t="s">
        <v>13</v>
      </c>
      <c r="I29" s="3">
        <v>15.2</v>
      </c>
    </row>
    <row r="30" spans="1:9">
      <c r="A30" s="1">
        <v>43122</v>
      </c>
      <c r="B30" s="29">
        <f>YEAR(Data_Table[[#This Row],[Date]])</f>
        <v>2018</v>
      </c>
      <c r="C30" s="2" t="str">
        <f>TEXT(Data_Table[[#This Row],[Date]],"mmm")</f>
        <v>Jan</v>
      </c>
      <c r="D30" s="2" t="str">
        <f>"Q"&amp;INT((MONTH(Data_Table[[#This Row],[Date]])-1)/3)+1</f>
        <v>Q1</v>
      </c>
      <c r="E30" s="2">
        <f>WEEKNUM(Data_Table[[#This Row],[Date]], 2)</f>
        <v>4</v>
      </c>
      <c r="F30" s="2" t="s">
        <v>359</v>
      </c>
      <c r="G30" s="2" t="s">
        <v>107</v>
      </c>
      <c r="H30" s="2" t="s">
        <v>230</v>
      </c>
      <c r="I30" s="3">
        <v>17</v>
      </c>
    </row>
    <row r="31" spans="1:9">
      <c r="A31" s="1">
        <v>43122</v>
      </c>
      <c r="B31" s="29">
        <f>YEAR(Data_Table[[#This Row],[Date]])</f>
        <v>2018</v>
      </c>
      <c r="C31" s="2" t="str">
        <f>TEXT(Data_Table[[#This Row],[Date]],"mmm")</f>
        <v>Jan</v>
      </c>
      <c r="D31" s="2" t="str">
        <f>"Q"&amp;INT((MONTH(Data_Table[[#This Row],[Date]])-1)/3)+1</f>
        <v>Q1</v>
      </c>
      <c r="E31" s="2">
        <f>WEEKNUM(Data_Table[[#This Row],[Date]], 2)</f>
        <v>4</v>
      </c>
      <c r="F31" s="2" t="s">
        <v>392</v>
      </c>
      <c r="G31" s="2" t="s">
        <v>136</v>
      </c>
      <c r="H31" s="2" t="s">
        <v>258</v>
      </c>
      <c r="I31" s="3">
        <v>51</v>
      </c>
    </row>
    <row r="32" spans="1:9">
      <c r="A32" s="1">
        <v>43123</v>
      </c>
      <c r="B32" s="29">
        <f>YEAR(Data_Table[[#This Row],[Date]])</f>
        <v>2018</v>
      </c>
      <c r="C32" s="2" t="str">
        <f>TEXT(Data_Table[[#This Row],[Date]],"mmm")</f>
        <v>Jan</v>
      </c>
      <c r="D32" s="2" t="str">
        <f>"Q"&amp;INT((MONTH(Data_Table[[#This Row],[Date]])-1)/3)+1</f>
        <v>Q1</v>
      </c>
      <c r="E32" s="2">
        <f>WEEKNUM(Data_Table[[#This Row],[Date]], 2)</f>
        <v>4</v>
      </c>
      <c r="F32" s="2" t="s">
        <v>319</v>
      </c>
      <c r="G32" s="2" t="s">
        <v>75</v>
      </c>
      <c r="H32" s="2" t="s">
        <v>194</v>
      </c>
      <c r="I32" s="3">
        <v>17</v>
      </c>
    </row>
    <row r="33" spans="1:9">
      <c r="A33" s="1">
        <v>43124</v>
      </c>
      <c r="B33" s="29">
        <f>YEAR(Data_Table[[#This Row],[Date]])</f>
        <v>2018</v>
      </c>
      <c r="C33" s="2" t="str">
        <f>TEXT(Data_Table[[#This Row],[Date]],"mmm")</f>
        <v>Jan</v>
      </c>
      <c r="D33" s="2" t="str">
        <f>"Q"&amp;INT((MONTH(Data_Table[[#This Row],[Date]])-1)/3)+1</f>
        <v>Q1</v>
      </c>
      <c r="E33" s="2">
        <f>WEEKNUM(Data_Table[[#This Row],[Date]], 2)</f>
        <v>4</v>
      </c>
      <c r="F33" s="2" t="s">
        <v>276</v>
      </c>
      <c r="G33" s="2" t="s">
        <v>41</v>
      </c>
      <c r="H33" s="2" t="s">
        <v>153</v>
      </c>
      <c r="I33" s="3">
        <v>17</v>
      </c>
    </row>
    <row r="34" spans="1:9">
      <c r="A34" s="1">
        <v>43124</v>
      </c>
      <c r="B34" s="29">
        <f>YEAR(Data_Table[[#This Row],[Date]])</f>
        <v>2018</v>
      </c>
      <c r="C34" s="2" t="str">
        <f>TEXT(Data_Table[[#This Row],[Date]],"mmm")</f>
        <v>Jan</v>
      </c>
      <c r="D34" s="2" t="str">
        <f>"Q"&amp;INT((MONTH(Data_Table[[#This Row],[Date]])-1)/3)+1</f>
        <v>Q1</v>
      </c>
      <c r="E34" s="2">
        <f>WEEKNUM(Data_Table[[#This Row],[Date]], 2)</f>
        <v>4</v>
      </c>
      <c r="F34" s="2" t="s">
        <v>362</v>
      </c>
      <c r="G34" s="2" t="s">
        <v>110</v>
      </c>
      <c r="H34" s="2" t="s">
        <v>232</v>
      </c>
      <c r="I34" s="3">
        <v>11.4</v>
      </c>
    </row>
    <row r="35" spans="1:9">
      <c r="A35" s="1">
        <v>43124</v>
      </c>
      <c r="B35" s="29">
        <f>YEAR(Data_Table[[#This Row],[Date]])</f>
        <v>2018</v>
      </c>
      <c r="C35" s="2" t="str">
        <f>TEXT(Data_Table[[#This Row],[Date]],"mmm")</f>
        <v>Jan</v>
      </c>
      <c r="D35" s="2" t="str">
        <f>"Q"&amp;INT((MONTH(Data_Table[[#This Row],[Date]])-1)/3)+1</f>
        <v>Q1</v>
      </c>
      <c r="E35" s="2">
        <f>WEEKNUM(Data_Table[[#This Row],[Date]], 2)</f>
        <v>4</v>
      </c>
      <c r="F35" s="2" t="s">
        <v>389</v>
      </c>
      <c r="G35" s="2" t="s">
        <v>133</v>
      </c>
      <c r="H35" s="2" t="s">
        <v>255</v>
      </c>
      <c r="I35" s="3">
        <v>17</v>
      </c>
    </row>
    <row r="36" spans="1:9">
      <c r="A36" s="1">
        <v>43125</v>
      </c>
      <c r="B36" s="29">
        <f>YEAR(Data_Table[[#This Row],[Date]])</f>
        <v>2018</v>
      </c>
      <c r="C36" s="2" t="str">
        <f>TEXT(Data_Table[[#This Row],[Date]],"mmm")</f>
        <v>Jan</v>
      </c>
      <c r="D36" s="2" t="str">
        <f>"Q"&amp;INT((MONTH(Data_Table[[#This Row],[Date]])-1)/3)+1</f>
        <v>Q1</v>
      </c>
      <c r="E36" s="2">
        <f>WEEKNUM(Data_Table[[#This Row],[Date]], 2)</f>
        <v>4</v>
      </c>
      <c r="F36" s="2" t="s">
        <v>296</v>
      </c>
      <c r="G36" s="2" t="s">
        <v>58</v>
      </c>
      <c r="H36" s="2" t="s">
        <v>174</v>
      </c>
      <c r="I36" s="3">
        <v>14.1</v>
      </c>
    </row>
    <row r="37" spans="1:9">
      <c r="A37" s="1">
        <v>43125</v>
      </c>
      <c r="B37" s="29">
        <f>YEAR(Data_Table[[#This Row],[Date]])</f>
        <v>2018</v>
      </c>
      <c r="C37" s="2" t="str">
        <f>TEXT(Data_Table[[#This Row],[Date]],"mmm")</f>
        <v>Jan</v>
      </c>
      <c r="D37" s="2" t="str">
        <f>"Q"&amp;INT((MONTH(Data_Table[[#This Row],[Date]])-1)/3)+1</f>
        <v>Q1</v>
      </c>
      <c r="E37" s="2">
        <f>WEEKNUM(Data_Table[[#This Row],[Date]], 2)</f>
        <v>4</v>
      </c>
      <c r="F37" s="2" t="s">
        <v>315</v>
      </c>
      <c r="G37" s="2" t="s">
        <v>73</v>
      </c>
      <c r="H37" s="2" t="s">
        <v>190</v>
      </c>
      <c r="I37" s="3">
        <v>42.18</v>
      </c>
    </row>
    <row r="38" spans="1:9">
      <c r="A38" s="1">
        <v>43126</v>
      </c>
      <c r="B38" s="29">
        <f>YEAR(Data_Table[[#This Row],[Date]])</f>
        <v>2018</v>
      </c>
      <c r="C38" s="2" t="str">
        <f>TEXT(Data_Table[[#This Row],[Date]],"mmm")</f>
        <v>Jan</v>
      </c>
      <c r="D38" s="2" t="str">
        <f>"Q"&amp;INT((MONTH(Data_Table[[#This Row],[Date]])-1)/3)+1</f>
        <v>Q1</v>
      </c>
      <c r="E38" s="2">
        <f>WEEKNUM(Data_Table[[#This Row],[Date]], 2)</f>
        <v>4</v>
      </c>
      <c r="F38" s="2" t="s">
        <v>285</v>
      </c>
      <c r="G38" s="2" t="s">
        <v>50</v>
      </c>
      <c r="H38" s="2" t="s">
        <v>163</v>
      </c>
      <c r="I38" s="3">
        <v>17</v>
      </c>
    </row>
    <row r="39" spans="1:9">
      <c r="A39" s="1">
        <v>43126</v>
      </c>
      <c r="B39" s="29">
        <f>YEAR(Data_Table[[#This Row],[Date]])</f>
        <v>2018</v>
      </c>
      <c r="C39" s="2" t="str">
        <f>TEXT(Data_Table[[#This Row],[Date]],"mmm")</f>
        <v>Jan</v>
      </c>
      <c r="D39" s="2" t="str">
        <f>"Q"&amp;INT((MONTH(Data_Table[[#This Row],[Date]])-1)/3)+1</f>
        <v>Q1</v>
      </c>
      <c r="E39" s="2">
        <f>WEEKNUM(Data_Table[[#This Row],[Date]], 2)</f>
        <v>4</v>
      </c>
      <c r="F39" s="2" t="s">
        <v>345</v>
      </c>
      <c r="G39" s="2" t="s">
        <v>97</v>
      </c>
      <c r="H39" s="2" t="s">
        <v>218</v>
      </c>
      <c r="I39" s="3">
        <v>21.61</v>
      </c>
    </row>
    <row r="40" spans="1:9">
      <c r="A40" s="1">
        <v>43127</v>
      </c>
      <c r="B40" s="29">
        <f>YEAR(Data_Table[[#This Row],[Date]])</f>
        <v>2018</v>
      </c>
      <c r="C40" s="2" t="str">
        <f>TEXT(Data_Table[[#This Row],[Date]],"mmm")</f>
        <v>Jan</v>
      </c>
      <c r="D40" s="2" t="str">
        <f>"Q"&amp;INT((MONTH(Data_Table[[#This Row],[Date]])-1)/3)+1</f>
        <v>Q1</v>
      </c>
      <c r="E40" s="2">
        <f>WEEKNUM(Data_Table[[#This Row],[Date]], 2)</f>
        <v>4</v>
      </c>
      <c r="F40" s="2" t="s">
        <v>359</v>
      </c>
      <c r="G40" s="2" t="s">
        <v>107</v>
      </c>
      <c r="H40" s="2" t="s">
        <v>230</v>
      </c>
      <c r="I40" s="3">
        <v>17</v>
      </c>
    </row>
    <row r="41" spans="1:9">
      <c r="A41" s="1">
        <v>43128</v>
      </c>
      <c r="B41" s="29">
        <f>YEAR(Data_Table[[#This Row],[Date]])</f>
        <v>2018</v>
      </c>
      <c r="C41" s="2" t="str">
        <f>TEXT(Data_Table[[#This Row],[Date]],"mmm")</f>
        <v>Jan</v>
      </c>
      <c r="D41" s="2" t="str">
        <f>"Q"&amp;INT((MONTH(Data_Table[[#This Row],[Date]])-1)/3)+1</f>
        <v>Q1</v>
      </c>
      <c r="E41" s="2">
        <f>WEEKNUM(Data_Table[[#This Row],[Date]], 2)</f>
        <v>4</v>
      </c>
      <c r="F41" s="2" t="s">
        <v>276</v>
      </c>
      <c r="G41" s="2" t="s">
        <v>41</v>
      </c>
      <c r="H41" s="2" t="s">
        <v>153</v>
      </c>
      <c r="I41" s="3">
        <v>17</v>
      </c>
    </row>
    <row r="42" spans="1:9">
      <c r="A42" s="1">
        <v>43129</v>
      </c>
      <c r="B42" s="29">
        <f>YEAR(Data_Table[[#This Row],[Date]])</f>
        <v>2018</v>
      </c>
      <c r="C42" s="2" t="str">
        <f>TEXT(Data_Table[[#This Row],[Date]],"mmm")</f>
        <v>Jan</v>
      </c>
      <c r="D42" s="2" t="str">
        <f>"Q"&amp;INT((MONTH(Data_Table[[#This Row],[Date]])-1)/3)+1</f>
        <v>Q1</v>
      </c>
      <c r="E42" s="2">
        <f>WEEKNUM(Data_Table[[#This Row],[Date]], 2)</f>
        <v>5</v>
      </c>
      <c r="F42" s="2" t="s">
        <v>265</v>
      </c>
      <c r="G42" s="2" t="s">
        <v>31</v>
      </c>
      <c r="H42" s="2" t="s">
        <v>143</v>
      </c>
      <c r="I42" s="3">
        <v>17</v>
      </c>
    </row>
    <row r="43" spans="1:9">
      <c r="A43" s="1">
        <v>43129</v>
      </c>
      <c r="B43" s="29">
        <f>YEAR(Data_Table[[#This Row],[Date]])</f>
        <v>2018</v>
      </c>
      <c r="C43" s="2" t="str">
        <f>TEXT(Data_Table[[#This Row],[Date]],"mmm")</f>
        <v>Jan</v>
      </c>
      <c r="D43" s="2" t="str">
        <f>"Q"&amp;INT((MONTH(Data_Table[[#This Row],[Date]])-1)/3)+1</f>
        <v>Q1</v>
      </c>
      <c r="E43" s="2">
        <f>WEEKNUM(Data_Table[[#This Row],[Date]], 2)</f>
        <v>5</v>
      </c>
      <c r="F43" s="2" t="s">
        <v>297</v>
      </c>
      <c r="G43" s="2" t="s">
        <v>13</v>
      </c>
      <c r="H43" s="2" t="s">
        <v>13</v>
      </c>
      <c r="I43" s="3">
        <v>15.2</v>
      </c>
    </row>
    <row r="44" spans="1:9">
      <c r="A44" s="1">
        <v>43129</v>
      </c>
      <c r="B44" s="29">
        <f>YEAR(Data_Table[[#This Row],[Date]])</f>
        <v>2018</v>
      </c>
      <c r="C44" s="2" t="str">
        <f>TEXT(Data_Table[[#This Row],[Date]],"mmm")</f>
        <v>Jan</v>
      </c>
      <c r="D44" s="2" t="str">
        <f>"Q"&amp;INT((MONTH(Data_Table[[#This Row],[Date]])-1)/3)+1</f>
        <v>Q1</v>
      </c>
      <c r="E44" s="2">
        <f>WEEKNUM(Data_Table[[#This Row],[Date]], 2)</f>
        <v>5</v>
      </c>
      <c r="F44" s="2" t="s">
        <v>362</v>
      </c>
      <c r="G44" s="2" t="s">
        <v>110</v>
      </c>
      <c r="H44" s="2" t="s">
        <v>232</v>
      </c>
      <c r="I44" s="3">
        <v>22.8</v>
      </c>
    </row>
    <row r="45" spans="1:9">
      <c r="A45" s="1">
        <v>43130</v>
      </c>
      <c r="B45" s="29">
        <f>YEAR(Data_Table[[#This Row],[Date]])</f>
        <v>2018</v>
      </c>
      <c r="C45" s="2" t="str">
        <f>TEXT(Data_Table[[#This Row],[Date]],"mmm")</f>
        <v>Jan</v>
      </c>
      <c r="D45" s="2" t="str">
        <f>"Q"&amp;INT((MONTH(Data_Table[[#This Row],[Date]])-1)/3)+1</f>
        <v>Q1</v>
      </c>
      <c r="E45" s="2">
        <f>WEEKNUM(Data_Table[[#This Row],[Date]], 2)</f>
        <v>5</v>
      </c>
      <c r="F45" s="2" t="s">
        <v>285</v>
      </c>
      <c r="G45" s="2" t="s">
        <v>50</v>
      </c>
      <c r="H45" s="2" t="s">
        <v>163</v>
      </c>
      <c r="I45" s="3">
        <v>17</v>
      </c>
    </row>
    <row r="46" spans="1:9">
      <c r="A46" s="1">
        <v>43130</v>
      </c>
      <c r="B46" s="29">
        <f>YEAR(Data_Table[[#This Row],[Date]])</f>
        <v>2018</v>
      </c>
      <c r="C46" s="2" t="str">
        <f>TEXT(Data_Table[[#This Row],[Date]],"mmm")</f>
        <v>Jan</v>
      </c>
      <c r="D46" s="2" t="str">
        <f>"Q"&amp;INT((MONTH(Data_Table[[#This Row],[Date]])-1)/3)+1</f>
        <v>Q1</v>
      </c>
      <c r="E46" s="2">
        <f>WEEKNUM(Data_Table[[#This Row],[Date]], 2)</f>
        <v>5</v>
      </c>
      <c r="F46" s="2" t="s">
        <v>345</v>
      </c>
      <c r="G46" s="2" t="s">
        <v>97</v>
      </c>
      <c r="H46" s="2" t="s">
        <v>218</v>
      </c>
      <c r="I46" s="3">
        <v>21.32</v>
      </c>
    </row>
    <row r="47" spans="1:9">
      <c r="A47" s="1">
        <v>43131</v>
      </c>
      <c r="B47" s="29">
        <f>YEAR(Data_Table[[#This Row],[Date]])</f>
        <v>2018</v>
      </c>
      <c r="C47" s="2" t="str">
        <f>TEXT(Data_Table[[#This Row],[Date]],"mmm")</f>
        <v>Jan</v>
      </c>
      <c r="D47" s="2" t="str">
        <f>"Q"&amp;INT((MONTH(Data_Table[[#This Row],[Date]])-1)/3)+1</f>
        <v>Q1</v>
      </c>
      <c r="E47" s="2">
        <f>WEEKNUM(Data_Table[[#This Row],[Date]], 2)</f>
        <v>5</v>
      </c>
      <c r="F47" s="2" t="s">
        <v>267</v>
      </c>
      <c r="G47" s="2" t="s">
        <v>33</v>
      </c>
      <c r="H47" s="2" t="s">
        <v>145</v>
      </c>
      <c r="I47" s="3">
        <v>22</v>
      </c>
    </row>
    <row r="48" spans="1:9">
      <c r="A48" s="1">
        <v>43131</v>
      </c>
      <c r="B48" s="29">
        <f>YEAR(Data_Table[[#This Row],[Date]])</f>
        <v>2018</v>
      </c>
      <c r="C48" s="2" t="str">
        <f>TEXT(Data_Table[[#This Row],[Date]],"mmm")</f>
        <v>Jan</v>
      </c>
      <c r="D48" s="2" t="str">
        <f>"Q"&amp;INT((MONTH(Data_Table[[#This Row],[Date]])-1)/3)+1</f>
        <v>Q1</v>
      </c>
      <c r="E48" s="2">
        <f>WEEKNUM(Data_Table[[#This Row],[Date]], 2)</f>
        <v>5</v>
      </c>
      <c r="F48" s="2" t="s">
        <v>296</v>
      </c>
      <c r="G48" s="2" t="s">
        <v>58</v>
      </c>
      <c r="H48" s="2" t="s">
        <v>174</v>
      </c>
      <c r="I48" s="3">
        <v>10.59</v>
      </c>
    </row>
    <row r="49" spans="1:9">
      <c r="A49" s="1">
        <v>43131</v>
      </c>
      <c r="B49" s="29">
        <f>YEAR(Data_Table[[#This Row],[Date]])</f>
        <v>2018</v>
      </c>
      <c r="C49" s="2" t="str">
        <f>TEXT(Data_Table[[#This Row],[Date]],"mmm")</f>
        <v>Jan</v>
      </c>
      <c r="D49" s="2" t="str">
        <f>"Q"&amp;INT((MONTH(Data_Table[[#This Row],[Date]])-1)/3)+1</f>
        <v>Q1</v>
      </c>
      <c r="E49" s="2">
        <f>WEEKNUM(Data_Table[[#This Row],[Date]], 2)</f>
        <v>5</v>
      </c>
      <c r="F49" s="2" t="s">
        <v>389</v>
      </c>
      <c r="G49" s="2" t="s">
        <v>133</v>
      </c>
      <c r="H49" s="2" t="s">
        <v>255</v>
      </c>
      <c r="I49" s="3">
        <v>17</v>
      </c>
    </row>
    <row r="50" spans="1:9">
      <c r="A50" s="1">
        <v>43131</v>
      </c>
      <c r="B50" s="29">
        <f>YEAR(Data_Table[[#This Row],[Date]])</f>
        <v>2018</v>
      </c>
      <c r="C50" s="2" t="str">
        <f>TEXT(Data_Table[[#This Row],[Date]],"mmm")</f>
        <v>Jan</v>
      </c>
      <c r="D50" s="2" t="str">
        <f>"Q"&amp;INT((MONTH(Data_Table[[#This Row],[Date]])-1)/3)+1</f>
        <v>Q1</v>
      </c>
      <c r="E50" s="2">
        <f>WEEKNUM(Data_Table[[#This Row],[Date]], 2)</f>
        <v>5</v>
      </c>
      <c r="F50" s="2" t="s">
        <v>392</v>
      </c>
      <c r="G50" s="2" t="s">
        <v>136</v>
      </c>
      <c r="H50" s="2" t="s">
        <v>258</v>
      </c>
      <c r="I50" s="3">
        <v>51</v>
      </c>
    </row>
    <row r="51" spans="1:9">
      <c r="A51" s="1">
        <v>43133</v>
      </c>
      <c r="B51" s="29">
        <f>YEAR(Data_Table[[#This Row],[Date]])</f>
        <v>2018</v>
      </c>
      <c r="C51" s="2" t="str">
        <f>TEXT(Data_Table[[#This Row],[Date]],"mmm")</f>
        <v>Feb</v>
      </c>
      <c r="D51" s="2" t="str">
        <f>"Q"&amp;INT((MONTH(Data_Table[[#This Row],[Date]])-1)/3)+1</f>
        <v>Q1</v>
      </c>
      <c r="E51" s="2">
        <f>WEEKNUM(Data_Table[[#This Row],[Date]], 2)</f>
        <v>5</v>
      </c>
      <c r="F51" s="2" t="s">
        <v>332</v>
      </c>
      <c r="G51" s="2" t="s">
        <v>88</v>
      </c>
      <c r="H51" s="2" t="s">
        <v>207</v>
      </c>
      <c r="I51" s="3">
        <v>95</v>
      </c>
    </row>
    <row r="52" spans="1:9">
      <c r="A52" s="1">
        <v>43136</v>
      </c>
      <c r="B52" s="29">
        <f>YEAR(Data_Table[[#This Row],[Date]])</f>
        <v>2018</v>
      </c>
      <c r="C52" s="2" t="str">
        <f>TEXT(Data_Table[[#This Row],[Date]],"mmm")</f>
        <v>Feb</v>
      </c>
      <c r="D52" s="2" t="str">
        <f>"Q"&amp;INT((MONTH(Data_Table[[#This Row],[Date]])-1)/3)+1</f>
        <v>Q1</v>
      </c>
      <c r="E52" s="2">
        <f>WEEKNUM(Data_Table[[#This Row],[Date]], 2)</f>
        <v>6</v>
      </c>
      <c r="F52" s="2" t="s">
        <v>276</v>
      </c>
      <c r="G52" s="2" t="s">
        <v>41</v>
      </c>
      <c r="H52" s="2" t="s">
        <v>153</v>
      </c>
      <c r="I52" s="3">
        <v>17</v>
      </c>
    </row>
    <row r="53" spans="1:9">
      <c r="A53" s="1">
        <v>43136</v>
      </c>
      <c r="B53" s="29">
        <f>YEAR(Data_Table[[#This Row],[Date]])</f>
        <v>2018</v>
      </c>
      <c r="C53" s="2" t="str">
        <f>TEXT(Data_Table[[#This Row],[Date]],"mmm")</f>
        <v>Feb</v>
      </c>
      <c r="D53" s="2" t="str">
        <f>"Q"&amp;INT((MONTH(Data_Table[[#This Row],[Date]])-1)/3)+1</f>
        <v>Q1</v>
      </c>
      <c r="E53" s="2">
        <f>WEEKNUM(Data_Table[[#This Row],[Date]], 2)</f>
        <v>6</v>
      </c>
      <c r="F53" s="2" t="s">
        <v>297</v>
      </c>
      <c r="G53" s="2" t="s">
        <v>13</v>
      </c>
      <c r="H53" s="2" t="s">
        <v>13</v>
      </c>
      <c r="I53" s="3">
        <v>15.2</v>
      </c>
    </row>
    <row r="54" spans="1:9">
      <c r="A54" s="1">
        <v>43136</v>
      </c>
      <c r="B54" s="29">
        <f>YEAR(Data_Table[[#This Row],[Date]])</f>
        <v>2018</v>
      </c>
      <c r="C54" s="2" t="str">
        <f>TEXT(Data_Table[[#This Row],[Date]],"mmm")</f>
        <v>Feb</v>
      </c>
      <c r="D54" s="2" t="str">
        <f>"Q"&amp;INT((MONTH(Data_Table[[#This Row],[Date]])-1)/3)+1</f>
        <v>Q1</v>
      </c>
      <c r="E54" s="2">
        <f>WEEKNUM(Data_Table[[#This Row],[Date]], 2)</f>
        <v>6</v>
      </c>
      <c r="F54" s="2" t="s">
        <v>327</v>
      </c>
      <c r="G54" s="2" t="s">
        <v>83</v>
      </c>
      <c r="H54" s="2" t="s">
        <v>202</v>
      </c>
      <c r="I54" s="3">
        <v>22</v>
      </c>
    </row>
    <row r="55" spans="1:9">
      <c r="A55" s="1">
        <v>43137</v>
      </c>
      <c r="B55" s="29">
        <f>YEAR(Data_Table[[#This Row],[Date]])</f>
        <v>2018</v>
      </c>
      <c r="C55" s="2" t="str">
        <f>TEXT(Data_Table[[#This Row],[Date]],"mmm")</f>
        <v>Feb</v>
      </c>
      <c r="D55" s="2" t="str">
        <f>"Q"&amp;INT((MONTH(Data_Table[[#This Row],[Date]])-1)/3)+1</f>
        <v>Q1</v>
      </c>
      <c r="E55" s="2">
        <f>WEEKNUM(Data_Table[[#This Row],[Date]], 2)</f>
        <v>6</v>
      </c>
      <c r="F55" s="2" t="s">
        <v>362</v>
      </c>
      <c r="G55" s="2" t="s">
        <v>110</v>
      </c>
      <c r="H55" s="2" t="s">
        <v>232</v>
      </c>
      <c r="I55" s="3">
        <v>11.4</v>
      </c>
    </row>
    <row r="56" spans="1:9">
      <c r="A56" s="1">
        <v>43138</v>
      </c>
      <c r="B56" s="29">
        <f>YEAR(Data_Table[[#This Row],[Date]])</f>
        <v>2018</v>
      </c>
      <c r="C56" s="2" t="str">
        <f>TEXT(Data_Table[[#This Row],[Date]],"mmm")</f>
        <v>Feb</v>
      </c>
      <c r="D56" s="2" t="str">
        <f>"Q"&amp;INT((MONTH(Data_Table[[#This Row],[Date]])-1)/3)+1</f>
        <v>Q1</v>
      </c>
      <c r="E56" s="2">
        <f>WEEKNUM(Data_Table[[#This Row],[Date]], 2)</f>
        <v>6</v>
      </c>
      <c r="F56" s="2" t="s">
        <v>296</v>
      </c>
      <c r="G56" s="2" t="s">
        <v>58</v>
      </c>
      <c r="H56" s="2" t="s">
        <v>174</v>
      </c>
      <c r="I56" s="3">
        <v>7.3</v>
      </c>
    </row>
    <row r="57" spans="1:9">
      <c r="A57" s="1">
        <v>43138</v>
      </c>
      <c r="B57" s="29">
        <f>YEAR(Data_Table[[#This Row],[Date]])</f>
        <v>2018</v>
      </c>
      <c r="C57" s="2" t="str">
        <f>TEXT(Data_Table[[#This Row],[Date]],"mmm")</f>
        <v>Feb</v>
      </c>
      <c r="D57" s="2" t="str">
        <f>"Q"&amp;INT((MONTH(Data_Table[[#This Row],[Date]])-1)/3)+1</f>
        <v>Q1</v>
      </c>
      <c r="E57" s="2">
        <f>WEEKNUM(Data_Table[[#This Row],[Date]], 2)</f>
        <v>6</v>
      </c>
      <c r="F57" s="2" t="s">
        <v>392</v>
      </c>
      <c r="G57" s="2" t="s">
        <v>136</v>
      </c>
      <c r="H57" s="2" t="s">
        <v>258</v>
      </c>
      <c r="I57" s="3">
        <v>34</v>
      </c>
    </row>
    <row r="58" spans="1:9">
      <c r="A58" s="1">
        <v>43139</v>
      </c>
      <c r="B58" s="29">
        <f>YEAR(Data_Table[[#This Row],[Date]])</f>
        <v>2018</v>
      </c>
      <c r="C58" s="2" t="str">
        <f>TEXT(Data_Table[[#This Row],[Date]],"mmm")</f>
        <v>Feb</v>
      </c>
      <c r="D58" s="2" t="str">
        <f>"Q"&amp;INT((MONTH(Data_Table[[#This Row],[Date]])-1)/3)+1</f>
        <v>Q1</v>
      </c>
      <c r="E58" s="2">
        <f>WEEKNUM(Data_Table[[#This Row],[Date]], 2)</f>
        <v>6</v>
      </c>
      <c r="F58" s="2" t="s">
        <v>315</v>
      </c>
      <c r="G58" s="2" t="s">
        <v>73</v>
      </c>
      <c r="H58" s="2" t="s">
        <v>190</v>
      </c>
      <c r="I58" s="3">
        <v>21.39</v>
      </c>
    </row>
    <row r="59" spans="1:9">
      <c r="A59" s="1">
        <v>43139</v>
      </c>
      <c r="B59" s="29">
        <f>YEAR(Data_Table[[#This Row],[Date]])</f>
        <v>2018</v>
      </c>
      <c r="C59" s="2" t="str">
        <f>TEXT(Data_Table[[#This Row],[Date]],"mmm")</f>
        <v>Feb</v>
      </c>
      <c r="D59" s="2" t="str">
        <f>"Q"&amp;INT((MONTH(Data_Table[[#This Row],[Date]])-1)/3)+1</f>
        <v>Q1</v>
      </c>
      <c r="E59" s="2">
        <f>WEEKNUM(Data_Table[[#This Row],[Date]], 2)</f>
        <v>6</v>
      </c>
      <c r="F59" s="2" t="s">
        <v>359</v>
      </c>
      <c r="G59" s="2" t="s">
        <v>107</v>
      </c>
      <c r="H59" s="2" t="s">
        <v>230</v>
      </c>
      <c r="I59" s="3">
        <v>17</v>
      </c>
    </row>
    <row r="60" spans="1:9">
      <c r="A60" s="1">
        <v>43140</v>
      </c>
      <c r="B60" s="29">
        <f>YEAR(Data_Table[[#This Row],[Date]])</f>
        <v>2018</v>
      </c>
      <c r="C60" s="2" t="str">
        <f>TEXT(Data_Table[[#This Row],[Date]],"mmm")</f>
        <v>Feb</v>
      </c>
      <c r="D60" s="2" t="str">
        <f>"Q"&amp;INT((MONTH(Data_Table[[#This Row],[Date]])-1)/3)+1</f>
        <v>Q1</v>
      </c>
      <c r="E60" s="2">
        <f>WEEKNUM(Data_Table[[#This Row],[Date]], 2)</f>
        <v>6</v>
      </c>
      <c r="F60" s="2" t="s">
        <v>265</v>
      </c>
      <c r="G60" s="2" t="s">
        <v>31</v>
      </c>
      <c r="H60" s="2" t="s">
        <v>143</v>
      </c>
      <c r="I60" s="3">
        <v>17</v>
      </c>
    </row>
    <row r="61" spans="1:9">
      <c r="A61" s="1">
        <v>43140</v>
      </c>
      <c r="B61" s="29">
        <f>YEAR(Data_Table[[#This Row],[Date]])</f>
        <v>2018</v>
      </c>
      <c r="C61" s="2" t="str">
        <f>TEXT(Data_Table[[#This Row],[Date]],"mmm")</f>
        <v>Feb</v>
      </c>
      <c r="D61" s="2" t="str">
        <f>"Q"&amp;INT((MONTH(Data_Table[[#This Row],[Date]])-1)/3)+1</f>
        <v>Q1</v>
      </c>
      <c r="E61" s="2">
        <f>WEEKNUM(Data_Table[[#This Row],[Date]], 2)</f>
        <v>6</v>
      </c>
      <c r="F61" s="2" t="s">
        <v>345</v>
      </c>
      <c r="G61" s="2" t="s">
        <v>97</v>
      </c>
      <c r="H61" s="2" t="s">
        <v>218</v>
      </c>
      <c r="I61" s="3">
        <v>21.39</v>
      </c>
    </row>
    <row r="62" spans="1:9">
      <c r="A62" s="1">
        <v>43143</v>
      </c>
      <c r="B62" s="29">
        <f>YEAR(Data_Table[[#This Row],[Date]])</f>
        <v>2018</v>
      </c>
      <c r="C62" s="2" t="str">
        <f>TEXT(Data_Table[[#This Row],[Date]],"mmm")</f>
        <v>Feb</v>
      </c>
      <c r="D62" s="2" t="str">
        <f>"Q"&amp;INT((MONTH(Data_Table[[#This Row],[Date]])-1)/3)+1</f>
        <v>Q1</v>
      </c>
      <c r="E62" s="2">
        <f>WEEKNUM(Data_Table[[#This Row],[Date]], 2)</f>
        <v>7</v>
      </c>
      <c r="F62" s="2" t="s">
        <v>262</v>
      </c>
      <c r="G62" s="2" t="s">
        <v>28</v>
      </c>
      <c r="H62" s="2" t="s">
        <v>140</v>
      </c>
      <c r="I62" s="3">
        <v>20.857199999999999</v>
      </c>
    </row>
    <row r="63" spans="1:9">
      <c r="A63" s="1">
        <v>43143</v>
      </c>
      <c r="B63" s="29">
        <f>YEAR(Data_Table[[#This Row],[Date]])</f>
        <v>2018</v>
      </c>
      <c r="C63" s="2" t="str">
        <f>TEXT(Data_Table[[#This Row],[Date]],"mmm")</f>
        <v>Feb</v>
      </c>
      <c r="D63" s="2" t="str">
        <f>"Q"&amp;INT((MONTH(Data_Table[[#This Row],[Date]])-1)/3)+1</f>
        <v>Q1</v>
      </c>
      <c r="E63" s="2">
        <f>WEEKNUM(Data_Table[[#This Row],[Date]], 2)</f>
        <v>7</v>
      </c>
      <c r="F63" s="2" t="s">
        <v>297</v>
      </c>
      <c r="G63" s="2" t="s">
        <v>13</v>
      </c>
      <c r="H63" s="2" t="s">
        <v>13</v>
      </c>
      <c r="I63" s="3">
        <v>15.2</v>
      </c>
    </row>
    <row r="64" spans="1:9">
      <c r="A64" s="1">
        <v>43143</v>
      </c>
      <c r="B64" s="29">
        <f>YEAR(Data_Table[[#This Row],[Date]])</f>
        <v>2018</v>
      </c>
      <c r="C64" s="2" t="str">
        <f>TEXT(Data_Table[[#This Row],[Date]],"mmm")</f>
        <v>Feb</v>
      </c>
      <c r="D64" s="2" t="str">
        <f>"Q"&amp;INT((MONTH(Data_Table[[#This Row],[Date]])-1)/3)+1</f>
        <v>Q1</v>
      </c>
      <c r="E64" s="2">
        <f>WEEKNUM(Data_Table[[#This Row],[Date]], 2)</f>
        <v>7</v>
      </c>
      <c r="F64" s="2" t="s">
        <v>327</v>
      </c>
      <c r="G64" s="2" t="s">
        <v>83</v>
      </c>
      <c r="H64" s="2" t="s">
        <v>202</v>
      </c>
      <c r="I64" s="3">
        <v>22</v>
      </c>
    </row>
    <row r="65" spans="1:9">
      <c r="A65" s="1">
        <v>43143</v>
      </c>
      <c r="B65" s="29">
        <f>YEAR(Data_Table[[#This Row],[Date]])</f>
        <v>2018</v>
      </c>
      <c r="C65" s="2" t="str">
        <f>TEXT(Data_Table[[#This Row],[Date]],"mmm")</f>
        <v>Feb</v>
      </c>
      <c r="D65" s="2" t="str">
        <f>"Q"&amp;INT((MONTH(Data_Table[[#This Row],[Date]])-1)/3)+1</f>
        <v>Q1</v>
      </c>
      <c r="E65" s="2">
        <f>WEEKNUM(Data_Table[[#This Row],[Date]], 2)</f>
        <v>7</v>
      </c>
      <c r="F65" s="2" t="s">
        <v>362</v>
      </c>
      <c r="G65" s="2" t="s">
        <v>110</v>
      </c>
      <c r="H65" s="2" t="s">
        <v>232</v>
      </c>
      <c r="I65" s="3">
        <v>22.8</v>
      </c>
    </row>
    <row r="66" spans="1:9">
      <c r="A66" s="1">
        <v>43144</v>
      </c>
      <c r="B66" s="29">
        <f>YEAR(Data_Table[[#This Row],[Date]])</f>
        <v>2018</v>
      </c>
      <c r="C66" s="2" t="str">
        <f>TEXT(Data_Table[[#This Row],[Date]],"mmm")</f>
        <v>Feb</v>
      </c>
      <c r="D66" s="2" t="str">
        <f>"Q"&amp;INT((MONTH(Data_Table[[#This Row],[Date]])-1)/3)+1</f>
        <v>Q1</v>
      </c>
      <c r="E66" s="2">
        <f>WEEKNUM(Data_Table[[#This Row],[Date]], 2)</f>
        <v>7</v>
      </c>
      <c r="F66" s="2" t="s">
        <v>276</v>
      </c>
      <c r="G66" s="2" t="s">
        <v>41</v>
      </c>
      <c r="H66" s="2" t="s">
        <v>153</v>
      </c>
      <c r="I66" s="3">
        <v>17</v>
      </c>
    </row>
    <row r="67" spans="1:9">
      <c r="A67" s="1">
        <v>43144</v>
      </c>
      <c r="B67" s="29">
        <f>YEAR(Data_Table[[#This Row],[Date]])</f>
        <v>2018</v>
      </c>
      <c r="C67" s="2" t="str">
        <f>TEXT(Data_Table[[#This Row],[Date]],"mmm")</f>
        <v>Feb</v>
      </c>
      <c r="D67" s="2" t="str">
        <f>"Q"&amp;INT((MONTH(Data_Table[[#This Row],[Date]])-1)/3)+1</f>
        <v>Q1</v>
      </c>
      <c r="E67" s="2">
        <f>WEEKNUM(Data_Table[[#This Row],[Date]], 2)</f>
        <v>7</v>
      </c>
      <c r="F67" s="2" t="s">
        <v>345</v>
      </c>
      <c r="G67" s="2" t="s">
        <v>97</v>
      </c>
      <c r="H67" s="2" t="s">
        <v>218</v>
      </c>
      <c r="I67" s="3">
        <v>22</v>
      </c>
    </row>
    <row r="68" spans="1:9">
      <c r="A68" s="1">
        <v>43144</v>
      </c>
      <c r="B68" s="29">
        <f>YEAR(Data_Table[[#This Row],[Date]])</f>
        <v>2018</v>
      </c>
      <c r="C68" s="2" t="str">
        <f>TEXT(Data_Table[[#This Row],[Date]],"mmm")</f>
        <v>Feb</v>
      </c>
      <c r="D68" s="2" t="str">
        <f>"Q"&amp;INT((MONTH(Data_Table[[#This Row],[Date]])-1)/3)+1</f>
        <v>Q1</v>
      </c>
      <c r="E68" s="2">
        <f>WEEKNUM(Data_Table[[#This Row],[Date]], 2)</f>
        <v>7</v>
      </c>
      <c r="F68" s="2" t="s">
        <v>359</v>
      </c>
      <c r="G68" s="2" t="s">
        <v>107</v>
      </c>
      <c r="H68" s="2" t="s">
        <v>230</v>
      </c>
      <c r="I68" s="3">
        <v>17</v>
      </c>
    </row>
    <row r="69" spans="1:9">
      <c r="A69" s="1">
        <v>43145</v>
      </c>
      <c r="B69" s="29">
        <f>YEAR(Data_Table[[#This Row],[Date]])</f>
        <v>2018</v>
      </c>
      <c r="C69" s="2" t="str">
        <f>TEXT(Data_Table[[#This Row],[Date]],"mmm")</f>
        <v>Feb</v>
      </c>
      <c r="D69" s="2" t="str">
        <f>"Q"&amp;INT((MONTH(Data_Table[[#This Row],[Date]])-1)/3)+1</f>
        <v>Q1</v>
      </c>
      <c r="E69" s="2">
        <f>WEEKNUM(Data_Table[[#This Row],[Date]], 2)</f>
        <v>7</v>
      </c>
      <c r="F69" s="2" t="s">
        <v>315</v>
      </c>
      <c r="G69" s="2" t="s">
        <v>73</v>
      </c>
      <c r="H69" s="2" t="s">
        <v>190</v>
      </c>
      <c r="I69" s="3">
        <v>21.56</v>
      </c>
    </row>
    <row r="70" spans="1:9">
      <c r="A70" s="1">
        <v>43145</v>
      </c>
      <c r="B70" s="29">
        <f>YEAR(Data_Table[[#This Row],[Date]])</f>
        <v>2018</v>
      </c>
      <c r="C70" s="2" t="str">
        <f>TEXT(Data_Table[[#This Row],[Date]],"mmm")</f>
        <v>Feb</v>
      </c>
      <c r="D70" s="2" t="str">
        <f>"Q"&amp;INT((MONTH(Data_Table[[#This Row],[Date]])-1)/3)+1</f>
        <v>Q1</v>
      </c>
      <c r="E70" s="2">
        <f>WEEKNUM(Data_Table[[#This Row],[Date]], 2)</f>
        <v>7</v>
      </c>
      <c r="F70" s="2" t="s">
        <v>334</v>
      </c>
      <c r="G70" s="2" t="s">
        <v>90</v>
      </c>
      <c r="H70" s="2" t="s">
        <v>209</v>
      </c>
      <c r="I70" s="3">
        <v>21.56</v>
      </c>
    </row>
    <row r="71" spans="1:9">
      <c r="A71" s="1">
        <v>43146</v>
      </c>
      <c r="B71" s="29">
        <f>YEAR(Data_Table[[#This Row],[Date]])</f>
        <v>2018</v>
      </c>
      <c r="C71" s="2" t="str">
        <f>TEXT(Data_Table[[#This Row],[Date]],"mmm")</f>
        <v>Feb</v>
      </c>
      <c r="D71" s="2" t="str">
        <f>"Q"&amp;INT((MONTH(Data_Table[[#This Row],[Date]])-1)/3)+1</f>
        <v>Q1</v>
      </c>
      <c r="E71" s="2">
        <f>WEEKNUM(Data_Table[[#This Row],[Date]], 2)</f>
        <v>7</v>
      </c>
      <c r="F71" s="2" t="s">
        <v>261</v>
      </c>
      <c r="G71" s="2" t="s">
        <v>27</v>
      </c>
      <c r="H71" s="2" t="s">
        <v>139</v>
      </c>
      <c r="I71" s="3">
        <v>22</v>
      </c>
    </row>
    <row r="72" spans="1:9">
      <c r="A72" s="1">
        <v>43146</v>
      </c>
      <c r="B72" s="29">
        <f>YEAR(Data_Table[[#This Row],[Date]])</f>
        <v>2018</v>
      </c>
      <c r="C72" s="2" t="str">
        <f>TEXT(Data_Table[[#This Row],[Date]],"mmm")</f>
        <v>Feb</v>
      </c>
      <c r="D72" s="2" t="str">
        <f>"Q"&amp;INT((MONTH(Data_Table[[#This Row],[Date]])-1)/3)+1</f>
        <v>Q1</v>
      </c>
      <c r="E72" s="2">
        <f>WEEKNUM(Data_Table[[#This Row],[Date]], 2)</f>
        <v>7</v>
      </c>
      <c r="F72" s="2" t="s">
        <v>267</v>
      </c>
      <c r="G72" s="2" t="s">
        <v>33</v>
      </c>
      <c r="H72" s="2" t="s">
        <v>145</v>
      </c>
      <c r="I72" s="3">
        <v>22</v>
      </c>
    </row>
    <row r="73" spans="1:9">
      <c r="A73" s="1">
        <v>43147</v>
      </c>
      <c r="B73" s="29">
        <f>YEAR(Data_Table[[#This Row],[Date]])</f>
        <v>2018</v>
      </c>
      <c r="C73" s="2" t="str">
        <f>TEXT(Data_Table[[#This Row],[Date]],"mmm")</f>
        <v>Feb</v>
      </c>
      <c r="D73" s="2" t="str">
        <f>"Q"&amp;INT((MONTH(Data_Table[[#This Row],[Date]])-1)/3)+1</f>
        <v>Q1</v>
      </c>
      <c r="E73" s="2">
        <f>WEEKNUM(Data_Table[[#This Row],[Date]], 2)</f>
        <v>7</v>
      </c>
      <c r="F73" s="2" t="s">
        <v>261</v>
      </c>
      <c r="G73" s="2" t="s">
        <v>27</v>
      </c>
      <c r="H73" s="2" t="s">
        <v>139</v>
      </c>
      <c r="I73" s="3">
        <v>22</v>
      </c>
    </row>
    <row r="74" spans="1:9">
      <c r="A74" s="1">
        <v>43149</v>
      </c>
      <c r="B74" s="29">
        <f>YEAR(Data_Table[[#This Row],[Date]])</f>
        <v>2018</v>
      </c>
      <c r="C74" s="2" t="str">
        <f>TEXT(Data_Table[[#This Row],[Date]],"mmm")</f>
        <v>Feb</v>
      </c>
      <c r="D74" s="2" t="str">
        <f>"Q"&amp;INT((MONTH(Data_Table[[#This Row],[Date]])-1)/3)+1</f>
        <v>Q1</v>
      </c>
      <c r="E74" s="2">
        <f>WEEKNUM(Data_Table[[#This Row],[Date]], 2)</f>
        <v>7</v>
      </c>
      <c r="F74" s="2" t="s">
        <v>327</v>
      </c>
      <c r="G74" s="2" t="s">
        <v>83</v>
      </c>
      <c r="H74" s="2" t="s">
        <v>202</v>
      </c>
      <c r="I74" s="3">
        <v>22</v>
      </c>
    </row>
    <row r="75" spans="1:9">
      <c r="A75" s="1">
        <v>43149</v>
      </c>
      <c r="B75" s="29">
        <f>YEAR(Data_Table[[#This Row],[Date]])</f>
        <v>2018</v>
      </c>
      <c r="C75" s="2" t="str">
        <f>TEXT(Data_Table[[#This Row],[Date]],"mmm")</f>
        <v>Feb</v>
      </c>
      <c r="D75" s="2" t="str">
        <f>"Q"&amp;INT((MONTH(Data_Table[[#This Row],[Date]])-1)/3)+1</f>
        <v>Q1</v>
      </c>
      <c r="E75" s="2">
        <f>WEEKNUM(Data_Table[[#This Row],[Date]], 2)</f>
        <v>7</v>
      </c>
      <c r="F75" s="2" t="s">
        <v>345</v>
      </c>
      <c r="G75" s="2" t="s">
        <v>97</v>
      </c>
      <c r="H75" s="2" t="s">
        <v>218</v>
      </c>
      <c r="I75" s="3">
        <v>22</v>
      </c>
    </row>
    <row r="76" spans="1:9">
      <c r="A76" s="1">
        <v>43150</v>
      </c>
      <c r="B76" s="29">
        <f>YEAR(Data_Table[[#This Row],[Date]])</f>
        <v>2018</v>
      </c>
      <c r="C76" s="2" t="str">
        <f>TEXT(Data_Table[[#This Row],[Date]],"mmm")</f>
        <v>Feb</v>
      </c>
      <c r="D76" s="2" t="str">
        <f>"Q"&amp;INT((MONTH(Data_Table[[#This Row],[Date]])-1)/3)+1</f>
        <v>Q1</v>
      </c>
      <c r="E76" s="2">
        <f>WEEKNUM(Data_Table[[#This Row],[Date]], 2)</f>
        <v>8</v>
      </c>
      <c r="F76" s="2" t="s">
        <v>261</v>
      </c>
      <c r="G76" s="2" t="s">
        <v>27</v>
      </c>
      <c r="H76" s="2" t="s">
        <v>139</v>
      </c>
      <c r="I76" s="3">
        <v>22</v>
      </c>
    </row>
    <row r="77" spans="1:9">
      <c r="A77" s="1">
        <v>43150</v>
      </c>
      <c r="B77" s="29">
        <f>YEAR(Data_Table[[#This Row],[Date]])</f>
        <v>2018</v>
      </c>
      <c r="C77" s="2" t="str">
        <f>TEXT(Data_Table[[#This Row],[Date]],"mmm")</f>
        <v>Feb</v>
      </c>
      <c r="D77" s="2" t="str">
        <f>"Q"&amp;INT((MONTH(Data_Table[[#This Row],[Date]])-1)/3)+1</f>
        <v>Q1</v>
      </c>
      <c r="E77" s="2">
        <f>WEEKNUM(Data_Table[[#This Row],[Date]], 2)</f>
        <v>8</v>
      </c>
      <c r="F77" s="2" t="s">
        <v>297</v>
      </c>
      <c r="G77" s="2" t="s">
        <v>13</v>
      </c>
      <c r="H77" s="2" t="s">
        <v>13</v>
      </c>
      <c r="I77" s="3">
        <v>15.2</v>
      </c>
    </row>
    <row r="78" spans="1:9">
      <c r="A78" s="1">
        <v>43150</v>
      </c>
      <c r="B78" s="29">
        <f>YEAR(Data_Table[[#This Row],[Date]])</f>
        <v>2018</v>
      </c>
      <c r="C78" s="2" t="str">
        <f>TEXT(Data_Table[[#This Row],[Date]],"mmm")</f>
        <v>Feb</v>
      </c>
      <c r="D78" s="2" t="str">
        <f>"Q"&amp;INT((MONTH(Data_Table[[#This Row],[Date]])-1)/3)+1</f>
        <v>Q1</v>
      </c>
      <c r="E78" s="2">
        <f>WEEKNUM(Data_Table[[#This Row],[Date]], 2)</f>
        <v>8</v>
      </c>
      <c r="F78" s="2" t="s">
        <v>359</v>
      </c>
      <c r="G78" s="2" t="s">
        <v>107</v>
      </c>
      <c r="H78" s="2" t="s">
        <v>230</v>
      </c>
      <c r="I78" s="3">
        <v>22</v>
      </c>
    </row>
    <row r="79" spans="1:9">
      <c r="A79" s="1">
        <v>43150</v>
      </c>
      <c r="B79" s="29">
        <f>YEAR(Data_Table[[#This Row],[Date]])</f>
        <v>2018</v>
      </c>
      <c r="C79" s="2" t="str">
        <f>TEXT(Data_Table[[#This Row],[Date]],"mmm")</f>
        <v>Feb</v>
      </c>
      <c r="D79" s="2" t="str">
        <f>"Q"&amp;INT((MONTH(Data_Table[[#This Row],[Date]])-1)/3)+1</f>
        <v>Q1</v>
      </c>
      <c r="E79" s="2">
        <f>WEEKNUM(Data_Table[[#This Row],[Date]], 2)</f>
        <v>8</v>
      </c>
      <c r="F79" s="2" t="s">
        <v>392</v>
      </c>
      <c r="G79" s="2" t="s">
        <v>136</v>
      </c>
      <c r="H79" s="2" t="s">
        <v>258</v>
      </c>
      <c r="I79" s="3">
        <v>17</v>
      </c>
    </row>
    <row r="80" spans="1:9">
      <c r="A80" s="1">
        <v>43151</v>
      </c>
      <c r="B80" s="29">
        <f>YEAR(Data_Table[[#This Row],[Date]])</f>
        <v>2018</v>
      </c>
      <c r="C80" s="2" t="str">
        <f>TEXT(Data_Table[[#This Row],[Date]],"mmm")</f>
        <v>Feb</v>
      </c>
      <c r="D80" s="2" t="str">
        <f>"Q"&amp;INT((MONTH(Data_Table[[#This Row],[Date]])-1)/3)+1</f>
        <v>Q1</v>
      </c>
      <c r="E80" s="2">
        <f>WEEKNUM(Data_Table[[#This Row],[Date]], 2)</f>
        <v>8</v>
      </c>
      <c r="F80" s="2" t="s">
        <v>261</v>
      </c>
      <c r="G80" s="2" t="s">
        <v>27</v>
      </c>
      <c r="H80" s="2" t="s">
        <v>139</v>
      </c>
      <c r="I80" s="3">
        <v>22</v>
      </c>
    </row>
    <row r="81" spans="1:9">
      <c r="A81" s="1">
        <v>43151</v>
      </c>
      <c r="B81" s="29">
        <f>YEAR(Data_Table[[#This Row],[Date]])</f>
        <v>2018</v>
      </c>
      <c r="C81" s="2" t="str">
        <f>TEXT(Data_Table[[#This Row],[Date]],"mmm")</f>
        <v>Feb</v>
      </c>
      <c r="D81" s="2" t="str">
        <f>"Q"&amp;INT((MONTH(Data_Table[[#This Row],[Date]])-1)/3)+1</f>
        <v>Q1</v>
      </c>
      <c r="E81" s="2">
        <f>WEEKNUM(Data_Table[[#This Row],[Date]], 2)</f>
        <v>8</v>
      </c>
      <c r="F81" s="2" t="s">
        <v>276</v>
      </c>
      <c r="G81" s="2" t="s">
        <v>41</v>
      </c>
      <c r="H81" s="2" t="s">
        <v>153</v>
      </c>
      <c r="I81" s="3">
        <v>17</v>
      </c>
    </row>
    <row r="82" spans="1:9">
      <c r="A82" s="1">
        <v>43151</v>
      </c>
      <c r="B82" s="29">
        <f>YEAR(Data_Table[[#This Row],[Date]])</f>
        <v>2018</v>
      </c>
      <c r="C82" s="2" t="str">
        <f>TEXT(Data_Table[[#This Row],[Date]],"mmm")</f>
        <v>Feb</v>
      </c>
      <c r="D82" s="2" t="str">
        <f>"Q"&amp;INT((MONTH(Data_Table[[#This Row],[Date]])-1)/3)+1</f>
        <v>Q1</v>
      </c>
      <c r="E82" s="2">
        <f>WEEKNUM(Data_Table[[#This Row],[Date]], 2)</f>
        <v>8</v>
      </c>
      <c r="F82" s="2" t="s">
        <v>389</v>
      </c>
      <c r="G82" s="2" t="s">
        <v>133</v>
      </c>
      <c r="H82" s="2" t="s">
        <v>255</v>
      </c>
      <c r="I82" s="3">
        <v>22</v>
      </c>
    </row>
    <row r="83" spans="1:9">
      <c r="A83" s="1">
        <v>43151</v>
      </c>
      <c r="B83" s="29">
        <f>YEAR(Data_Table[[#This Row],[Date]])</f>
        <v>2018</v>
      </c>
      <c r="C83" s="2" t="str">
        <f>TEXT(Data_Table[[#This Row],[Date]],"mmm")</f>
        <v>Feb</v>
      </c>
      <c r="D83" s="2" t="str">
        <f>"Q"&amp;INT((MONTH(Data_Table[[#This Row],[Date]])-1)/3)+1</f>
        <v>Q1</v>
      </c>
      <c r="E83" s="2">
        <f>WEEKNUM(Data_Table[[#This Row],[Date]], 2)</f>
        <v>8</v>
      </c>
      <c r="F83" s="2" t="s">
        <v>392</v>
      </c>
      <c r="G83" s="2" t="s">
        <v>136</v>
      </c>
      <c r="H83" s="2" t="s">
        <v>258</v>
      </c>
      <c r="I83" s="3">
        <v>17</v>
      </c>
    </row>
    <row r="84" spans="1:9">
      <c r="A84" s="1">
        <v>43152</v>
      </c>
      <c r="B84" s="29">
        <f>YEAR(Data_Table[[#This Row],[Date]])</f>
        <v>2018</v>
      </c>
      <c r="C84" s="2" t="str">
        <f>TEXT(Data_Table[[#This Row],[Date]],"mmm")</f>
        <v>Feb</v>
      </c>
      <c r="D84" s="2" t="str">
        <f>"Q"&amp;INT((MONTH(Data_Table[[#This Row],[Date]])-1)/3)+1</f>
        <v>Q1</v>
      </c>
      <c r="E84" s="2">
        <f>WEEKNUM(Data_Table[[#This Row],[Date]], 2)</f>
        <v>8</v>
      </c>
      <c r="F84" s="2" t="s">
        <v>261</v>
      </c>
      <c r="G84" s="2" t="s">
        <v>27</v>
      </c>
      <c r="H84" s="2" t="s">
        <v>139</v>
      </c>
      <c r="I84" s="3">
        <v>22</v>
      </c>
    </row>
    <row r="85" spans="1:9">
      <c r="A85" s="1">
        <v>43152</v>
      </c>
      <c r="B85" s="29">
        <f>YEAR(Data_Table[[#This Row],[Date]])</f>
        <v>2018</v>
      </c>
      <c r="C85" s="2" t="str">
        <f>TEXT(Data_Table[[#This Row],[Date]],"mmm")</f>
        <v>Feb</v>
      </c>
      <c r="D85" s="2" t="str">
        <f>"Q"&amp;INT((MONTH(Data_Table[[#This Row],[Date]])-1)/3)+1</f>
        <v>Q1</v>
      </c>
      <c r="E85" s="2">
        <f>WEEKNUM(Data_Table[[#This Row],[Date]], 2)</f>
        <v>8</v>
      </c>
      <c r="F85" s="2" t="s">
        <v>334</v>
      </c>
      <c r="G85" s="2" t="s">
        <v>90</v>
      </c>
      <c r="H85" s="2" t="s">
        <v>209</v>
      </c>
      <c r="I85" s="3">
        <v>21.34</v>
      </c>
    </row>
    <row r="86" spans="1:9">
      <c r="A86" s="1">
        <v>43152</v>
      </c>
      <c r="B86" s="29">
        <f>YEAR(Data_Table[[#This Row],[Date]])</f>
        <v>2018</v>
      </c>
      <c r="C86" s="2" t="str">
        <f>TEXT(Data_Table[[#This Row],[Date]],"mmm")</f>
        <v>Feb</v>
      </c>
      <c r="D86" s="2" t="str">
        <f>"Q"&amp;INT((MONTH(Data_Table[[#This Row],[Date]])-1)/3)+1</f>
        <v>Q1</v>
      </c>
      <c r="E86" s="2">
        <f>WEEKNUM(Data_Table[[#This Row],[Date]], 2)</f>
        <v>8</v>
      </c>
      <c r="F86" s="2" t="s">
        <v>362</v>
      </c>
      <c r="G86" s="2" t="s">
        <v>110</v>
      </c>
      <c r="H86" s="2" t="s">
        <v>232</v>
      </c>
      <c r="I86" s="3">
        <v>11.4</v>
      </c>
    </row>
    <row r="87" spans="1:9">
      <c r="A87" s="1">
        <v>43153</v>
      </c>
      <c r="B87" s="29">
        <f>YEAR(Data_Table[[#This Row],[Date]])</f>
        <v>2018</v>
      </c>
      <c r="C87" s="2" t="str">
        <f>TEXT(Data_Table[[#This Row],[Date]],"mmm")</f>
        <v>Feb</v>
      </c>
      <c r="D87" s="2" t="str">
        <f>"Q"&amp;INT((MONTH(Data_Table[[#This Row],[Date]])-1)/3)+1</f>
        <v>Q1</v>
      </c>
      <c r="E87" s="2">
        <f>WEEKNUM(Data_Table[[#This Row],[Date]], 2)</f>
        <v>8</v>
      </c>
      <c r="F87" s="2" t="s">
        <v>296</v>
      </c>
      <c r="G87" s="2" t="s">
        <v>58</v>
      </c>
      <c r="H87" s="2" t="s">
        <v>174</v>
      </c>
      <c r="I87" s="3">
        <v>11.4</v>
      </c>
    </row>
    <row r="88" spans="1:9">
      <c r="A88" s="1">
        <v>43153</v>
      </c>
      <c r="B88" s="29">
        <f>YEAR(Data_Table[[#This Row],[Date]])</f>
        <v>2018</v>
      </c>
      <c r="C88" s="2" t="str">
        <f>TEXT(Data_Table[[#This Row],[Date]],"mmm")</f>
        <v>Feb</v>
      </c>
      <c r="D88" s="2" t="str">
        <f>"Q"&amp;INT((MONTH(Data_Table[[#This Row],[Date]])-1)/3)+1</f>
        <v>Q1</v>
      </c>
      <c r="E88" s="2">
        <f>WEEKNUM(Data_Table[[#This Row],[Date]], 2)</f>
        <v>8</v>
      </c>
      <c r="F88" s="2" t="s">
        <v>315</v>
      </c>
      <c r="G88" s="2" t="s">
        <v>73</v>
      </c>
      <c r="H88" s="2" t="s">
        <v>190</v>
      </c>
      <c r="I88" s="3">
        <v>21.4</v>
      </c>
    </row>
    <row r="89" spans="1:9">
      <c r="A89" s="1">
        <v>43153</v>
      </c>
      <c r="B89" s="29">
        <f>YEAR(Data_Table[[#This Row],[Date]])</f>
        <v>2018</v>
      </c>
      <c r="C89" s="2" t="str">
        <f>TEXT(Data_Table[[#This Row],[Date]],"mmm")</f>
        <v>Feb</v>
      </c>
      <c r="D89" s="2" t="str">
        <f>"Q"&amp;INT((MONTH(Data_Table[[#This Row],[Date]])-1)/3)+1</f>
        <v>Q1</v>
      </c>
      <c r="E89" s="2">
        <f>WEEKNUM(Data_Table[[#This Row],[Date]], 2)</f>
        <v>8</v>
      </c>
      <c r="F89" s="2" t="s">
        <v>390</v>
      </c>
      <c r="G89" s="2" t="s">
        <v>134</v>
      </c>
      <c r="H89" s="2" t="s">
        <v>256</v>
      </c>
      <c r="I89" s="3">
        <v>22</v>
      </c>
    </row>
    <row r="90" spans="1:9">
      <c r="A90" s="1">
        <v>43154</v>
      </c>
      <c r="B90" s="29">
        <f>YEAR(Data_Table[[#This Row],[Date]])</f>
        <v>2018</v>
      </c>
      <c r="C90" s="2" t="str">
        <f>TEXT(Data_Table[[#This Row],[Date]],"mmm")</f>
        <v>Feb</v>
      </c>
      <c r="D90" s="2" t="str">
        <f>"Q"&amp;INT((MONTH(Data_Table[[#This Row],[Date]])-1)/3)+1</f>
        <v>Q1</v>
      </c>
      <c r="E90" s="2">
        <f>WEEKNUM(Data_Table[[#This Row],[Date]], 2)</f>
        <v>8</v>
      </c>
      <c r="F90" s="2" t="s">
        <v>261</v>
      </c>
      <c r="G90" s="2" t="s">
        <v>27</v>
      </c>
      <c r="H90" s="2" t="s">
        <v>139</v>
      </c>
      <c r="I90" s="3">
        <v>22</v>
      </c>
    </row>
    <row r="91" spans="1:9">
      <c r="A91" s="1">
        <v>43157</v>
      </c>
      <c r="B91" s="29">
        <f>YEAR(Data_Table[[#This Row],[Date]])</f>
        <v>2018</v>
      </c>
      <c r="C91" s="2" t="str">
        <f>TEXT(Data_Table[[#This Row],[Date]],"mmm")</f>
        <v>Feb</v>
      </c>
      <c r="D91" s="2" t="str">
        <f>"Q"&amp;INT((MONTH(Data_Table[[#This Row],[Date]])-1)/3)+1</f>
        <v>Q1</v>
      </c>
      <c r="E91" s="2">
        <f>WEEKNUM(Data_Table[[#This Row],[Date]], 2)</f>
        <v>9</v>
      </c>
      <c r="F91" s="2" t="s">
        <v>261</v>
      </c>
      <c r="G91" s="2" t="s">
        <v>27</v>
      </c>
      <c r="H91" s="2" t="s">
        <v>139</v>
      </c>
      <c r="I91" s="3">
        <v>22</v>
      </c>
    </row>
    <row r="92" spans="1:9">
      <c r="A92" s="1">
        <v>43157</v>
      </c>
      <c r="B92" s="29">
        <f>YEAR(Data_Table[[#This Row],[Date]])</f>
        <v>2018</v>
      </c>
      <c r="C92" s="2" t="str">
        <f>TEXT(Data_Table[[#This Row],[Date]],"mmm")</f>
        <v>Feb</v>
      </c>
      <c r="D92" s="2" t="str">
        <f>"Q"&amp;INT((MONTH(Data_Table[[#This Row],[Date]])-1)/3)+1</f>
        <v>Q1</v>
      </c>
      <c r="E92" s="2">
        <f>WEEKNUM(Data_Table[[#This Row],[Date]], 2)</f>
        <v>9</v>
      </c>
      <c r="F92" s="2" t="s">
        <v>272</v>
      </c>
      <c r="G92" s="2" t="s">
        <v>38</v>
      </c>
      <c r="H92" s="2" t="s">
        <v>150</v>
      </c>
      <c r="I92" s="3">
        <v>0.01</v>
      </c>
    </row>
    <row r="93" spans="1:9">
      <c r="A93" s="1">
        <v>43157</v>
      </c>
      <c r="B93" s="29">
        <f>YEAR(Data_Table[[#This Row],[Date]])</f>
        <v>2018</v>
      </c>
      <c r="C93" s="2" t="str">
        <f>TEXT(Data_Table[[#This Row],[Date]],"mmm")</f>
        <v>Feb</v>
      </c>
      <c r="D93" s="2" t="str">
        <f>"Q"&amp;INT((MONTH(Data_Table[[#This Row],[Date]])-1)/3)+1</f>
        <v>Q1</v>
      </c>
      <c r="E93" s="2">
        <f>WEEKNUM(Data_Table[[#This Row],[Date]], 2)</f>
        <v>9</v>
      </c>
      <c r="F93" s="2" t="s">
        <v>276</v>
      </c>
      <c r="G93" s="2" t="s">
        <v>41</v>
      </c>
      <c r="H93" s="2" t="s">
        <v>153</v>
      </c>
      <c r="I93" s="3">
        <v>17</v>
      </c>
    </row>
    <row r="94" spans="1:9">
      <c r="A94" s="1">
        <v>43157</v>
      </c>
      <c r="B94" s="29">
        <f>YEAR(Data_Table[[#This Row],[Date]])</f>
        <v>2018</v>
      </c>
      <c r="C94" s="2" t="str">
        <f>TEXT(Data_Table[[#This Row],[Date]],"mmm")</f>
        <v>Feb</v>
      </c>
      <c r="D94" s="2" t="str">
        <f>"Q"&amp;INT((MONTH(Data_Table[[#This Row],[Date]])-1)/3)+1</f>
        <v>Q1</v>
      </c>
      <c r="E94" s="2">
        <f>WEEKNUM(Data_Table[[#This Row],[Date]], 2)</f>
        <v>9</v>
      </c>
      <c r="F94" s="2" t="s">
        <v>297</v>
      </c>
      <c r="G94" s="2" t="s">
        <v>13</v>
      </c>
      <c r="H94" s="2" t="s">
        <v>13</v>
      </c>
      <c r="I94" s="3">
        <v>22</v>
      </c>
    </row>
    <row r="95" spans="1:9">
      <c r="A95" s="1">
        <v>43157</v>
      </c>
      <c r="B95" s="29">
        <f>YEAR(Data_Table[[#This Row],[Date]])</f>
        <v>2018</v>
      </c>
      <c r="C95" s="2" t="str">
        <f>TEXT(Data_Table[[#This Row],[Date]],"mmm")</f>
        <v>Feb</v>
      </c>
      <c r="D95" s="2" t="str">
        <f>"Q"&amp;INT((MONTH(Data_Table[[#This Row],[Date]])-1)/3)+1</f>
        <v>Q1</v>
      </c>
      <c r="E95" s="2">
        <f>WEEKNUM(Data_Table[[#This Row],[Date]], 2)</f>
        <v>9</v>
      </c>
      <c r="F95" s="2" t="s">
        <v>327</v>
      </c>
      <c r="G95" s="2" t="s">
        <v>83</v>
      </c>
      <c r="H95" s="2" t="s">
        <v>202</v>
      </c>
      <c r="I95" s="3">
        <v>22</v>
      </c>
    </row>
    <row r="96" spans="1:9">
      <c r="A96" s="1">
        <v>43157</v>
      </c>
      <c r="B96" s="29">
        <f>YEAR(Data_Table[[#This Row],[Date]])</f>
        <v>2018</v>
      </c>
      <c r="C96" s="2" t="str">
        <f>TEXT(Data_Table[[#This Row],[Date]],"mmm")</f>
        <v>Feb</v>
      </c>
      <c r="D96" s="2" t="str">
        <f>"Q"&amp;INT((MONTH(Data_Table[[#This Row],[Date]])-1)/3)+1</f>
        <v>Q1</v>
      </c>
      <c r="E96" s="2">
        <f>WEEKNUM(Data_Table[[#This Row],[Date]], 2)</f>
        <v>9</v>
      </c>
      <c r="F96" s="2" t="s">
        <v>362</v>
      </c>
      <c r="G96" s="2" t="s">
        <v>110</v>
      </c>
      <c r="H96" s="2" t="s">
        <v>232</v>
      </c>
      <c r="I96" s="3">
        <v>17.48</v>
      </c>
    </row>
    <row r="97" spans="1:9">
      <c r="A97" s="1">
        <v>43158</v>
      </c>
      <c r="B97" s="29">
        <f>YEAR(Data_Table[[#This Row],[Date]])</f>
        <v>2018</v>
      </c>
      <c r="C97" s="2" t="str">
        <f>TEXT(Data_Table[[#This Row],[Date]],"mmm")</f>
        <v>Feb</v>
      </c>
      <c r="D97" s="2" t="str">
        <f>"Q"&amp;INT((MONTH(Data_Table[[#This Row],[Date]])-1)/3)+1</f>
        <v>Q1</v>
      </c>
      <c r="E97" s="2">
        <f>WEEKNUM(Data_Table[[#This Row],[Date]], 2)</f>
        <v>9</v>
      </c>
      <c r="F97" s="2" t="s">
        <v>261</v>
      </c>
      <c r="G97" s="2" t="s">
        <v>27</v>
      </c>
      <c r="H97" s="2" t="s">
        <v>139</v>
      </c>
      <c r="I97" s="3">
        <v>22</v>
      </c>
    </row>
    <row r="98" spans="1:9">
      <c r="A98" s="1">
        <v>43158</v>
      </c>
      <c r="B98" s="29">
        <f>YEAR(Data_Table[[#This Row],[Date]])</f>
        <v>2018</v>
      </c>
      <c r="C98" s="2" t="str">
        <f>TEXT(Data_Table[[#This Row],[Date]],"mmm")</f>
        <v>Feb</v>
      </c>
      <c r="D98" s="2" t="str">
        <f>"Q"&amp;INT((MONTH(Data_Table[[#This Row],[Date]])-1)/3)+1</f>
        <v>Q1</v>
      </c>
      <c r="E98" s="2">
        <f>WEEKNUM(Data_Table[[#This Row],[Date]], 2)</f>
        <v>9</v>
      </c>
      <c r="F98" s="2" t="s">
        <v>385</v>
      </c>
      <c r="G98" s="2" t="s">
        <v>129</v>
      </c>
      <c r="H98" s="2" t="s">
        <v>235</v>
      </c>
      <c r="I98" s="3">
        <v>20</v>
      </c>
    </row>
    <row r="99" spans="1:9">
      <c r="A99" s="1">
        <v>43158</v>
      </c>
      <c r="B99" s="29">
        <f>YEAR(Data_Table[[#This Row],[Date]])</f>
        <v>2018</v>
      </c>
      <c r="C99" s="2" t="str">
        <f>TEXT(Data_Table[[#This Row],[Date]],"mmm")</f>
        <v>Feb</v>
      </c>
      <c r="D99" s="2" t="str">
        <f>"Q"&amp;INT((MONTH(Data_Table[[#This Row],[Date]])-1)/3)+1</f>
        <v>Q1</v>
      </c>
      <c r="E99" s="2">
        <f>WEEKNUM(Data_Table[[#This Row],[Date]], 2)</f>
        <v>9</v>
      </c>
      <c r="F99" s="2" t="s">
        <v>392</v>
      </c>
      <c r="G99" s="2" t="s">
        <v>136</v>
      </c>
      <c r="H99" s="2" t="s">
        <v>258</v>
      </c>
      <c r="I99" s="3">
        <v>17</v>
      </c>
    </row>
    <row r="100" spans="1:9">
      <c r="A100" s="1">
        <v>43159</v>
      </c>
      <c r="B100" s="29">
        <f>YEAR(Data_Table[[#This Row],[Date]])</f>
        <v>2018</v>
      </c>
      <c r="C100" s="2" t="str">
        <f>TEXT(Data_Table[[#This Row],[Date]],"mmm")</f>
        <v>Feb</v>
      </c>
      <c r="D100" s="2" t="str">
        <f>"Q"&amp;INT((MONTH(Data_Table[[#This Row],[Date]])-1)/3)+1</f>
        <v>Q1</v>
      </c>
      <c r="E100" s="2">
        <f>WEEKNUM(Data_Table[[#This Row],[Date]], 2)</f>
        <v>9</v>
      </c>
      <c r="F100" s="2" t="s">
        <v>385</v>
      </c>
      <c r="G100" s="2" t="s">
        <v>129</v>
      </c>
      <c r="H100" s="2" t="s">
        <v>235</v>
      </c>
      <c r="I100" s="3">
        <v>68</v>
      </c>
    </row>
    <row r="101" spans="1:9">
      <c r="A101" s="1">
        <v>43159</v>
      </c>
      <c r="B101" s="29">
        <f>YEAR(Data_Table[[#This Row],[Date]])</f>
        <v>2018</v>
      </c>
      <c r="C101" s="2" t="str">
        <f>TEXT(Data_Table[[#This Row],[Date]],"mmm")</f>
        <v>Feb</v>
      </c>
      <c r="D101" s="2" t="str">
        <f>"Q"&amp;INT((MONTH(Data_Table[[#This Row],[Date]])-1)/3)+1</f>
        <v>Q1</v>
      </c>
      <c r="E101" s="2">
        <f>WEEKNUM(Data_Table[[#This Row],[Date]], 2)</f>
        <v>9</v>
      </c>
      <c r="F101" s="2" t="s">
        <v>392</v>
      </c>
      <c r="G101" s="2" t="s">
        <v>136</v>
      </c>
      <c r="H101" s="2" t="s">
        <v>258</v>
      </c>
      <c r="I101" s="3">
        <v>17</v>
      </c>
    </row>
    <row r="102" spans="1:9">
      <c r="A102" s="1">
        <v>43160</v>
      </c>
      <c r="B102" s="29">
        <f>YEAR(Data_Table[[#This Row],[Date]])</f>
        <v>2018</v>
      </c>
      <c r="C102" s="2" t="str">
        <f>TEXT(Data_Table[[#This Row],[Date]],"mmm")</f>
        <v>Mar</v>
      </c>
      <c r="D102" s="2" t="str">
        <f>"Q"&amp;INT((MONTH(Data_Table[[#This Row],[Date]])-1)/3)+1</f>
        <v>Q1</v>
      </c>
      <c r="E102" s="2">
        <f>WEEKNUM(Data_Table[[#This Row],[Date]], 2)</f>
        <v>9</v>
      </c>
      <c r="F102" s="2" t="s">
        <v>262</v>
      </c>
      <c r="G102" s="2" t="s">
        <v>28</v>
      </c>
      <c r="H102" s="2" t="s">
        <v>140</v>
      </c>
      <c r="I102" s="3">
        <v>22</v>
      </c>
    </row>
    <row r="103" spans="1:9">
      <c r="A103" s="1">
        <v>43160</v>
      </c>
      <c r="B103" s="29">
        <f>YEAR(Data_Table[[#This Row],[Date]])</f>
        <v>2018</v>
      </c>
      <c r="C103" s="2" t="str">
        <f>TEXT(Data_Table[[#This Row],[Date]],"mmm")</f>
        <v>Mar</v>
      </c>
      <c r="D103" s="2" t="str">
        <f>"Q"&amp;INT((MONTH(Data_Table[[#This Row],[Date]])-1)/3)+1</f>
        <v>Q1</v>
      </c>
      <c r="E103" s="2">
        <f>WEEKNUM(Data_Table[[#This Row],[Date]], 2)</f>
        <v>9</v>
      </c>
      <c r="F103" s="2" t="s">
        <v>315</v>
      </c>
      <c r="G103" s="2" t="s">
        <v>73</v>
      </c>
      <c r="H103" s="2" t="s">
        <v>190</v>
      </c>
      <c r="I103" s="3">
        <v>21.48</v>
      </c>
    </row>
    <row r="104" spans="1:9">
      <c r="A104" s="1">
        <v>43160</v>
      </c>
      <c r="B104" s="29">
        <f>YEAR(Data_Table[[#This Row],[Date]])</f>
        <v>2018</v>
      </c>
      <c r="C104" s="2" t="str">
        <f>TEXT(Data_Table[[#This Row],[Date]],"mmm")</f>
        <v>Mar</v>
      </c>
      <c r="D104" s="2" t="str">
        <f>"Q"&amp;INT((MONTH(Data_Table[[#This Row],[Date]])-1)/3)+1</f>
        <v>Q1</v>
      </c>
      <c r="E104" s="2">
        <f>WEEKNUM(Data_Table[[#This Row],[Date]], 2)</f>
        <v>9</v>
      </c>
      <c r="F104" s="2" t="s">
        <v>390</v>
      </c>
      <c r="G104" s="2" t="s">
        <v>134</v>
      </c>
      <c r="H104" s="2" t="s">
        <v>256</v>
      </c>
      <c r="I104" s="3">
        <v>22</v>
      </c>
    </row>
    <row r="105" spans="1:9">
      <c r="A105" s="1">
        <v>43161</v>
      </c>
      <c r="B105" s="29">
        <f>YEAR(Data_Table[[#This Row],[Date]])</f>
        <v>2018</v>
      </c>
      <c r="C105" s="2" t="str">
        <f>TEXT(Data_Table[[#This Row],[Date]],"mmm")</f>
        <v>Mar</v>
      </c>
      <c r="D105" s="2" t="str">
        <f>"Q"&amp;INT((MONTH(Data_Table[[#This Row],[Date]])-1)/3)+1</f>
        <v>Q1</v>
      </c>
      <c r="E105" s="2">
        <f>WEEKNUM(Data_Table[[#This Row],[Date]], 2)</f>
        <v>9</v>
      </c>
      <c r="F105" s="2" t="s">
        <v>261</v>
      </c>
      <c r="G105" s="2" t="s">
        <v>27</v>
      </c>
      <c r="H105" s="2" t="s">
        <v>139</v>
      </c>
      <c r="I105" s="3">
        <v>22</v>
      </c>
    </row>
    <row r="106" spans="1:9">
      <c r="A106" s="1">
        <v>43161</v>
      </c>
      <c r="B106" s="29">
        <f>YEAR(Data_Table[[#This Row],[Date]])</f>
        <v>2018</v>
      </c>
      <c r="C106" s="2" t="str">
        <f>TEXT(Data_Table[[#This Row],[Date]],"mmm")</f>
        <v>Mar</v>
      </c>
      <c r="D106" s="2" t="str">
        <f>"Q"&amp;INT((MONTH(Data_Table[[#This Row],[Date]])-1)/3)+1</f>
        <v>Q1</v>
      </c>
      <c r="E106" s="2">
        <f>WEEKNUM(Data_Table[[#This Row],[Date]], 2)</f>
        <v>9</v>
      </c>
      <c r="F106" s="2" t="s">
        <v>296</v>
      </c>
      <c r="G106" s="2" t="s">
        <v>58</v>
      </c>
      <c r="H106" s="2" t="s">
        <v>174</v>
      </c>
      <c r="I106" s="3">
        <v>13.376000000000001</v>
      </c>
    </row>
    <row r="107" spans="1:9">
      <c r="A107" s="1">
        <v>43164</v>
      </c>
      <c r="B107" s="29">
        <f>YEAR(Data_Table[[#This Row],[Date]])</f>
        <v>2018</v>
      </c>
      <c r="C107" s="2" t="str">
        <f>TEXT(Data_Table[[#This Row],[Date]],"mmm")</f>
        <v>Mar</v>
      </c>
      <c r="D107" s="2" t="str">
        <f>"Q"&amp;INT((MONTH(Data_Table[[#This Row],[Date]])-1)/3)+1</f>
        <v>Q1</v>
      </c>
      <c r="E107" s="2">
        <f>WEEKNUM(Data_Table[[#This Row],[Date]], 2)</f>
        <v>10</v>
      </c>
      <c r="F107" s="2" t="s">
        <v>261</v>
      </c>
      <c r="G107" s="2" t="s">
        <v>27</v>
      </c>
      <c r="H107" s="2" t="s">
        <v>139</v>
      </c>
      <c r="I107" s="3">
        <v>22</v>
      </c>
    </row>
    <row r="108" spans="1:9">
      <c r="A108" s="1">
        <v>43164</v>
      </c>
      <c r="B108" s="29">
        <f>YEAR(Data_Table[[#This Row],[Date]])</f>
        <v>2018</v>
      </c>
      <c r="C108" s="2" t="str">
        <f>TEXT(Data_Table[[#This Row],[Date]],"mmm")</f>
        <v>Mar</v>
      </c>
      <c r="D108" s="2" t="str">
        <f>"Q"&amp;INT((MONTH(Data_Table[[#This Row],[Date]])-1)/3)+1</f>
        <v>Q1</v>
      </c>
      <c r="E108" s="2">
        <f>WEEKNUM(Data_Table[[#This Row],[Date]], 2)</f>
        <v>10</v>
      </c>
      <c r="F108" s="2" t="s">
        <v>261</v>
      </c>
      <c r="G108" s="2" t="s">
        <v>27</v>
      </c>
      <c r="H108" s="2" t="s">
        <v>139</v>
      </c>
      <c r="I108" s="3">
        <v>22</v>
      </c>
    </row>
    <row r="109" spans="1:9">
      <c r="A109" s="1">
        <v>43164</v>
      </c>
      <c r="B109" s="29">
        <f>YEAR(Data_Table[[#This Row],[Date]])</f>
        <v>2018</v>
      </c>
      <c r="C109" s="2" t="str">
        <f>TEXT(Data_Table[[#This Row],[Date]],"mmm")</f>
        <v>Mar</v>
      </c>
      <c r="D109" s="2" t="str">
        <f>"Q"&amp;INT((MONTH(Data_Table[[#This Row],[Date]])-1)/3)+1</f>
        <v>Q1</v>
      </c>
      <c r="E109" s="2">
        <f>WEEKNUM(Data_Table[[#This Row],[Date]], 2)</f>
        <v>10</v>
      </c>
      <c r="F109" s="2" t="s">
        <v>327</v>
      </c>
      <c r="G109" s="2" t="s">
        <v>83</v>
      </c>
      <c r="H109" s="2" t="s">
        <v>202</v>
      </c>
      <c r="I109" s="3">
        <v>22</v>
      </c>
    </row>
    <row r="110" spans="1:9">
      <c r="A110" s="1">
        <v>43164</v>
      </c>
      <c r="B110" s="29">
        <f>YEAR(Data_Table[[#This Row],[Date]])</f>
        <v>2018</v>
      </c>
      <c r="C110" s="2" t="str">
        <f>TEXT(Data_Table[[#This Row],[Date]],"mmm")</f>
        <v>Mar</v>
      </c>
      <c r="D110" s="2" t="str">
        <f>"Q"&amp;INT((MONTH(Data_Table[[#This Row],[Date]])-1)/3)+1</f>
        <v>Q1</v>
      </c>
      <c r="E110" s="2">
        <f>WEEKNUM(Data_Table[[#This Row],[Date]], 2)</f>
        <v>10</v>
      </c>
      <c r="F110" s="2" t="s">
        <v>331</v>
      </c>
      <c r="G110" s="2" t="s">
        <v>87</v>
      </c>
      <c r="H110" s="2" t="s">
        <v>206</v>
      </c>
      <c r="I110" s="3">
        <v>25</v>
      </c>
    </row>
    <row r="111" spans="1:9">
      <c r="A111" s="1">
        <v>43164</v>
      </c>
      <c r="B111" s="29">
        <f>YEAR(Data_Table[[#This Row],[Date]])</f>
        <v>2018</v>
      </c>
      <c r="C111" s="2" t="str">
        <f>TEXT(Data_Table[[#This Row],[Date]],"mmm")</f>
        <v>Mar</v>
      </c>
      <c r="D111" s="2" t="str">
        <f>"Q"&amp;INT((MONTH(Data_Table[[#This Row],[Date]])-1)/3)+1</f>
        <v>Q1</v>
      </c>
      <c r="E111" s="2">
        <f>WEEKNUM(Data_Table[[#This Row],[Date]], 2)</f>
        <v>10</v>
      </c>
      <c r="F111" s="2" t="s">
        <v>332</v>
      </c>
      <c r="G111" s="2" t="s">
        <v>88</v>
      </c>
      <c r="H111" s="2" t="s">
        <v>207</v>
      </c>
      <c r="I111" s="3">
        <v>100</v>
      </c>
    </row>
    <row r="112" spans="1:9">
      <c r="A112" s="1">
        <v>43164</v>
      </c>
      <c r="B112" s="29">
        <f>YEAR(Data_Table[[#This Row],[Date]])</f>
        <v>2018</v>
      </c>
      <c r="C112" s="2" t="str">
        <f>TEXT(Data_Table[[#This Row],[Date]],"mmm")</f>
        <v>Mar</v>
      </c>
      <c r="D112" s="2" t="str">
        <f>"Q"&amp;INT((MONTH(Data_Table[[#This Row],[Date]])-1)/3)+1</f>
        <v>Q1</v>
      </c>
      <c r="E112" s="2">
        <f>WEEKNUM(Data_Table[[#This Row],[Date]], 2)</f>
        <v>10</v>
      </c>
      <c r="F112" s="2" t="s">
        <v>345</v>
      </c>
      <c r="G112" s="2" t="s">
        <v>97</v>
      </c>
      <c r="H112" s="2" t="s">
        <v>218</v>
      </c>
      <c r="I112" s="3">
        <v>22.8</v>
      </c>
    </row>
    <row r="113" spans="1:9">
      <c r="A113" s="1">
        <v>43164</v>
      </c>
      <c r="B113" s="29">
        <f>YEAR(Data_Table[[#This Row],[Date]])</f>
        <v>2018</v>
      </c>
      <c r="C113" s="2" t="str">
        <f>TEXT(Data_Table[[#This Row],[Date]],"mmm")</f>
        <v>Mar</v>
      </c>
      <c r="D113" s="2" t="str">
        <f>"Q"&amp;INT((MONTH(Data_Table[[#This Row],[Date]])-1)/3)+1</f>
        <v>Q1</v>
      </c>
      <c r="E113" s="2">
        <f>WEEKNUM(Data_Table[[#This Row],[Date]], 2)</f>
        <v>10</v>
      </c>
      <c r="F113" s="2" t="s">
        <v>366</v>
      </c>
      <c r="G113" s="2" t="s">
        <v>113</v>
      </c>
      <c r="H113" s="2" t="s">
        <v>236</v>
      </c>
      <c r="I113" s="3">
        <v>28.5</v>
      </c>
    </row>
    <row r="114" spans="1:9">
      <c r="A114" s="1">
        <v>43164</v>
      </c>
      <c r="B114" s="29">
        <f>YEAR(Data_Table[[#This Row],[Date]])</f>
        <v>2018</v>
      </c>
      <c r="C114" s="2" t="str">
        <f>TEXT(Data_Table[[#This Row],[Date]],"mmm")</f>
        <v>Mar</v>
      </c>
      <c r="D114" s="2" t="str">
        <f>"Q"&amp;INT((MONTH(Data_Table[[#This Row],[Date]])-1)/3)+1</f>
        <v>Q1</v>
      </c>
      <c r="E114" s="2">
        <f>WEEKNUM(Data_Table[[#This Row],[Date]], 2)</f>
        <v>10</v>
      </c>
      <c r="F114" s="2" t="s">
        <v>389</v>
      </c>
      <c r="G114" s="2" t="s">
        <v>133</v>
      </c>
      <c r="H114" s="2" t="s">
        <v>255</v>
      </c>
      <c r="I114" s="3">
        <v>22</v>
      </c>
    </row>
    <row r="115" spans="1:9">
      <c r="A115" s="1">
        <v>43164</v>
      </c>
      <c r="B115" s="29">
        <f>YEAR(Data_Table[[#This Row],[Date]])</f>
        <v>2018</v>
      </c>
      <c r="C115" s="2" t="str">
        <f>TEXT(Data_Table[[#This Row],[Date]],"mmm")</f>
        <v>Mar</v>
      </c>
      <c r="D115" s="2" t="str">
        <f>"Q"&amp;INT((MONTH(Data_Table[[#This Row],[Date]])-1)/3)+1</f>
        <v>Q1</v>
      </c>
      <c r="E115" s="2">
        <f>WEEKNUM(Data_Table[[#This Row],[Date]], 2)</f>
        <v>10</v>
      </c>
      <c r="F115" s="2" t="s">
        <v>392</v>
      </c>
      <c r="G115" s="2" t="s">
        <v>136</v>
      </c>
      <c r="H115" s="2" t="s">
        <v>258</v>
      </c>
      <c r="I115" s="3">
        <v>34</v>
      </c>
    </row>
    <row r="116" spans="1:9">
      <c r="A116" s="1">
        <v>43165</v>
      </c>
      <c r="B116" s="29">
        <f>YEAR(Data_Table[[#This Row],[Date]])</f>
        <v>2018</v>
      </c>
      <c r="C116" s="2" t="str">
        <f>TEXT(Data_Table[[#This Row],[Date]],"mmm")</f>
        <v>Mar</v>
      </c>
      <c r="D116" s="2" t="str">
        <f>"Q"&amp;INT((MONTH(Data_Table[[#This Row],[Date]])-1)/3)+1</f>
        <v>Q1</v>
      </c>
      <c r="E116" s="2">
        <f>WEEKNUM(Data_Table[[#This Row],[Date]], 2)</f>
        <v>10</v>
      </c>
      <c r="F116" s="2" t="s">
        <v>266</v>
      </c>
      <c r="G116" s="2" t="s">
        <v>32</v>
      </c>
      <c r="H116" s="2" t="s">
        <v>144</v>
      </c>
      <c r="I116" s="3">
        <v>22</v>
      </c>
    </row>
    <row r="117" spans="1:9">
      <c r="A117" s="1">
        <v>43166</v>
      </c>
      <c r="B117" s="29">
        <f>YEAR(Data_Table[[#This Row],[Date]])</f>
        <v>2018</v>
      </c>
      <c r="C117" s="2" t="str">
        <f>TEXT(Data_Table[[#This Row],[Date]],"mmm")</f>
        <v>Mar</v>
      </c>
      <c r="D117" s="2" t="str">
        <f>"Q"&amp;INT((MONTH(Data_Table[[#This Row],[Date]])-1)/3)+1</f>
        <v>Q1</v>
      </c>
      <c r="E117" s="2">
        <f>WEEKNUM(Data_Table[[#This Row],[Date]], 2)</f>
        <v>10</v>
      </c>
      <c r="F117" s="2" t="s">
        <v>261</v>
      </c>
      <c r="G117" s="2" t="s">
        <v>27</v>
      </c>
      <c r="H117" s="2" t="s">
        <v>139</v>
      </c>
      <c r="I117" s="3">
        <v>22</v>
      </c>
    </row>
    <row r="118" spans="1:9">
      <c r="A118" s="1">
        <v>43166</v>
      </c>
      <c r="B118" s="29">
        <f>YEAR(Data_Table[[#This Row],[Date]])</f>
        <v>2018</v>
      </c>
      <c r="C118" s="2" t="str">
        <f>TEXT(Data_Table[[#This Row],[Date]],"mmm")</f>
        <v>Mar</v>
      </c>
      <c r="D118" s="2" t="str">
        <f>"Q"&amp;INT((MONTH(Data_Table[[#This Row],[Date]])-1)/3)+1</f>
        <v>Q1</v>
      </c>
      <c r="E118" s="2">
        <f>WEEKNUM(Data_Table[[#This Row],[Date]], 2)</f>
        <v>10</v>
      </c>
      <c r="F118" s="2" t="s">
        <v>267</v>
      </c>
      <c r="G118" s="2" t="s">
        <v>33</v>
      </c>
      <c r="H118" s="2" t="s">
        <v>145</v>
      </c>
      <c r="I118" s="3">
        <v>22</v>
      </c>
    </row>
    <row r="119" spans="1:9">
      <c r="A119" s="1">
        <v>43166</v>
      </c>
      <c r="B119" s="29">
        <f>YEAR(Data_Table[[#This Row],[Date]])</f>
        <v>2018</v>
      </c>
      <c r="C119" s="2" t="str">
        <f>TEXT(Data_Table[[#This Row],[Date]],"mmm")</f>
        <v>Mar</v>
      </c>
      <c r="D119" s="2" t="str">
        <f>"Q"&amp;INT((MONTH(Data_Table[[#This Row],[Date]])-1)/3)+1</f>
        <v>Q1</v>
      </c>
      <c r="E119" s="2">
        <f>WEEKNUM(Data_Table[[#This Row],[Date]], 2)</f>
        <v>10</v>
      </c>
      <c r="F119" s="2" t="s">
        <v>296</v>
      </c>
      <c r="G119" s="2" t="s">
        <v>58</v>
      </c>
      <c r="H119" s="2" t="s">
        <v>174</v>
      </c>
      <c r="I119" s="3">
        <v>13.376000000000001</v>
      </c>
    </row>
    <row r="120" spans="1:9">
      <c r="A120" s="1">
        <v>43166</v>
      </c>
      <c r="B120" s="29">
        <f>YEAR(Data_Table[[#This Row],[Date]])</f>
        <v>2018</v>
      </c>
      <c r="C120" s="2" t="str">
        <f>TEXT(Data_Table[[#This Row],[Date]],"mmm")</f>
        <v>Mar</v>
      </c>
      <c r="D120" s="2" t="str">
        <f>"Q"&amp;INT((MONTH(Data_Table[[#This Row],[Date]])-1)/3)+1</f>
        <v>Q1</v>
      </c>
      <c r="E120" s="2">
        <f>WEEKNUM(Data_Table[[#This Row],[Date]], 2)</f>
        <v>10</v>
      </c>
      <c r="F120" s="2" t="s">
        <v>331</v>
      </c>
      <c r="G120" s="2" t="s">
        <v>87</v>
      </c>
      <c r="H120" s="2" t="s">
        <v>206</v>
      </c>
      <c r="I120" s="3">
        <v>25</v>
      </c>
    </row>
    <row r="121" spans="1:9">
      <c r="A121" s="1">
        <v>43166</v>
      </c>
      <c r="B121" s="29">
        <f>YEAR(Data_Table[[#This Row],[Date]])</f>
        <v>2018</v>
      </c>
      <c r="C121" s="2" t="str">
        <f>TEXT(Data_Table[[#This Row],[Date]],"mmm")</f>
        <v>Mar</v>
      </c>
      <c r="D121" s="2" t="str">
        <f>"Q"&amp;INT((MONTH(Data_Table[[#This Row],[Date]])-1)/3)+1</f>
        <v>Q1</v>
      </c>
      <c r="E121" s="2">
        <f>WEEKNUM(Data_Table[[#This Row],[Date]], 2)</f>
        <v>10</v>
      </c>
      <c r="F121" s="2" t="s">
        <v>331</v>
      </c>
      <c r="G121" s="2" t="s">
        <v>87</v>
      </c>
      <c r="H121" s="2" t="s">
        <v>206</v>
      </c>
      <c r="I121" s="3">
        <v>70.56</v>
      </c>
    </row>
    <row r="122" spans="1:9">
      <c r="A122" s="1">
        <v>43166</v>
      </c>
      <c r="B122" s="29">
        <f>YEAR(Data_Table[[#This Row],[Date]])</f>
        <v>2018</v>
      </c>
      <c r="C122" s="2" t="str">
        <f>TEXT(Data_Table[[#This Row],[Date]],"mmm")</f>
        <v>Mar</v>
      </c>
      <c r="D122" s="2" t="str">
        <f>"Q"&amp;INT((MONTH(Data_Table[[#This Row],[Date]])-1)/3)+1</f>
        <v>Q1</v>
      </c>
      <c r="E122" s="2">
        <f>WEEKNUM(Data_Table[[#This Row],[Date]], 2)</f>
        <v>10</v>
      </c>
      <c r="F122" s="2" t="s">
        <v>334</v>
      </c>
      <c r="G122" s="2" t="s">
        <v>90</v>
      </c>
      <c r="H122" s="2" t="s">
        <v>209</v>
      </c>
      <c r="I122" s="3">
        <v>21.67</v>
      </c>
    </row>
    <row r="123" spans="1:9">
      <c r="A123" s="1">
        <v>43167</v>
      </c>
      <c r="B123" s="29">
        <f>YEAR(Data_Table[[#This Row],[Date]])</f>
        <v>2018</v>
      </c>
      <c r="C123" s="2" t="str">
        <f>TEXT(Data_Table[[#This Row],[Date]],"mmm")</f>
        <v>Mar</v>
      </c>
      <c r="D123" s="2" t="str">
        <f>"Q"&amp;INT((MONTH(Data_Table[[#This Row],[Date]])-1)/3)+1</f>
        <v>Q1</v>
      </c>
      <c r="E123" s="2">
        <f>WEEKNUM(Data_Table[[#This Row],[Date]], 2)</f>
        <v>10</v>
      </c>
      <c r="F123" s="2" t="s">
        <v>262</v>
      </c>
      <c r="G123" s="2" t="s">
        <v>28</v>
      </c>
      <c r="H123" s="2" t="s">
        <v>140</v>
      </c>
      <c r="I123" s="3">
        <v>22</v>
      </c>
    </row>
    <row r="124" spans="1:9">
      <c r="A124" s="1">
        <v>43167</v>
      </c>
      <c r="B124" s="29">
        <f>YEAR(Data_Table[[#This Row],[Date]])</f>
        <v>2018</v>
      </c>
      <c r="C124" s="2" t="str">
        <f>TEXT(Data_Table[[#This Row],[Date]],"mmm")</f>
        <v>Mar</v>
      </c>
      <c r="D124" s="2" t="str">
        <f>"Q"&amp;INT((MONTH(Data_Table[[#This Row],[Date]])-1)/3)+1</f>
        <v>Q1</v>
      </c>
      <c r="E124" s="2">
        <f>WEEKNUM(Data_Table[[#This Row],[Date]], 2)</f>
        <v>10</v>
      </c>
      <c r="F124" s="2" t="s">
        <v>390</v>
      </c>
      <c r="G124" s="2" t="s">
        <v>134</v>
      </c>
      <c r="H124" s="2" t="s">
        <v>256</v>
      </c>
      <c r="I124" s="3">
        <v>22</v>
      </c>
    </row>
    <row r="125" spans="1:9">
      <c r="A125" s="1">
        <v>43168</v>
      </c>
      <c r="B125" s="29">
        <f>YEAR(Data_Table[[#This Row],[Date]])</f>
        <v>2018</v>
      </c>
      <c r="C125" s="2" t="str">
        <f>TEXT(Data_Table[[#This Row],[Date]],"mmm")</f>
        <v>Mar</v>
      </c>
      <c r="D125" s="2" t="str">
        <f>"Q"&amp;INT((MONTH(Data_Table[[#This Row],[Date]])-1)/3)+1</f>
        <v>Q1</v>
      </c>
      <c r="E125" s="2">
        <f>WEEKNUM(Data_Table[[#This Row],[Date]], 2)</f>
        <v>10</v>
      </c>
      <c r="F125" s="2" t="s">
        <v>345</v>
      </c>
      <c r="G125" s="2" t="s">
        <v>97</v>
      </c>
      <c r="H125" s="2" t="s">
        <v>218</v>
      </c>
      <c r="I125" s="3">
        <v>22.8</v>
      </c>
    </row>
    <row r="126" spans="1:9">
      <c r="A126" s="1">
        <v>43170</v>
      </c>
      <c r="B126" s="29">
        <f>YEAR(Data_Table[[#This Row],[Date]])</f>
        <v>2018</v>
      </c>
      <c r="C126" s="2" t="str">
        <f>TEXT(Data_Table[[#This Row],[Date]],"mmm")</f>
        <v>Mar</v>
      </c>
      <c r="D126" s="2" t="str">
        <f>"Q"&amp;INT((MONTH(Data_Table[[#This Row],[Date]])-1)/3)+1</f>
        <v>Q1</v>
      </c>
      <c r="E126" s="2">
        <f>WEEKNUM(Data_Table[[#This Row],[Date]], 2)</f>
        <v>10</v>
      </c>
      <c r="F126" s="2" t="s">
        <v>261</v>
      </c>
      <c r="G126" s="2" t="s">
        <v>27</v>
      </c>
      <c r="H126" s="2" t="s">
        <v>139</v>
      </c>
      <c r="I126" s="3">
        <v>22</v>
      </c>
    </row>
    <row r="127" spans="1:9">
      <c r="A127" s="1">
        <v>43170</v>
      </c>
      <c r="B127" s="29">
        <f>YEAR(Data_Table[[#This Row],[Date]])</f>
        <v>2018</v>
      </c>
      <c r="C127" s="2" t="str">
        <f>TEXT(Data_Table[[#This Row],[Date]],"mmm")</f>
        <v>Mar</v>
      </c>
      <c r="D127" s="2" t="str">
        <f>"Q"&amp;INT((MONTH(Data_Table[[#This Row],[Date]])-1)/3)+1</f>
        <v>Q1</v>
      </c>
      <c r="E127" s="2">
        <f>WEEKNUM(Data_Table[[#This Row],[Date]], 2)</f>
        <v>10</v>
      </c>
      <c r="F127" s="2" t="s">
        <v>261</v>
      </c>
      <c r="G127" s="2" t="s">
        <v>27</v>
      </c>
      <c r="H127" s="2" t="s">
        <v>139</v>
      </c>
      <c r="I127" s="3">
        <v>22</v>
      </c>
    </row>
    <row r="128" spans="1:9">
      <c r="A128" s="1">
        <v>43171</v>
      </c>
      <c r="B128" s="29">
        <f>YEAR(Data_Table[[#This Row],[Date]])</f>
        <v>2018</v>
      </c>
      <c r="C128" s="2" t="str">
        <f>TEXT(Data_Table[[#This Row],[Date]],"mmm")</f>
        <v>Mar</v>
      </c>
      <c r="D128" s="2" t="str">
        <f>"Q"&amp;INT((MONTH(Data_Table[[#This Row],[Date]])-1)/3)+1</f>
        <v>Q1</v>
      </c>
      <c r="E128" s="2">
        <f>WEEKNUM(Data_Table[[#This Row],[Date]], 2)</f>
        <v>11</v>
      </c>
      <c r="F128" s="2" t="s">
        <v>276</v>
      </c>
      <c r="G128" s="2" t="s">
        <v>41</v>
      </c>
      <c r="H128" s="2" t="s">
        <v>153</v>
      </c>
      <c r="I128" s="3">
        <v>22</v>
      </c>
    </row>
    <row r="129" spans="1:9">
      <c r="A129" s="1">
        <v>43171</v>
      </c>
      <c r="B129" s="29">
        <f>YEAR(Data_Table[[#This Row],[Date]])</f>
        <v>2018</v>
      </c>
      <c r="C129" s="2" t="str">
        <f>TEXT(Data_Table[[#This Row],[Date]],"mmm")</f>
        <v>Mar</v>
      </c>
      <c r="D129" s="2" t="str">
        <f>"Q"&amp;INT((MONTH(Data_Table[[#This Row],[Date]])-1)/3)+1</f>
        <v>Q1</v>
      </c>
      <c r="E129" s="2">
        <f>WEEKNUM(Data_Table[[#This Row],[Date]], 2)</f>
        <v>11</v>
      </c>
      <c r="F129" s="2" t="s">
        <v>297</v>
      </c>
      <c r="G129" s="2" t="s">
        <v>13</v>
      </c>
      <c r="H129" s="2" t="s">
        <v>13</v>
      </c>
      <c r="I129" s="3">
        <v>22</v>
      </c>
    </row>
    <row r="130" spans="1:9">
      <c r="A130" s="1">
        <v>43171</v>
      </c>
      <c r="B130" s="29">
        <f>YEAR(Data_Table[[#This Row],[Date]])</f>
        <v>2018</v>
      </c>
      <c r="C130" s="2" t="str">
        <f>TEXT(Data_Table[[#This Row],[Date]],"mmm")</f>
        <v>Mar</v>
      </c>
      <c r="D130" s="2" t="str">
        <f>"Q"&amp;INT((MONTH(Data_Table[[#This Row],[Date]])-1)/3)+1</f>
        <v>Q1</v>
      </c>
      <c r="E130" s="2">
        <f>WEEKNUM(Data_Table[[#This Row],[Date]], 2)</f>
        <v>11</v>
      </c>
      <c r="F130" s="2" t="s">
        <v>309</v>
      </c>
      <c r="G130" s="2" t="s">
        <v>67</v>
      </c>
      <c r="H130" s="2" t="s">
        <v>184</v>
      </c>
      <c r="I130" s="3">
        <v>29</v>
      </c>
    </row>
    <row r="131" spans="1:9">
      <c r="A131" s="1">
        <v>43171</v>
      </c>
      <c r="B131" s="29">
        <f>YEAR(Data_Table[[#This Row],[Date]])</f>
        <v>2018</v>
      </c>
      <c r="C131" s="2" t="str">
        <f>TEXT(Data_Table[[#This Row],[Date]],"mmm")</f>
        <v>Mar</v>
      </c>
      <c r="D131" s="2" t="str">
        <f>"Q"&amp;INT((MONTH(Data_Table[[#This Row],[Date]])-1)/3)+1</f>
        <v>Q1</v>
      </c>
      <c r="E131" s="2">
        <f>WEEKNUM(Data_Table[[#This Row],[Date]], 2)</f>
        <v>11</v>
      </c>
      <c r="F131" s="2" t="s">
        <v>327</v>
      </c>
      <c r="G131" s="2" t="s">
        <v>83</v>
      </c>
      <c r="H131" s="2" t="s">
        <v>202</v>
      </c>
      <c r="I131" s="3">
        <v>22</v>
      </c>
    </row>
    <row r="132" spans="1:9">
      <c r="A132" s="1">
        <v>43171</v>
      </c>
      <c r="B132" s="29">
        <f>YEAR(Data_Table[[#This Row],[Date]])</f>
        <v>2018</v>
      </c>
      <c r="C132" s="2" t="str">
        <f>TEXT(Data_Table[[#This Row],[Date]],"mmm")</f>
        <v>Mar</v>
      </c>
      <c r="D132" s="2" t="str">
        <f>"Q"&amp;INT((MONTH(Data_Table[[#This Row],[Date]])-1)/3)+1</f>
        <v>Q1</v>
      </c>
      <c r="E132" s="2">
        <f>WEEKNUM(Data_Table[[#This Row],[Date]], 2)</f>
        <v>11</v>
      </c>
      <c r="F132" s="2" t="s">
        <v>392</v>
      </c>
      <c r="G132" s="2" t="s">
        <v>136</v>
      </c>
      <c r="H132" s="2" t="s">
        <v>258</v>
      </c>
      <c r="I132" s="3">
        <v>51</v>
      </c>
    </row>
    <row r="133" spans="1:9">
      <c r="A133" s="1">
        <v>43172</v>
      </c>
      <c r="B133" s="29">
        <f>YEAR(Data_Table[[#This Row],[Date]])</f>
        <v>2018</v>
      </c>
      <c r="C133" s="2" t="str">
        <f>TEXT(Data_Table[[#This Row],[Date]],"mmm")</f>
        <v>Mar</v>
      </c>
      <c r="D133" s="2" t="str">
        <f>"Q"&amp;INT((MONTH(Data_Table[[#This Row],[Date]])-1)/3)+1</f>
        <v>Q1</v>
      </c>
      <c r="E133" s="2">
        <f>WEEKNUM(Data_Table[[#This Row],[Date]], 2)</f>
        <v>11</v>
      </c>
      <c r="F133" s="2" t="s">
        <v>261</v>
      </c>
      <c r="G133" s="2" t="s">
        <v>27</v>
      </c>
      <c r="H133" s="2" t="s">
        <v>139</v>
      </c>
      <c r="I133" s="3">
        <v>22</v>
      </c>
    </row>
    <row r="134" spans="1:9">
      <c r="A134" s="1">
        <v>43172</v>
      </c>
      <c r="B134" s="29">
        <f>YEAR(Data_Table[[#This Row],[Date]])</f>
        <v>2018</v>
      </c>
      <c r="C134" s="2" t="str">
        <f>TEXT(Data_Table[[#This Row],[Date]],"mmm")</f>
        <v>Mar</v>
      </c>
      <c r="D134" s="2" t="str">
        <f>"Q"&amp;INT((MONTH(Data_Table[[#This Row],[Date]])-1)/3)+1</f>
        <v>Q1</v>
      </c>
      <c r="E134" s="2">
        <f>WEEKNUM(Data_Table[[#This Row],[Date]], 2)</f>
        <v>11</v>
      </c>
      <c r="F134" s="2" t="s">
        <v>261</v>
      </c>
      <c r="G134" s="2" t="s">
        <v>27</v>
      </c>
      <c r="H134" s="2" t="s">
        <v>139</v>
      </c>
      <c r="I134" s="3">
        <v>22</v>
      </c>
    </row>
    <row r="135" spans="1:9">
      <c r="A135" s="1">
        <v>43172</v>
      </c>
      <c r="B135" s="29">
        <f>YEAR(Data_Table[[#This Row],[Date]])</f>
        <v>2018</v>
      </c>
      <c r="C135" s="2" t="str">
        <f>TEXT(Data_Table[[#This Row],[Date]],"mmm")</f>
        <v>Mar</v>
      </c>
      <c r="D135" s="2" t="str">
        <f>"Q"&amp;INT((MONTH(Data_Table[[#This Row],[Date]])-1)/3)+1</f>
        <v>Q1</v>
      </c>
      <c r="E135" s="2">
        <f>WEEKNUM(Data_Table[[#This Row],[Date]], 2)</f>
        <v>11</v>
      </c>
      <c r="F135" s="2" t="s">
        <v>389</v>
      </c>
      <c r="G135" s="2" t="s">
        <v>133</v>
      </c>
      <c r="H135" s="2" t="s">
        <v>255</v>
      </c>
      <c r="I135" s="3">
        <v>22</v>
      </c>
    </row>
    <row r="136" spans="1:9">
      <c r="A136" s="1">
        <v>43173</v>
      </c>
      <c r="B136" s="29">
        <f>YEAR(Data_Table[[#This Row],[Date]])</f>
        <v>2018</v>
      </c>
      <c r="C136" s="2" t="str">
        <f>TEXT(Data_Table[[#This Row],[Date]],"mmm")</f>
        <v>Mar</v>
      </c>
      <c r="D136" s="2" t="str">
        <f>"Q"&amp;INT((MONTH(Data_Table[[#This Row],[Date]])-1)/3)+1</f>
        <v>Q1</v>
      </c>
      <c r="E136" s="2">
        <f>WEEKNUM(Data_Table[[#This Row],[Date]], 2)</f>
        <v>11</v>
      </c>
      <c r="F136" s="2" t="s">
        <v>262</v>
      </c>
      <c r="G136" s="2" t="s">
        <v>28</v>
      </c>
      <c r="H136" s="2" t="s">
        <v>140</v>
      </c>
      <c r="I136" s="3">
        <v>22</v>
      </c>
    </row>
    <row r="137" spans="1:9">
      <c r="A137" s="1">
        <v>43173</v>
      </c>
      <c r="B137" s="29">
        <f>YEAR(Data_Table[[#This Row],[Date]])</f>
        <v>2018</v>
      </c>
      <c r="C137" s="2" t="str">
        <f>TEXT(Data_Table[[#This Row],[Date]],"mmm")</f>
        <v>Mar</v>
      </c>
      <c r="D137" s="2" t="str">
        <f>"Q"&amp;INT((MONTH(Data_Table[[#This Row],[Date]])-1)/3)+1</f>
        <v>Q1</v>
      </c>
      <c r="E137" s="2">
        <f>WEEKNUM(Data_Table[[#This Row],[Date]], 2)</f>
        <v>11</v>
      </c>
      <c r="F137" s="2" t="s">
        <v>266</v>
      </c>
      <c r="G137" s="2" t="s">
        <v>32</v>
      </c>
      <c r="H137" s="2" t="s">
        <v>144</v>
      </c>
      <c r="I137" s="3">
        <v>22</v>
      </c>
    </row>
    <row r="138" spans="1:9">
      <c r="A138" s="1">
        <v>43173</v>
      </c>
      <c r="B138" s="29">
        <f>YEAR(Data_Table[[#This Row],[Date]])</f>
        <v>2018</v>
      </c>
      <c r="C138" s="2" t="str">
        <f>TEXT(Data_Table[[#This Row],[Date]],"mmm")</f>
        <v>Mar</v>
      </c>
      <c r="D138" s="2" t="str">
        <f>"Q"&amp;INT((MONTH(Data_Table[[#This Row],[Date]])-1)/3)+1</f>
        <v>Q1</v>
      </c>
      <c r="E138" s="2">
        <f>WEEKNUM(Data_Table[[#This Row],[Date]], 2)</f>
        <v>11</v>
      </c>
      <c r="F138" s="2" t="s">
        <v>366</v>
      </c>
      <c r="G138" s="2" t="s">
        <v>113</v>
      </c>
      <c r="H138" s="2" t="s">
        <v>236</v>
      </c>
      <c r="I138" s="3">
        <v>28.5</v>
      </c>
    </row>
    <row r="139" spans="1:9">
      <c r="A139" s="1">
        <v>43173</v>
      </c>
      <c r="B139" s="29">
        <f>YEAR(Data_Table[[#This Row],[Date]])</f>
        <v>2018</v>
      </c>
      <c r="C139" s="2" t="str">
        <f>TEXT(Data_Table[[#This Row],[Date]],"mmm")</f>
        <v>Mar</v>
      </c>
      <c r="D139" s="2" t="str">
        <f>"Q"&amp;INT((MONTH(Data_Table[[#This Row],[Date]])-1)/3)+1</f>
        <v>Q1</v>
      </c>
      <c r="E139" s="2">
        <f>WEEKNUM(Data_Table[[#This Row],[Date]], 2)</f>
        <v>11</v>
      </c>
      <c r="F139" s="2" t="s">
        <v>390</v>
      </c>
      <c r="G139" s="2" t="s">
        <v>134</v>
      </c>
      <c r="H139" s="2" t="s">
        <v>256</v>
      </c>
      <c r="I139" s="3">
        <v>22</v>
      </c>
    </row>
    <row r="140" spans="1:9">
      <c r="A140" s="1">
        <v>43174</v>
      </c>
      <c r="B140" s="29">
        <f>YEAR(Data_Table[[#This Row],[Date]])</f>
        <v>2018</v>
      </c>
      <c r="C140" s="2" t="str">
        <f>TEXT(Data_Table[[#This Row],[Date]],"mmm")</f>
        <v>Mar</v>
      </c>
      <c r="D140" s="2" t="str">
        <f>"Q"&amp;INT((MONTH(Data_Table[[#This Row],[Date]])-1)/3)+1</f>
        <v>Q1</v>
      </c>
      <c r="E140" s="2">
        <f>WEEKNUM(Data_Table[[#This Row],[Date]], 2)</f>
        <v>11</v>
      </c>
      <c r="F140" s="2" t="s">
        <v>261</v>
      </c>
      <c r="G140" s="2" t="s">
        <v>27</v>
      </c>
      <c r="H140" s="2" t="s">
        <v>139</v>
      </c>
      <c r="I140" s="3">
        <v>22</v>
      </c>
    </row>
    <row r="141" spans="1:9">
      <c r="A141" s="1">
        <v>43174</v>
      </c>
      <c r="B141" s="29">
        <f>YEAR(Data_Table[[#This Row],[Date]])</f>
        <v>2018</v>
      </c>
      <c r="C141" s="2" t="str">
        <f>TEXT(Data_Table[[#This Row],[Date]],"mmm")</f>
        <v>Mar</v>
      </c>
      <c r="D141" s="2" t="str">
        <f>"Q"&amp;INT((MONTH(Data_Table[[#This Row],[Date]])-1)/3)+1</f>
        <v>Q1</v>
      </c>
      <c r="E141" s="2">
        <f>WEEKNUM(Data_Table[[#This Row],[Date]], 2)</f>
        <v>11</v>
      </c>
      <c r="F141" s="2" t="s">
        <v>261</v>
      </c>
      <c r="G141" s="2" t="s">
        <v>27</v>
      </c>
      <c r="H141" s="2" t="s">
        <v>139</v>
      </c>
      <c r="I141" s="3">
        <v>22</v>
      </c>
    </row>
    <row r="142" spans="1:9">
      <c r="A142" s="1">
        <v>43174</v>
      </c>
      <c r="B142" s="29">
        <f>YEAR(Data_Table[[#This Row],[Date]])</f>
        <v>2018</v>
      </c>
      <c r="C142" s="2" t="str">
        <f>TEXT(Data_Table[[#This Row],[Date]],"mmm")</f>
        <v>Mar</v>
      </c>
      <c r="D142" s="2" t="str">
        <f>"Q"&amp;INT((MONTH(Data_Table[[#This Row],[Date]])-1)/3)+1</f>
        <v>Q1</v>
      </c>
      <c r="E142" s="2">
        <f>WEEKNUM(Data_Table[[#This Row],[Date]], 2)</f>
        <v>11</v>
      </c>
      <c r="F142" s="2" t="s">
        <v>262</v>
      </c>
      <c r="G142" s="2" t="s">
        <v>28</v>
      </c>
      <c r="H142" s="2" t="s">
        <v>140</v>
      </c>
      <c r="I142" s="3">
        <v>22</v>
      </c>
    </row>
    <row r="143" spans="1:9">
      <c r="A143" s="1">
        <v>43174</v>
      </c>
      <c r="B143" s="29">
        <f>YEAR(Data_Table[[#This Row],[Date]])</f>
        <v>2018</v>
      </c>
      <c r="C143" s="2" t="str">
        <f>TEXT(Data_Table[[#This Row],[Date]],"mmm")</f>
        <v>Mar</v>
      </c>
      <c r="D143" s="2" t="str">
        <f>"Q"&amp;INT((MONTH(Data_Table[[#This Row],[Date]])-1)/3)+1</f>
        <v>Q1</v>
      </c>
      <c r="E143" s="2">
        <f>WEEKNUM(Data_Table[[#This Row],[Date]], 2)</f>
        <v>11</v>
      </c>
      <c r="F143" s="2" t="s">
        <v>315</v>
      </c>
      <c r="G143" s="2" t="s">
        <v>73</v>
      </c>
      <c r="H143" s="2" t="s">
        <v>190</v>
      </c>
      <c r="I143" s="3">
        <v>21.42</v>
      </c>
    </row>
    <row r="144" spans="1:9">
      <c r="A144" s="1">
        <v>43174</v>
      </c>
      <c r="B144" s="29">
        <f>YEAR(Data_Table[[#This Row],[Date]])</f>
        <v>2018</v>
      </c>
      <c r="C144" s="2" t="str">
        <f>TEXT(Data_Table[[#This Row],[Date]],"mmm")</f>
        <v>Mar</v>
      </c>
      <c r="D144" s="2" t="str">
        <f>"Q"&amp;INT((MONTH(Data_Table[[#This Row],[Date]])-1)/3)+1</f>
        <v>Q1</v>
      </c>
      <c r="E144" s="2">
        <f>WEEKNUM(Data_Table[[#This Row],[Date]], 2)</f>
        <v>11</v>
      </c>
      <c r="F144" s="2" t="s">
        <v>331</v>
      </c>
      <c r="G144" s="2" t="s">
        <v>87</v>
      </c>
      <c r="H144" s="2" t="s">
        <v>206</v>
      </c>
      <c r="I144" s="3">
        <v>117.6</v>
      </c>
    </row>
    <row r="145" spans="1:9">
      <c r="A145" s="1">
        <v>43175</v>
      </c>
      <c r="B145" s="29">
        <f>YEAR(Data_Table[[#This Row],[Date]])</f>
        <v>2018</v>
      </c>
      <c r="C145" s="2" t="str">
        <f>TEXT(Data_Table[[#This Row],[Date]],"mmm")</f>
        <v>Mar</v>
      </c>
      <c r="D145" s="2" t="str">
        <f>"Q"&amp;INT((MONTH(Data_Table[[#This Row],[Date]])-1)/3)+1</f>
        <v>Q1</v>
      </c>
      <c r="E145" s="2">
        <f>WEEKNUM(Data_Table[[#This Row],[Date]], 2)</f>
        <v>11</v>
      </c>
      <c r="F145" s="2" t="s">
        <v>345</v>
      </c>
      <c r="G145" s="2" t="s">
        <v>97</v>
      </c>
      <c r="H145" s="2" t="s">
        <v>218</v>
      </c>
      <c r="I145" s="3">
        <v>22.8</v>
      </c>
    </row>
    <row r="146" spans="1:9">
      <c r="A146" s="1">
        <v>43176</v>
      </c>
      <c r="B146" s="29">
        <f>YEAR(Data_Table[[#This Row],[Date]])</f>
        <v>2018</v>
      </c>
      <c r="C146" s="2" t="str">
        <f>TEXT(Data_Table[[#This Row],[Date]],"mmm")</f>
        <v>Mar</v>
      </c>
      <c r="D146" s="2" t="str">
        <f>"Q"&amp;INT((MONTH(Data_Table[[#This Row],[Date]])-1)/3)+1</f>
        <v>Q1</v>
      </c>
      <c r="E146" s="2">
        <f>WEEKNUM(Data_Table[[#This Row],[Date]], 2)</f>
        <v>11</v>
      </c>
      <c r="F146" s="2" t="s">
        <v>309</v>
      </c>
      <c r="G146" s="2" t="s">
        <v>67</v>
      </c>
      <c r="H146" s="2" t="s">
        <v>184</v>
      </c>
      <c r="I146" s="3">
        <v>29</v>
      </c>
    </row>
    <row r="147" spans="1:9">
      <c r="A147" s="1">
        <v>43177</v>
      </c>
      <c r="B147" s="29">
        <f>YEAR(Data_Table[[#This Row],[Date]])</f>
        <v>2018</v>
      </c>
      <c r="C147" s="2" t="str">
        <f>TEXT(Data_Table[[#This Row],[Date]],"mmm")</f>
        <v>Mar</v>
      </c>
      <c r="D147" s="2" t="str">
        <f>"Q"&amp;INT((MONTH(Data_Table[[#This Row],[Date]])-1)/3)+1</f>
        <v>Q1</v>
      </c>
      <c r="E147" s="2">
        <f>WEEKNUM(Data_Table[[#This Row],[Date]], 2)</f>
        <v>11</v>
      </c>
      <c r="F147" s="2" t="s">
        <v>345</v>
      </c>
      <c r="G147" s="2" t="s">
        <v>97</v>
      </c>
      <c r="H147" s="2" t="s">
        <v>218</v>
      </c>
      <c r="I147" s="3">
        <v>22.8</v>
      </c>
    </row>
    <row r="148" spans="1:9">
      <c r="A148" s="1">
        <v>43178</v>
      </c>
      <c r="B148" s="29">
        <f>YEAR(Data_Table[[#This Row],[Date]])</f>
        <v>2018</v>
      </c>
      <c r="C148" s="2" t="str">
        <f>TEXT(Data_Table[[#This Row],[Date]],"mmm")</f>
        <v>Mar</v>
      </c>
      <c r="D148" s="2" t="str">
        <f>"Q"&amp;INT((MONTH(Data_Table[[#This Row],[Date]])-1)/3)+1</f>
        <v>Q1</v>
      </c>
      <c r="E148" s="2">
        <f>WEEKNUM(Data_Table[[#This Row],[Date]], 2)</f>
        <v>12</v>
      </c>
      <c r="F148" s="2" t="s">
        <v>266</v>
      </c>
      <c r="G148" s="2" t="s">
        <v>32</v>
      </c>
      <c r="H148" s="2" t="s">
        <v>144</v>
      </c>
      <c r="I148" s="3">
        <v>22</v>
      </c>
    </row>
    <row r="149" spans="1:9">
      <c r="A149" s="1">
        <v>43178</v>
      </c>
      <c r="B149" s="29">
        <f>YEAR(Data_Table[[#This Row],[Date]])</f>
        <v>2018</v>
      </c>
      <c r="C149" s="2" t="str">
        <f>TEXT(Data_Table[[#This Row],[Date]],"mmm")</f>
        <v>Mar</v>
      </c>
      <c r="D149" s="2" t="str">
        <f>"Q"&amp;INT((MONTH(Data_Table[[#This Row],[Date]])-1)/3)+1</f>
        <v>Q1</v>
      </c>
      <c r="E149" s="2">
        <f>WEEKNUM(Data_Table[[#This Row],[Date]], 2)</f>
        <v>12</v>
      </c>
      <c r="F149" s="2" t="s">
        <v>296</v>
      </c>
      <c r="G149" s="2" t="s">
        <v>58</v>
      </c>
      <c r="H149" s="2" t="s">
        <v>174</v>
      </c>
      <c r="I149" s="3">
        <v>13.376000000000001</v>
      </c>
    </row>
    <row r="150" spans="1:9">
      <c r="A150" s="1">
        <v>43179</v>
      </c>
      <c r="B150" s="29">
        <f>YEAR(Data_Table[[#This Row],[Date]])</f>
        <v>2018</v>
      </c>
      <c r="C150" s="2" t="str">
        <f>TEXT(Data_Table[[#This Row],[Date]],"mmm")</f>
        <v>Mar</v>
      </c>
      <c r="D150" s="2" t="str">
        <f>"Q"&amp;INT((MONTH(Data_Table[[#This Row],[Date]])-1)/3)+1</f>
        <v>Q1</v>
      </c>
      <c r="E150" s="2">
        <f>WEEKNUM(Data_Table[[#This Row],[Date]], 2)</f>
        <v>12</v>
      </c>
      <c r="F150" s="2" t="s">
        <v>261</v>
      </c>
      <c r="G150" s="2" t="s">
        <v>27</v>
      </c>
      <c r="H150" s="2" t="s">
        <v>139</v>
      </c>
      <c r="I150" s="3">
        <v>22</v>
      </c>
    </row>
    <row r="151" spans="1:9">
      <c r="A151" s="1">
        <v>43179</v>
      </c>
      <c r="B151" s="29">
        <f>YEAR(Data_Table[[#This Row],[Date]])</f>
        <v>2018</v>
      </c>
      <c r="C151" s="2" t="str">
        <f>TEXT(Data_Table[[#This Row],[Date]],"mmm")</f>
        <v>Mar</v>
      </c>
      <c r="D151" s="2" t="str">
        <f>"Q"&amp;INT((MONTH(Data_Table[[#This Row],[Date]])-1)/3)+1</f>
        <v>Q1</v>
      </c>
      <c r="E151" s="2">
        <f>WEEKNUM(Data_Table[[#This Row],[Date]], 2)</f>
        <v>12</v>
      </c>
      <c r="F151" s="2" t="s">
        <v>274</v>
      </c>
      <c r="G151" s="2" t="s">
        <v>39</v>
      </c>
      <c r="H151" s="2" t="s">
        <v>150</v>
      </c>
      <c r="I151" s="3">
        <v>22</v>
      </c>
    </row>
    <row r="152" spans="1:9">
      <c r="A152" s="1">
        <v>43179</v>
      </c>
      <c r="B152" s="29">
        <f>YEAR(Data_Table[[#This Row],[Date]])</f>
        <v>2018</v>
      </c>
      <c r="C152" s="2" t="str">
        <f>TEXT(Data_Table[[#This Row],[Date]],"mmm")</f>
        <v>Mar</v>
      </c>
      <c r="D152" s="2" t="str">
        <f>"Q"&amp;INT((MONTH(Data_Table[[#This Row],[Date]])-1)/3)+1</f>
        <v>Q1</v>
      </c>
      <c r="E152" s="2">
        <f>WEEKNUM(Data_Table[[#This Row],[Date]], 2)</f>
        <v>12</v>
      </c>
      <c r="F152" s="2" t="s">
        <v>389</v>
      </c>
      <c r="G152" s="2" t="s">
        <v>133</v>
      </c>
      <c r="H152" s="2" t="s">
        <v>255</v>
      </c>
      <c r="I152" s="3">
        <v>22</v>
      </c>
    </row>
    <row r="153" spans="1:9">
      <c r="A153" s="1">
        <v>43180</v>
      </c>
      <c r="B153" s="29">
        <f>YEAR(Data_Table[[#This Row],[Date]])</f>
        <v>2018</v>
      </c>
      <c r="C153" s="2" t="str">
        <f>TEXT(Data_Table[[#This Row],[Date]],"mmm")</f>
        <v>Mar</v>
      </c>
      <c r="D153" s="2" t="str">
        <f>"Q"&amp;INT((MONTH(Data_Table[[#This Row],[Date]])-1)/3)+1</f>
        <v>Q1</v>
      </c>
      <c r="E153" s="2">
        <f>WEEKNUM(Data_Table[[#This Row],[Date]], 2)</f>
        <v>12</v>
      </c>
      <c r="F153" s="2" t="s">
        <v>262</v>
      </c>
      <c r="G153" s="2" t="s">
        <v>28</v>
      </c>
      <c r="H153" s="2" t="s">
        <v>140</v>
      </c>
      <c r="I153" s="3">
        <v>22</v>
      </c>
    </row>
    <row r="154" spans="1:9">
      <c r="A154" s="1">
        <v>43180</v>
      </c>
      <c r="B154" s="29">
        <f>YEAR(Data_Table[[#This Row],[Date]])</f>
        <v>2018</v>
      </c>
      <c r="C154" s="2" t="str">
        <f>TEXT(Data_Table[[#This Row],[Date]],"mmm")</f>
        <v>Mar</v>
      </c>
      <c r="D154" s="2" t="str">
        <f>"Q"&amp;INT((MONTH(Data_Table[[#This Row],[Date]])-1)/3)+1</f>
        <v>Q1</v>
      </c>
      <c r="E154" s="2">
        <f>WEEKNUM(Data_Table[[#This Row],[Date]], 2)</f>
        <v>12</v>
      </c>
      <c r="F154" s="2" t="s">
        <v>276</v>
      </c>
      <c r="G154" s="2" t="s">
        <v>41</v>
      </c>
      <c r="H154" s="2" t="s">
        <v>153</v>
      </c>
      <c r="I154" s="3">
        <v>22</v>
      </c>
    </row>
    <row r="155" spans="1:9">
      <c r="A155" s="1">
        <v>43180</v>
      </c>
      <c r="B155" s="29">
        <f>YEAR(Data_Table[[#This Row],[Date]])</f>
        <v>2018</v>
      </c>
      <c r="C155" s="2" t="str">
        <f>TEXT(Data_Table[[#This Row],[Date]],"mmm")</f>
        <v>Mar</v>
      </c>
      <c r="D155" s="2" t="str">
        <f>"Q"&amp;INT((MONTH(Data_Table[[#This Row],[Date]])-1)/3)+1</f>
        <v>Q1</v>
      </c>
      <c r="E155" s="2">
        <f>WEEKNUM(Data_Table[[#This Row],[Date]], 2)</f>
        <v>12</v>
      </c>
      <c r="F155" s="2" t="s">
        <v>362</v>
      </c>
      <c r="G155" s="2" t="s">
        <v>110</v>
      </c>
      <c r="H155" s="2" t="s">
        <v>232</v>
      </c>
      <c r="I155" s="3">
        <v>17.556000000000001</v>
      </c>
    </row>
    <row r="156" spans="1:9">
      <c r="A156" s="1">
        <v>43180</v>
      </c>
      <c r="B156" s="29">
        <f>YEAR(Data_Table[[#This Row],[Date]])</f>
        <v>2018</v>
      </c>
      <c r="C156" s="2" t="str">
        <f>TEXT(Data_Table[[#This Row],[Date]],"mmm")</f>
        <v>Mar</v>
      </c>
      <c r="D156" s="2" t="str">
        <f>"Q"&amp;INT((MONTH(Data_Table[[#This Row],[Date]])-1)/3)+1</f>
        <v>Q1</v>
      </c>
      <c r="E156" s="2">
        <f>WEEKNUM(Data_Table[[#This Row],[Date]], 2)</f>
        <v>12</v>
      </c>
      <c r="F156" s="2" t="s">
        <v>392</v>
      </c>
      <c r="G156" s="2" t="s">
        <v>136</v>
      </c>
      <c r="H156" s="2" t="s">
        <v>258</v>
      </c>
      <c r="I156" s="3">
        <v>34</v>
      </c>
    </row>
    <row r="157" spans="1:9">
      <c r="A157" s="1">
        <v>43181</v>
      </c>
      <c r="B157" s="29">
        <f>YEAR(Data_Table[[#This Row],[Date]])</f>
        <v>2018</v>
      </c>
      <c r="C157" s="2" t="str">
        <f>TEXT(Data_Table[[#This Row],[Date]],"mmm")</f>
        <v>Mar</v>
      </c>
      <c r="D157" s="2" t="str">
        <f>"Q"&amp;INT((MONTH(Data_Table[[#This Row],[Date]])-1)/3)+1</f>
        <v>Q1</v>
      </c>
      <c r="E157" s="2">
        <f>WEEKNUM(Data_Table[[#This Row],[Date]], 2)</f>
        <v>12</v>
      </c>
      <c r="F157" s="2" t="s">
        <v>262</v>
      </c>
      <c r="G157" s="2" t="s">
        <v>28</v>
      </c>
      <c r="H157" s="2" t="s">
        <v>140</v>
      </c>
      <c r="I157" s="3">
        <v>22</v>
      </c>
    </row>
    <row r="158" spans="1:9">
      <c r="A158" s="1">
        <v>43181</v>
      </c>
      <c r="B158" s="29">
        <f>YEAR(Data_Table[[#This Row],[Date]])</f>
        <v>2018</v>
      </c>
      <c r="C158" s="2" t="str">
        <f>TEXT(Data_Table[[#This Row],[Date]],"mmm")</f>
        <v>Mar</v>
      </c>
      <c r="D158" s="2" t="str">
        <f>"Q"&amp;INT((MONTH(Data_Table[[#This Row],[Date]])-1)/3)+1</f>
        <v>Q1</v>
      </c>
      <c r="E158" s="2">
        <f>WEEKNUM(Data_Table[[#This Row],[Date]], 2)</f>
        <v>12</v>
      </c>
      <c r="F158" s="2" t="s">
        <v>274</v>
      </c>
      <c r="G158" s="2" t="s">
        <v>39</v>
      </c>
      <c r="H158" s="2" t="s">
        <v>150</v>
      </c>
      <c r="I158" s="3">
        <v>22</v>
      </c>
    </row>
    <row r="159" spans="1:9">
      <c r="A159" s="1">
        <v>43182</v>
      </c>
      <c r="B159" s="29">
        <f>YEAR(Data_Table[[#This Row],[Date]])</f>
        <v>2018</v>
      </c>
      <c r="C159" s="2" t="str">
        <f>TEXT(Data_Table[[#This Row],[Date]],"mmm")</f>
        <v>Mar</v>
      </c>
      <c r="D159" s="2" t="str">
        <f>"Q"&amp;INT((MONTH(Data_Table[[#This Row],[Date]])-1)/3)+1</f>
        <v>Q1</v>
      </c>
      <c r="E159" s="2">
        <f>WEEKNUM(Data_Table[[#This Row],[Date]], 2)</f>
        <v>12</v>
      </c>
      <c r="F159" s="2" t="s">
        <v>309</v>
      </c>
      <c r="G159" s="2" t="s">
        <v>67</v>
      </c>
      <c r="H159" s="2" t="s">
        <v>184</v>
      </c>
      <c r="I159" s="3">
        <v>29</v>
      </c>
    </row>
    <row r="160" spans="1:9">
      <c r="A160" s="1">
        <v>43184</v>
      </c>
      <c r="B160" s="29">
        <f>YEAR(Data_Table[[#This Row],[Date]])</f>
        <v>2018</v>
      </c>
      <c r="C160" s="2" t="str">
        <f>TEXT(Data_Table[[#This Row],[Date]],"mmm")</f>
        <v>Mar</v>
      </c>
      <c r="D160" s="2" t="str">
        <f>"Q"&amp;INT((MONTH(Data_Table[[#This Row],[Date]])-1)/3)+1</f>
        <v>Q1</v>
      </c>
      <c r="E160" s="2">
        <f>WEEKNUM(Data_Table[[#This Row],[Date]], 2)</f>
        <v>12</v>
      </c>
      <c r="F160" s="2" t="s">
        <v>261</v>
      </c>
      <c r="G160" s="2" t="s">
        <v>27</v>
      </c>
      <c r="H160" s="2" t="s">
        <v>139</v>
      </c>
      <c r="I160" s="3">
        <v>22</v>
      </c>
    </row>
    <row r="161" spans="1:9">
      <c r="A161" s="1">
        <v>43184</v>
      </c>
      <c r="B161" s="29">
        <f>YEAR(Data_Table[[#This Row],[Date]])</f>
        <v>2018</v>
      </c>
      <c r="C161" s="2" t="str">
        <f>TEXT(Data_Table[[#This Row],[Date]],"mmm")</f>
        <v>Mar</v>
      </c>
      <c r="D161" s="2" t="str">
        <f>"Q"&amp;INT((MONTH(Data_Table[[#This Row],[Date]])-1)/3)+1</f>
        <v>Q1</v>
      </c>
      <c r="E161" s="2">
        <f>WEEKNUM(Data_Table[[#This Row],[Date]], 2)</f>
        <v>12</v>
      </c>
      <c r="F161" s="2" t="s">
        <v>261</v>
      </c>
      <c r="G161" s="2" t="s">
        <v>27</v>
      </c>
      <c r="H161" s="2" t="s">
        <v>139</v>
      </c>
      <c r="I161" s="3">
        <v>22</v>
      </c>
    </row>
    <row r="162" spans="1:9">
      <c r="A162" s="1">
        <v>43185</v>
      </c>
      <c r="B162" s="29">
        <f>YEAR(Data_Table[[#This Row],[Date]])</f>
        <v>2018</v>
      </c>
      <c r="C162" s="2" t="str">
        <f>TEXT(Data_Table[[#This Row],[Date]],"mmm")</f>
        <v>Mar</v>
      </c>
      <c r="D162" s="2" t="str">
        <f>"Q"&amp;INT((MONTH(Data_Table[[#This Row],[Date]])-1)/3)+1</f>
        <v>Q1</v>
      </c>
      <c r="E162" s="2">
        <f>WEEKNUM(Data_Table[[#This Row],[Date]], 2)</f>
        <v>13</v>
      </c>
      <c r="F162" s="2" t="s">
        <v>296</v>
      </c>
      <c r="G162" s="2" t="s">
        <v>58</v>
      </c>
      <c r="H162" s="2" t="s">
        <v>174</v>
      </c>
      <c r="I162" s="3">
        <v>13.376000000000001</v>
      </c>
    </row>
    <row r="163" spans="1:9">
      <c r="A163" s="1">
        <v>43186</v>
      </c>
      <c r="B163" s="29">
        <f>YEAR(Data_Table[[#This Row],[Date]])</f>
        <v>2018</v>
      </c>
      <c r="C163" s="2" t="str">
        <f>TEXT(Data_Table[[#This Row],[Date]],"mmm")</f>
        <v>Mar</v>
      </c>
      <c r="D163" s="2" t="str">
        <f>"Q"&amp;INT((MONTH(Data_Table[[#This Row],[Date]])-1)/3)+1</f>
        <v>Q1</v>
      </c>
      <c r="E163" s="2">
        <f>WEEKNUM(Data_Table[[#This Row],[Date]], 2)</f>
        <v>13</v>
      </c>
      <c r="F163" s="2" t="s">
        <v>266</v>
      </c>
      <c r="G163" s="2" t="s">
        <v>32</v>
      </c>
      <c r="H163" s="2" t="s">
        <v>144</v>
      </c>
      <c r="I163" s="3">
        <v>22</v>
      </c>
    </row>
    <row r="164" spans="1:9">
      <c r="A164" s="1">
        <v>43186</v>
      </c>
      <c r="B164" s="29">
        <f>YEAR(Data_Table[[#This Row],[Date]])</f>
        <v>2018</v>
      </c>
      <c r="C164" s="2" t="str">
        <f>TEXT(Data_Table[[#This Row],[Date]],"mmm")</f>
        <v>Mar</v>
      </c>
      <c r="D164" s="2" t="str">
        <f>"Q"&amp;INT((MONTH(Data_Table[[#This Row],[Date]])-1)/3)+1</f>
        <v>Q1</v>
      </c>
      <c r="E164" s="2">
        <f>WEEKNUM(Data_Table[[#This Row],[Date]], 2)</f>
        <v>13</v>
      </c>
      <c r="F164" s="2" t="s">
        <v>327</v>
      </c>
      <c r="G164" s="2" t="s">
        <v>83</v>
      </c>
      <c r="H164" s="2" t="s">
        <v>202</v>
      </c>
      <c r="I164" s="3">
        <v>22</v>
      </c>
    </row>
    <row r="165" spans="1:9">
      <c r="A165" s="1">
        <v>43186</v>
      </c>
      <c r="B165" s="29">
        <f>YEAR(Data_Table[[#This Row],[Date]])</f>
        <v>2018</v>
      </c>
      <c r="C165" s="2" t="str">
        <f>TEXT(Data_Table[[#This Row],[Date]],"mmm")</f>
        <v>Mar</v>
      </c>
      <c r="D165" s="2" t="str">
        <f>"Q"&amp;INT((MONTH(Data_Table[[#This Row],[Date]])-1)/3)+1</f>
        <v>Q1</v>
      </c>
      <c r="E165" s="2">
        <f>WEEKNUM(Data_Table[[#This Row],[Date]], 2)</f>
        <v>13</v>
      </c>
      <c r="F165" s="2" t="s">
        <v>345</v>
      </c>
      <c r="G165" s="2" t="s">
        <v>97</v>
      </c>
      <c r="H165" s="2" t="s">
        <v>218</v>
      </c>
      <c r="I165" s="3">
        <v>11.4</v>
      </c>
    </row>
    <row r="166" spans="1:9">
      <c r="A166" s="1">
        <v>43186</v>
      </c>
      <c r="B166" s="29">
        <f>YEAR(Data_Table[[#This Row],[Date]])</f>
        <v>2018</v>
      </c>
      <c r="C166" s="2" t="str">
        <f>TEXT(Data_Table[[#This Row],[Date]],"mmm")</f>
        <v>Mar</v>
      </c>
      <c r="D166" s="2" t="str">
        <f>"Q"&amp;INT((MONTH(Data_Table[[#This Row],[Date]])-1)/3)+1</f>
        <v>Q1</v>
      </c>
      <c r="E166" s="2">
        <f>WEEKNUM(Data_Table[[#This Row],[Date]], 2)</f>
        <v>13</v>
      </c>
      <c r="F166" s="2" t="s">
        <v>345</v>
      </c>
      <c r="G166" s="2" t="s">
        <v>97</v>
      </c>
      <c r="H166" s="2" t="s">
        <v>218</v>
      </c>
      <c r="I166" s="3">
        <v>22.8</v>
      </c>
    </row>
    <row r="167" spans="1:9">
      <c r="A167" s="1">
        <v>43186</v>
      </c>
      <c r="B167" s="29">
        <f>YEAR(Data_Table[[#This Row],[Date]])</f>
        <v>2018</v>
      </c>
      <c r="C167" s="2" t="str">
        <f>TEXT(Data_Table[[#This Row],[Date]],"mmm")</f>
        <v>Mar</v>
      </c>
      <c r="D167" s="2" t="str">
        <f>"Q"&amp;INT((MONTH(Data_Table[[#This Row],[Date]])-1)/3)+1</f>
        <v>Q1</v>
      </c>
      <c r="E167" s="2">
        <f>WEEKNUM(Data_Table[[#This Row],[Date]], 2)</f>
        <v>13</v>
      </c>
      <c r="F167" s="2" t="s">
        <v>389</v>
      </c>
      <c r="G167" s="2" t="s">
        <v>133</v>
      </c>
      <c r="H167" s="2" t="s">
        <v>255</v>
      </c>
      <c r="I167" s="3">
        <v>22</v>
      </c>
    </row>
    <row r="168" spans="1:9">
      <c r="A168" s="1">
        <v>43186</v>
      </c>
      <c r="B168" s="29">
        <f>YEAR(Data_Table[[#This Row],[Date]])</f>
        <v>2018</v>
      </c>
      <c r="C168" s="2" t="str">
        <f>TEXT(Data_Table[[#This Row],[Date]],"mmm")</f>
        <v>Mar</v>
      </c>
      <c r="D168" s="2" t="str">
        <f>"Q"&amp;INT((MONTH(Data_Table[[#This Row],[Date]])-1)/3)+1</f>
        <v>Q1</v>
      </c>
      <c r="E168" s="2">
        <f>WEEKNUM(Data_Table[[#This Row],[Date]], 2)</f>
        <v>13</v>
      </c>
      <c r="F168" s="2" t="s">
        <v>392</v>
      </c>
      <c r="G168" s="2" t="s">
        <v>136</v>
      </c>
      <c r="H168" s="2" t="s">
        <v>258</v>
      </c>
      <c r="I168" s="3">
        <v>51</v>
      </c>
    </row>
    <row r="169" spans="1:9">
      <c r="A169" s="1">
        <v>43187</v>
      </c>
      <c r="B169" s="29">
        <f>YEAR(Data_Table[[#This Row],[Date]])</f>
        <v>2018</v>
      </c>
      <c r="C169" s="2" t="str">
        <f>TEXT(Data_Table[[#This Row],[Date]],"mmm")</f>
        <v>Mar</v>
      </c>
      <c r="D169" s="2" t="str">
        <f>"Q"&amp;INT((MONTH(Data_Table[[#This Row],[Date]])-1)/3)+1</f>
        <v>Q1</v>
      </c>
      <c r="E169" s="2">
        <f>WEEKNUM(Data_Table[[#This Row],[Date]], 2)</f>
        <v>13</v>
      </c>
      <c r="F169" s="2" t="s">
        <v>362</v>
      </c>
      <c r="G169" s="2" t="s">
        <v>110</v>
      </c>
      <c r="H169" s="2" t="s">
        <v>232</v>
      </c>
      <c r="I169" s="3">
        <v>17.852399999999999</v>
      </c>
    </row>
    <row r="170" spans="1:9">
      <c r="A170" s="1">
        <v>43188</v>
      </c>
      <c r="B170" s="29">
        <f>YEAR(Data_Table[[#This Row],[Date]])</f>
        <v>2018</v>
      </c>
      <c r="C170" s="2" t="str">
        <f>TEXT(Data_Table[[#This Row],[Date]],"mmm")</f>
        <v>Mar</v>
      </c>
      <c r="D170" s="2" t="str">
        <f>"Q"&amp;INT((MONTH(Data_Table[[#This Row],[Date]])-1)/3)+1</f>
        <v>Q1</v>
      </c>
      <c r="E170" s="2">
        <f>WEEKNUM(Data_Table[[#This Row],[Date]], 2)</f>
        <v>13</v>
      </c>
      <c r="F170" s="2" t="s">
        <v>262</v>
      </c>
      <c r="G170" s="2" t="s">
        <v>28</v>
      </c>
      <c r="H170" s="2" t="s">
        <v>140</v>
      </c>
      <c r="I170" s="3">
        <v>22</v>
      </c>
    </row>
    <row r="171" spans="1:9">
      <c r="A171" s="1">
        <v>43188</v>
      </c>
      <c r="B171" s="29">
        <f>YEAR(Data_Table[[#This Row],[Date]])</f>
        <v>2018</v>
      </c>
      <c r="C171" s="2" t="str">
        <f>TEXT(Data_Table[[#This Row],[Date]],"mmm")</f>
        <v>Mar</v>
      </c>
      <c r="D171" s="2" t="str">
        <f>"Q"&amp;INT((MONTH(Data_Table[[#This Row],[Date]])-1)/3)+1</f>
        <v>Q1</v>
      </c>
      <c r="E171" s="2">
        <f>WEEKNUM(Data_Table[[#This Row],[Date]], 2)</f>
        <v>13</v>
      </c>
      <c r="F171" s="2" t="s">
        <v>297</v>
      </c>
      <c r="G171" s="2" t="s">
        <v>13</v>
      </c>
      <c r="H171" s="2" t="s">
        <v>13</v>
      </c>
      <c r="I171" s="3">
        <v>22</v>
      </c>
    </row>
    <row r="172" spans="1:9">
      <c r="A172" s="1">
        <v>43189</v>
      </c>
      <c r="B172" s="29">
        <f>YEAR(Data_Table[[#This Row],[Date]])</f>
        <v>2018</v>
      </c>
      <c r="C172" s="2" t="str">
        <f>TEXT(Data_Table[[#This Row],[Date]],"mmm")</f>
        <v>Mar</v>
      </c>
      <c r="D172" s="2" t="str">
        <f>"Q"&amp;INT((MONTH(Data_Table[[#This Row],[Date]])-1)/3)+1</f>
        <v>Q1</v>
      </c>
      <c r="E172" s="2">
        <f>WEEKNUM(Data_Table[[#This Row],[Date]], 2)</f>
        <v>13</v>
      </c>
      <c r="F172" s="2" t="s">
        <v>296</v>
      </c>
      <c r="G172" s="2" t="s">
        <v>58</v>
      </c>
      <c r="H172" s="2" t="s">
        <v>174</v>
      </c>
      <c r="I172" s="3">
        <v>13.376000000000001</v>
      </c>
    </row>
    <row r="173" spans="1:9">
      <c r="A173" s="1">
        <v>43189</v>
      </c>
      <c r="B173" s="29">
        <f>YEAR(Data_Table[[#This Row],[Date]])</f>
        <v>2018</v>
      </c>
      <c r="C173" s="2" t="str">
        <f>TEXT(Data_Table[[#This Row],[Date]],"mmm")</f>
        <v>Mar</v>
      </c>
      <c r="D173" s="2" t="str">
        <f>"Q"&amp;INT((MONTH(Data_Table[[#This Row],[Date]])-1)/3)+1</f>
        <v>Q1</v>
      </c>
      <c r="E173" s="2">
        <f>WEEKNUM(Data_Table[[#This Row],[Date]], 2)</f>
        <v>13</v>
      </c>
      <c r="F173" s="2" t="s">
        <v>390</v>
      </c>
      <c r="G173" s="2" t="s">
        <v>134</v>
      </c>
      <c r="H173" s="2" t="s">
        <v>256</v>
      </c>
      <c r="I173" s="3">
        <v>22</v>
      </c>
    </row>
    <row r="174" spans="1:9">
      <c r="A174" s="1">
        <v>43192</v>
      </c>
      <c r="B174" s="29">
        <f>YEAR(Data_Table[[#This Row],[Date]])</f>
        <v>2018</v>
      </c>
      <c r="C174" s="2" t="str">
        <f>TEXT(Data_Table[[#This Row],[Date]],"mmm")</f>
        <v>Apr</v>
      </c>
      <c r="D174" s="2" t="str">
        <f>"Q"&amp;INT((MONTH(Data_Table[[#This Row],[Date]])-1)/3)+1</f>
        <v>Q2</v>
      </c>
      <c r="E174" s="2">
        <f>WEEKNUM(Data_Table[[#This Row],[Date]], 2)</f>
        <v>14</v>
      </c>
      <c r="F174" s="2" t="s">
        <v>297</v>
      </c>
      <c r="G174" s="2" t="s">
        <v>13</v>
      </c>
      <c r="H174" s="2" t="s">
        <v>13</v>
      </c>
      <c r="I174" s="3">
        <v>22</v>
      </c>
    </row>
    <row r="175" spans="1:9">
      <c r="A175" s="1">
        <v>43192</v>
      </c>
      <c r="B175" s="29">
        <f>YEAR(Data_Table[[#This Row],[Date]])</f>
        <v>2018</v>
      </c>
      <c r="C175" s="2" t="str">
        <f>TEXT(Data_Table[[#This Row],[Date]],"mmm")</f>
        <v>Apr</v>
      </c>
      <c r="D175" s="2" t="str">
        <f>"Q"&amp;INT((MONTH(Data_Table[[#This Row],[Date]])-1)/3)+1</f>
        <v>Q2</v>
      </c>
      <c r="E175" s="2">
        <f>WEEKNUM(Data_Table[[#This Row],[Date]], 2)</f>
        <v>14</v>
      </c>
      <c r="F175" s="2" t="s">
        <v>327</v>
      </c>
      <c r="G175" s="2" t="s">
        <v>83</v>
      </c>
      <c r="H175" s="2" t="s">
        <v>202</v>
      </c>
      <c r="I175" s="3">
        <v>22</v>
      </c>
    </row>
    <row r="176" spans="1:9">
      <c r="A176" s="1">
        <v>43193</v>
      </c>
      <c r="B176" s="29">
        <f>YEAR(Data_Table[[#This Row],[Date]])</f>
        <v>2018</v>
      </c>
      <c r="C176" s="2" t="str">
        <f>TEXT(Data_Table[[#This Row],[Date]],"mmm")</f>
        <v>Apr</v>
      </c>
      <c r="D176" s="2" t="str">
        <f>"Q"&amp;INT((MONTH(Data_Table[[#This Row],[Date]])-1)/3)+1</f>
        <v>Q2</v>
      </c>
      <c r="E176" s="2">
        <f>WEEKNUM(Data_Table[[#This Row],[Date]], 2)</f>
        <v>14</v>
      </c>
      <c r="F176" s="2" t="s">
        <v>266</v>
      </c>
      <c r="G176" s="2" t="s">
        <v>32</v>
      </c>
      <c r="H176" s="2" t="s">
        <v>144</v>
      </c>
      <c r="I176" s="3">
        <v>22</v>
      </c>
    </row>
    <row r="177" spans="1:9">
      <c r="A177" s="1">
        <v>43193</v>
      </c>
      <c r="B177" s="29">
        <f>YEAR(Data_Table[[#This Row],[Date]])</f>
        <v>2018</v>
      </c>
      <c r="C177" s="2" t="str">
        <f>TEXT(Data_Table[[#This Row],[Date]],"mmm")</f>
        <v>Apr</v>
      </c>
      <c r="D177" s="2" t="str">
        <f>"Q"&amp;INT((MONTH(Data_Table[[#This Row],[Date]])-1)/3)+1</f>
        <v>Q2</v>
      </c>
      <c r="E177" s="2">
        <f>WEEKNUM(Data_Table[[#This Row],[Date]], 2)</f>
        <v>14</v>
      </c>
      <c r="F177" s="2" t="s">
        <v>362</v>
      </c>
      <c r="G177" s="2" t="s">
        <v>110</v>
      </c>
      <c r="H177" s="2" t="s">
        <v>232</v>
      </c>
      <c r="I177" s="3">
        <v>17.48</v>
      </c>
    </row>
    <row r="178" spans="1:9">
      <c r="A178" s="1">
        <v>43194</v>
      </c>
      <c r="B178" s="29">
        <f>YEAR(Data_Table[[#This Row],[Date]])</f>
        <v>2018</v>
      </c>
      <c r="C178" s="2" t="str">
        <f>TEXT(Data_Table[[#This Row],[Date]],"mmm")</f>
        <v>Apr</v>
      </c>
      <c r="D178" s="2" t="str">
        <f>"Q"&amp;INT((MONTH(Data_Table[[#This Row],[Date]])-1)/3)+1</f>
        <v>Q2</v>
      </c>
      <c r="E178" s="2">
        <f>WEEKNUM(Data_Table[[#This Row],[Date]], 2)</f>
        <v>14</v>
      </c>
      <c r="F178" s="2" t="s">
        <v>262</v>
      </c>
      <c r="G178" s="2" t="s">
        <v>28</v>
      </c>
      <c r="H178" s="2" t="s">
        <v>140</v>
      </c>
      <c r="I178" s="3">
        <v>22</v>
      </c>
    </row>
    <row r="179" spans="1:9">
      <c r="A179" s="1">
        <v>43194</v>
      </c>
      <c r="B179" s="29">
        <f>YEAR(Data_Table[[#This Row],[Date]])</f>
        <v>2018</v>
      </c>
      <c r="C179" s="2" t="str">
        <f>TEXT(Data_Table[[#This Row],[Date]],"mmm")</f>
        <v>Apr</v>
      </c>
      <c r="D179" s="2" t="str">
        <f>"Q"&amp;INT((MONTH(Data_Table[[#This Row],[Date]])-1)/3)+1</f>
        <v>Q2</v>
      </c>
      <c r="E179" s="2">
        <f>WEEKNUM(Data_Table[[#This Row],[Date]], 2)</f>
        <v>14</v>
      </c>
      <c r="F179" s="2" t="s">
        <v>315</v>
      </c>
      <c r="G179" s="2" t="s">
        <v>73</v>
      </c>
      <c r="H179" s="2" t="s">
        <v>190</v>
      </c>
      <c r="I179" s="3">
        <v>21.16</v>
      </c>
    </row>
    <row r="180" spans="1:9">
      <c r="A180" s="1">
        <v>43194</v>
      </c>
      <c r="B180" s="29">
        <f>YEAR(Data_Table[[#This Row],[Date]])</f>
        <v>2018</v>
      </c>
      <c r="C180" s="2" t="str">
        <f>TEXT(Data_Table[[#This Row],[Date]],"mmm")</f>
        <v>Apr</v>
      </c>
      <c r="D180" s="2" t="str">
        <f>"Q"&amp;INT((MONTH(Data_Table[[#This Row],[Date]])-1)/3)+1</f>
        <v>Q2</v>
      </c>
      <c r="E180" s="2">
        <f>WEEKNUM(Data_Table[[#This Row],[Date]], 2)</f>
        <v>14</v>
      </c>
      <c r="F180" s="2" t="s">
        <v>366</v>
      </c>
      <c r="G180" s="2" t="s">
        <v>113</v>
      </c>
      <c r="H180" s="2" t="s">
        <v>236</v>
      </c>
      <c r="I180" s="3">
        <v>28.5</v>
      </c>
    </row>
    <row r="181" spans="1:9">
      <c r="A181" s="1">
        <v>43194</v>
      </c>
      <c r="B181" s="29">
        <f>YEAR(Data_Table[[#This Row],[Date]])</f>
        <v>2018</v>
      </c>
      <c r="C181" s="2" t="str">
        <f>TEXT(Data_Table[[#This Row],[Date]],"mmm")</f>
        <v>Apr</v>
      </c>
      <c r="D181" s="2" t="str">
        <f>"Q"&amp;INT((MONTH(Data_Table[[#This Row],[Date]])-1)/3)+1</f>
        <v>Q2</v>
      </c>
      <c r="E181" s="2">
        <f>WEEKNUM(Data_Table[[#This Row],[Date]], 2)</f>
        <v>14</v>
      </c>
      <c r="F181" s="2" t="s">
        <v>392</v>
      </c>
      <c r="G181" s="2" t="s">
        <v>136</v>
      </c>
      <c r="H181" s="2" t="s">
        <v>258</v>
      </c>
      <c r="I181" s="3">
        <v>34</v>
      </c>
    </row>
    <row r="182" spans="1:9">
      <c r="A182" s="1">
        <v>43195</v>
      </c>
      <c r="B182" s="29">
        <f>YEAR(Data_Table[[#This Row],[Date]])</f>
        <v>2018</v>
      </c>
      <c r="C182" s="2" t="str">
        <f>TEXT(Data_Table[[#This Row],[Date]],"mmm")</f>
        <v>Apr</v>
      </c>
      <c r="D182" s="2" t="str">
        <f>"Q"&amp;INT((MONTH(Data_Table[[#This Row],[Date]])-1)/3)+1</f>
        <v>Q2</v>
      </c>
      <c r="E182" s="2">
        <f>WEEKNUM(Data_Table[[#This Row],[Date]], 2)</f>
        <v>14</v>
      </c>
      <c r="F182" s="2" t="s">
        <v>262</v>
      </c>
      <c r="G182" s="2" t="s">
        <v>28</v>
      </c>
      <c r="H182" s="2" t="s">
        <v>140</v>
      </c>
      <c r="I182" s="3">
        <v>22</v>
      </c>
    </row>
    <row r="183" spans="1:9">
      <c r="A183" s="1">
        <v>43196</v>
      </c>
      <c r="B183" s="29">
        <f>YEAR(Data_Table[[#This Row],[Date]])</f>
        <v>2018</v>
      </c>
      <c r="C183" s="2" t="str">
        <f>TEXT(Data_Table[[#This Row],[Date]],"mmm")</f>
        <v>Apr</v>
      </c>
      <c r="D183" s="2" t="str">
        <f>"Q"&amp;INT((MONTH(Data_Table[[#This Row],[Date]])-1)/3)+1</f>
        <v>Q2</v>
      </c>
      <c r="E183" s="2">
        <f>WEEKNUM(Data_Table[[#This Row],[Date]], 2)</f>
        <v>14</v>
      </c>
      <c r="F183" s="2" t="s">
        <v>309</v>
      </c>
      <c r="G183" s="2" t="s">
        <v>67</v>
      </c>
      <c r="H183" s="2" t="s">
        <v>184</v>
      </c>
      <c r="I183" s="3">
        <v>29</v>
      </c>
    </row>
    <row r="184" spans="1:9">
      <c r="A184" s="1">
        <v>43196</v>
      </c>
      <c r="B184" s="29">
        <f>YEAR(Data_Table[[#This Row],[Date]])</f>
        <v>2018</v>
      </c>
      <c r="C184" s="2" t="str">
        <f>TEXT(Data_Table[[#This Row],[Date]],"mmm")</f>
        <v>Apr</v>
      </c>
      <c r="D184" s="2" t="str">
        <f>"Q"&amp;INT((MONTH(Data_Table[[#This Row],[Date]])-1)/3)+1</f>
        <v>Q2</v>
      </c>
      <c r="E184" s="2">
        <f>WEEKNUM(Data_Table[[#This Row],[Date]], 2)</f>
        <v>14</v>
      </c>
      <c r="F184" s="2" t="s">
        <v>389</v>
      </c>
      <c r="G184" s="2" t="s">
        <v>133</v>
      </c>
      <c r="H184" s="2" t="s">
        <v>255</v>
      </c>
      <c r="I184" s="3">
        <v>22</v>
      </c>
    </row>
    <row r="185" spans="1:9">
      <c r="A185" s="1">
        <v>43199</v>
      </c>
      <c r="B185" s="29">
        <f>YEAR(Data_Table[[#This Row],[Date]])</f>
        <v>2018</v>
      </c>
      <c r="C185" s="2" t="str">
        <f>TEXT(Data_Table[[#This Row],[Date]],"mmm")</f>
        <v>Apr</v>
      </c>
      <c r="D185" s="2" t="str">
        <f>"Q"&amp;INT((MONTH(Data_Table[[#This Row],[Date]])-1)/3)+1</f>
        <v>Q2</v>
      </c>
      <c r="E185" s="2">
        <f>WEEKNUM(Data_Table[[#This Row],[Date]], 2)</f>
        <v>15</v>
      </c>
      <c r="F185" s="2" t="s">
        <v>332</v>
      </c>
      <c r="G185" s="2" t="s">
        <v>88</v>
      </c>
      <c r="H185" s="2" t="s">
        <v>207</v>
      </c>
      <c r="I185" s="3">
        <v>125</v>
      </c>
    </row>
    <row r="186" spans="1:9">
      <c r="A186" s="1">
        <v>43206</v>
      </c>
      <c r="B186" s="29">
        <f>YEAR(Data_Table[[#This Row],[Date]])</f>
        <v>2018</v>
      </c>
      <c r="C186" s="2" t="str">
        <f>TEXT(Data_Table[[#This Row],[Date]],"mmm")</f>
        <v>Apr</v>
      </c>
      <c r="D186" s="2" t="str">
        <f>"Q"&amp;INT((MONTH(Data_Table[[#This Row],[Date]])-1)/3)+1</f>
        <v>Q2</v>
      </c>
      <c r="E186" s="2">
        <f>WEEKNUM(Data_Table[[#This Row],[Date]], 2)</f>
        <v>16</v>
      </c>
      <c r="F186" s="2" t="s">
        <v>297</v>
      </c>
      <c r="G186" s="2" t="s">
        <v>13</v>
      </c>
      <c r="H186" s="2" t="s">
        <v>13</v>
      </c>
      <c r="I186" s="3">
        <v>22</v>
      </c>
    </row>
    <row r="187" spans="1:9">
      <c r="A187" s="1">
        <v>43207</v>
      </c>
      <c r="B187" s="29">
        <f>YEAR(Data_Table[[#This Row],[Date]])</f>
        <v>2018</v>
      </c>
      <c r="C187" s="2" t="str">
        <f>TEXT(Data_Table[[#This Row],[Date]],"mmm")</f>
        <v>Apr</v>
      </c>
      <c r="D187" s="2" t="str">
        <f>"Q"&amp;INT((MONTH(Data_Table[[#This Row],[Date]])-1)/3)+1</f>
        <v>Q2</v>
      </c>
      <c r="E187" s="2">
        <f>WEEKNUM(Data_Table[[#This Row],[Date]], 2)</f>
        <v>16</v>
      </c>
      <c r="F187" s="2" t="s">
        <v>309</v>
      </c>
      <c r="G187" s="2" t="s">
        <v>67</v>
      </c>
      <c r="H187" s="2" t="s">
        <v>184</v>
      </c>
      <c r="I187" s="3">
        <v>29</v>
      </c>
    </row>
    <row r="188" spans="1:9">
      <c r="A188" s="1">
        <v>43207</v>
      </c>
      <c r="B188" s="29">
        <f>YEAR(Data_Table[[#This Row],[Date]])</f>
        <v>2018</v>
      </c>
      <c r="C188" s="2" t="str">
        <f>TEXT(Data_Table[[#This Row],[Date]],"mmm")</f>
        <v>Apr</v>
      </c>
      <c r="D188" s="2" t="str">
        <f>"Q"&amp;INT((MONTH(Data_Table[[#This Row],[Date]])-1)/3)+1</f>
        <v>Q2</v>
      </c>
      <c r="E188" s="2">
        <f>WEEKNUM(Data_Table[[#This Row],[Date]], 2)</f>
        <v>16</v>
      </c>
      <c r="F188" s="2" t="s">
        <v>327</v>
      </c>
      <c r="G188" s="2" t="s">
        <v>83</v>
      </c>
      <c r="H188" s="2" t="s">
        <v>202</v>
      </c>
      <c r="I188" s="3">
        <v>22</v>
      </c>
    </row>
    <row r="189" spans="1:9">
      <c r="A189" s="1">
        <v>43207</v>
      </c>
      <c r="B189" s="29">
        <f>YEAR(Data_Table[[#This Row],[Date]])</f>
        <v>2018</v>
      </c>
      <c r="C189" s="2" t="str">
        <f>TEXT(Data_Table[[#This Row],[Date]],"mmm")</f>
        <v>Apr</v>
      </c>
      <c r="D189" s="2" t="str">
        <f>"Q"&amp;INT((MONTH(Data_Table[[#This Row],[Date]])-1)/3)+1</f>
        <v>Q2</v>
      </c>
      <c r="E189" s="2">
        <f>WEEKNUM(Data_Table[[#This Row],[Date]], 2)</f>
        <v>16</v>
      </c>
      <c r="F189" s="2" t="s">
        <v>390</v>
      </c>
      <c r="G189" s="2" t="s">
        <v>134</v>
      </c>
      <c r="H189" s="2" t="s">
        <v>256</v>
      </c>
      <c r="I189" s="3">
        <v>22</v>
      </c>
    </row>
    <row r="190" spans="1:9">
      <c r="A190" s="1">
        <v>43208</v>
      </c>
      <c r="B190" s="29">
        <f>YEAR(Data_Table[[#This Row],[Date]])</f>
        <v>2018</v>
      </c>
      <c r="C190" s="2" t="str">
        <f>TEXT(Data_Table[[#This Row],[Date]],"mmm")</f>
        <v>Apr</v>
      </c>
      <c r="D190" s="2" t="str">
        <f>"Q"&amp;INT((MONTH(Data_Table[[#This Row],[Date]])-1)/3)+1</f>
        <v>Q2</v>
      </c>
      <c r="E190" s="2">
        <f>WEEKNUM(Data_Table[[#This Row],[Date]], 2)</f>
        <v>16</v>
      </c>
      <c r="F190" s="2" t="s">
        <v>334</v>
      </c>
      <c r="G190" s="2" t="s">
        <v>90</v>
      </c>
      <c r="H190" s="2" t="s">
        <v>209</v>
      </c>
      <c r="I190" s="3">
        <v>20.95</v>
      </c>
    </row>
    <row r="191" spans="1:9">
      <c r="A191" s="1">
        <v>43208</v>
      </c>
      <c r="B191" s="29">
        <f>YEAR(Data_Table[[#This Row],[Date]])</f>
        <v>2018</v>
      </c>
      <c r="C191" s="2" t="str">
        <f>TEXT(Data_Table[[#This Row],[Date]],"mmm")</f>
        <v>Apr</v>
      </c>
      <c r="D191" s="2" t="str">
        <f>"Q"&amp;INT((MONTH(Data_Table[[#This Row],[Date]])-1)/3)+1</f>
        <v>Q2</v>
      </c>
      <c r="E191" s="2">
        <f>WEEKNUM(Data_Table[[#This Row],[Date]], 2)</f>
        <v>16</v>
      </c>
      <c r="F191" s="2" t="s">
        <v>362</v>
      </c>
      <c r="G191" s="2" t="s">
        <v>110</v>
      </c>
      <c r="H191" s="2" t="s">
        <v>232</v>
      </c>
      <c r="I191" s="3">
        <v>17.86</v>
      </c>
    </row>
    <row r="192" spans="1:9">
      <c r="A192" s="1">
        <v>43208</v>
      </c>
      <c r="B192" s="29">
        <f>YEAR(Data_Table[[#This Row],[Date]])</f>
        <v>2018</v>
      </c>
      <c r="C192" s="2" t="str">
        <f>TEXT(Data_Table[[#This Row],[Date]],"mmm")</f>
        <v>Apr</v>
      </c>
      <c r="D192" s="2" t="str">
        <f>"Q"&amp;INT((MONTH(Data_Table[[#This Row],[Date]])-1)/3)+1</f>
        <v>Q2</v>
      </c>
      <c r="E192" s="2">
        <f>WEEKNUM(Data_Table[[#This Row],[Date]], 2)</f>
        <v>16</v>
      </c>
      <c r="F192" s="2" t="s">
        <v>392</v>
      </c>
      <c r="G192" s="2" t="s">
        <v>136</v>
      </c>
      <c r="H192" s="2" t="s">
        <v>258</v>
      </c>
      <c r="I192" s="3">
        <v>34</v>
      </c>
    </row>
    <row r="193" spans="1:9">
      <c r="A193" s="1">
        <v>43209</v>
      </c>
      <c r="B193" s="29">
        <f>YEAR(Data_Table[[#This Row],[Date]])</f>
        <v>2018</v>
      </c>
      <c r="C193" s="2" t="str">
        <f>TEXT(Data_Table[[#This Row],[Date]],"mmm")</f>
        <v>Apr</v>
      </c>
      <c r="D193" s="2" t="str">
        <f>"Q"&amp;INT((MONTH(Data_Table[[#This Row],[Date]])-1)/3)+1</f>
        <v>Q2</v>
      </c>
      <c r="E193" s="2">
        <f>WEEKNUM(Data_Table[[#This Row],[Date]], 2)</f>
        <v>16</v>
      </c>
      <c r="F193" s="2" t="s">
        <v>261</v>
      </c>
      <c r="G193" s="2" t="s">
        <v>27</v>
      </c>
      <c r="H193" s="2" t="s">
        <v>139</v>
      </c>
      <c r="I193" s="3">
        <v>22</v>
      </c>
    </row>
    <row r="194" spans="1:9">
      <c r="A194" s="1">
        <v>43209</v>
      </c>
      <c r="B194" s="29">
        <f>YEAR(Data_Table[[#This Row],[Date]])</f>
        <v>2018</v>
      </c>
      <c r="C194" s="2" t="str">
        <f>TEXT(Data_Table[[#This Row],[Date]],"mmm")</f>
        <v>Apr</v>
      </c>
      <c r="D194" s="2" t="str">
        <f>"Q"&amp;INT((MONTH(Data_Table[[#This Row],[Date]])-1)/3)+1</f>
        <v>Q2</v>
      </c>
      <c r="E194" s="2">
        <f>WEEKNUM(Data_Table[[#This Row],[Date]], 2)</f>
        <v>16</v>
      </c>
      <c r="F194" s="2" t="s">
        <v>262</v>
      </c>
      <c r="G194" s="2" t="s">
        <v>28</v>
      </c>
      <c r="H194" s="2" t="s">
        <v>140</v>
      </c>
      <c r="I194" s="3">
        <v>22</v>
      </c>
    </row>
    <row r="195" spans="1:9">
      <c r="A195" s="1">
        <v>43209</v>
      </c>
      <c r="B195" s="29">
        <f>YEAR(Data_Table[[#This Row],[Date]])</f>
        <v>2018</v>
      </c>
      <c r="C195" s="2" t="str">
        <f>TEXT(Data_Table[[#This Row],[Date]],"mmm")</f>
        <v>Apr</v>
      </c>
      <c r="D195" s="2" t="str">
        <f>"Q"&amp;INT((MONTH(Data_Table[[#This Row],[Date]])-1)/3)+1</f>
        <v>Q2</v>
      </c>
      <c r="E195" s="2">
        <f>WEEKNUM(Data_Table[[#This Row],[Date]], 2)</f>
        <v>16</v>
      </c>
      <c r="F195" s="2" t="s">
        <v>266</v>
      </c>
      <c r="G195" s="2" t="s">
        <v>32</v>
      </c>
      <c r="H195" s="2" t="s">
        <v>144</v>
      </c>
      <c r="I195" s="3">
        <v>22</v>
      </c>
    </row>
    <row r="196" spans="1:9">
      <c r="A196" s="1">
        <v>43210</v>
      </c>
      <c r="B196" s="29">
        <f>YEAR(Data_Table[[#This Row],[Date]])</f>
        <v>2018</v>
      </c>
      <c r="C196" s="2" t="str">
        <f>TEXT(Data_Table[[#This Row],[Date]],"mmm")</f>
        <v>Apr</v>
      </c>
      <c r="D196" s="2" t="str">
        <f>"Q"&amp;INT((MONTH(Data_Table[[#This Row],[Date]])-1)/3)+1</f>
        <v>Q2</v>
      </c>
      <c r="E196" s="2">
        <f>WEEKNUM(Data_Table[[#This Row],[Date]], 2)</f>
        <v>16</v>
      </c>
      <c r="F196" s="2" t="s">
        <v>262</v>
      </c>
      <c r="G196" s="2" t="s">
        <v>28</v>
      </c>
      <c r="H196" s="2" t="s">
        <v>140</v>
      </c>
      <c r="I196" s="3">
        <v>22</v>
      </c>
    </row>
    <row r="197" spans="1:9">
      <c r="A197" s="1">
        <v>43210</v>
      </c>
      <c r="B197" s="29">
        <f>YEAR(Data_Table[[#This Row],[Date]])</f>
        <v>2018</v>
      </c>
      <c r="C197" s="2" t="str">
        <f>TEXT(Data_Table[[#This Row],[Date]],"mmm")</f>
        <v>Apr</v>
      </c>
      <c r="D197" s="2" t="str">
        <f>"Q"&amp;INT((MONTH(Data_Table[[#This Row],[Date]])-1)/3)+1</f>
        <v>Q2</v>
      </c>
      <c r="E197" s="2">
        <f>WEEKNUM(Data_Table[[#This Row],[Date]], 2)</f>
        <v>16</v>
      </c>
      <c r="F197" s="2" t="s">
        <v>296</v>
      </c>
      <c r="G197" s="2" t="s">
        <v>58</v>
      </c>
      <c r="H197" s="2" t="s">
        <v>174</v>
      </c>
      <c r="I197" s="3">
        <v>13.376000000000001</v>
      </c>
    </row>
    <row r="198" spans="1:9">
      <c r="A198" s="1">
        <v>43211</v>
      </c>
      <c r="B198" s="29">
        <f>YEAR(Data_Table[[#This Row],[Date]])</f>
        <v>2018</v>
      </c>
      <c r="C198" s="2" t="str">
        <f>TEXT(Data_Table[[#This Row],[Date]],"mmm")</f>
        <v>Apr</v>
      </c>
      <c r="D198" s="2" t="str">
        <f>"Q"&amp;INT((MONTH(Data_Table[[#This Row],[Date]])-1)/3)+1</f>
        <v>Q2</v>
      </c>
      <c r="E198" s="2">
        <f>WEEKNUM(Data_Table[[#This Row],[Date]], 2)</f>
        <v>16</v>
      </c>
      <c r="F198" s="2" t="s">
        <v>389</v>
      </c>
      <c r="G198" s="2" t="s">
        <v>133</v>
      </c>
      <c r="H198" s="2" t="s">
        <v>255</v>
      </c>
      <c r="I198" s="3">
        <v>22</v>
      </c>
    </row>
    <row r="199" spans="1:9">
      <c r="A199" s="1">
        <v>43213</v>
      </c>
      <c r="B199" s="29">
        <f>YEAR(Data_Table[[#This Row],[Date]])</f>
        <v>2018</v>
      </c>
      <c r="C199" s="2" t="str">
        <f>TEXT(Data_Table[[#This Row],[Date]],"mmm")</f>
        <v>Apr</v>
      </c>
      <c r="D199" s="2" t="str">
        <f>"Q"&amp;INT((MONTH(Data_Table[[#This Row],[Date]])-1)/3)+1</f>
        <v>Q2</v>
      </c>
      <c r="E199" s="2">
        <f>WEEKNUM(Data_Table[[#This Row],[Date]], 2)</f>
        <v>17</v>
      </c>
      <c r="F199" s="2" t="s">
        <v>262</v>
      </c>
      <c r="G199" s="2" t="s">
        <v>28</v>
      </c>
      <c r="H199" s="2" t="s">
        <v>140</v>
      </c>
      <c r="I199" s="3">
        <v>22</v>
      </c>
    </row>
    <row r="200" spans="1:9">
      <c r="A200" s="1">
        <v>43213</v>
      </c>
      <c r="B200" s="29">
        <f>YEAR(Data_Table[[#This Row],[Date]])</f>
        <v>2018</v>
      </c>
      <c r="C200" s="2" t="str">
        <f>TEXT(Data_Table[[#This Row],[Date]],"mmm")</f>
        <v>Apr</v>
      </c>
      <c r="D200" s="2" t="str">
        <f>"Q"&amp;INT((MONTH(Data_Table[[#This Row],[Date]])-1)/3)+1</f>
        <v>Q2</v>
      </c>
      <c r="E200" s="2">
        <f>WEEKNUM(Data_Table[[#This Row],[Date]], 2)</f>
        <v>17</v>
      </c>
      <c r="F200" s="2" t="s">
        <v>309</v>
      </c>
      <c r="G200" s="2" t="s">
        <v>67</v>
      </c>
      <c r="H200" s="2" t="s">
        <v>184</v>
      </c>
      <c r="I200" s="3">
        <v>29</v>
      </c>
    </row>
    <row r="201" spans="1:9">
      <c r="A201" s="1">
        <v>43213</v>
      </c>
      <c r="B201" s="29">
        <f>YEAR(Data_Table[[#This Row],[Date]])</f>
        <v>2018</v>
      </c>
      <c r="C201" s="2" t="str">
        <f>TEXT(Data_Table[[#This Row],[Date]],"mmm")</f>
        <v>Apr</v>
      </c>
      <c r="D201" s="2" t="str">
        <f>"Q"&amp;INT((MONTH(Data_Table[[#This Row],[Date]])-1)/3)+1</f>
        <v>Q2</v>
      </c>
      <c r="E201" s="2">
        <f>WEEKNUM(Data_Table[[#This Row],[Date]], 2)</f>
        <v>17</v>
      </c>
      <c r="F201" s="2" t="s">
        <v>327</v>
      </c>
      <c r="G201" s="2" t="s">
        <v>83</v>
      </c>
      <c r="H201" s="2" t="s">
        <v>202</v>
      </c>
      <c r="I201" s="3">
        <v>22</v>
      </c>
    </row>
    <row r="202" spans="1:9">
      <c r="A202" s="1">
        <v>43213</v>
      </c>
      <c r="B202" s="29">
        <f>YEAR(Data_Table[[#This Row],[Date]])</f>
        <v>2018</v>
      </c>
      <c r="C202" s="2" t="str">
        <f>TEXT(Data_Table[[#This Row],[Date]],"mmm")</f>
        <v>Apr</v>
      </c>
      <c r="D202" s="2" t="str">
        <f>"Q"&amp;INT((MONTH(Data_Table[[#This Row],[Date]])-1)/3)+1</f>
        <v>Q2</v>
      </c>
      <c r="E202" s="2">
        <f>WEEKNUM(Data_Table[[#This Row],[Date]], 2)</f>
        <v>17</v>
      </c>
      <c r="F202" s="2" t="s">
        <v>349</v>
      </c>
      <c r="G202" s="2" t="s">
        <v>101</v>
      </c>
      <c r="H202" s="2" t="s">
        <v>222</v>
      </c>
      <c r="I202" s="3">
        <v>29</v>
      </c>
    </row>
    <row r="203" spans="1:9">
      <c r="A203" s="1">
        <v>43213</v>
      </c>
      <c r="B203" s="29">
        <f>YEAR(Data_Table[[#This Row],[Date]])</f>
        <v>2018</v>
      </c>
      <c r="C203" s="2" t="str">
        <f>TEXT(Data_Table[[#This Row],[Date]],"mmm")</f>
        <v>Apr</v>
      </c>
      <c r="D203" s="2" t="str">
        <f>"Q"&amp;INT((MONTH(Data_Table[[#This Row],[Date]])-1)/3)+1</f>
        <v>Q2</v>
      </c>
      <c r="E203" s="2">
        <f>WEEKNUM(Data_Table[[#This Row],[Date]], 2)</f>
        <v>17</v>
      </c>
      <c r="F203" s="2" t="s">
        <v>349</v>
      </c>
      <c r="G203" s="2" t="s">
        <v>101</v>
      </c>
      <c r="H203" s="2" t="s">
        <v>222</v>
      </c>
      <c r="I203" s="3">
        <v>29</v>
      </c>
    </row>
    <row r="204" spans="1:9">
      <c r="A204" s="1">
        <v>43214</v>
      </c>
      <c r="B204" s="29">
        <f>YEAR(Data_Table[[#This Row],[Date]])</f>
        <v>2018</v>
      </c>
      <c r="C204" s="2" t="str">
        <f>TEXT(Data_Table[[#This Row],[Date]],"mmm")</f>
        <v>Apr</v>
      </c>
      <c r="D204" s="2" t="str">
        <f>"Q"&amp;INT((MONTH(Data_Table[[#This Row],[Date]])-1)/3)+1</f>
        <v>Q2</v>
      </c>
      <c r="E204" s="2">
        <f>WEEKNUM(Data_Table[[#This Row],[Date]], 2)</f>
        <v>17</v>
      </c>
      <c r="F204" s="2" t="s">
        <v>261</v>
      </c>
      <c r="G204" s="2" t="s">
        <v>27</v>
      </c>
      <c r="H204" s="2" t="s">
        <v>139</v>
      </c>
      <c r="I204" s="3">
        <v>22</v>
      </c>
    </row>
    <row r="205" spans="1:9">
      <c r="A205" s="1">
        <v>43214</v>
      </c>
      <c r="B205" s="29">
        <f>YEAR(Data_Table[[#This Row],[Date]])</f>
        <v>2018</v>
      </c>
      <c r="C205" s="2" t="str">
        <f>TEXT(Data_Table[[#This Row],[Date]],"mmm")</f>
        <v>Apr</v>
      </c>
      <c r="D205" s="2" t="str">
        <f>"Q"&amp;INT((MONTH(Data_Table[[#This Row],[Date]])-1)/3)+1</f>
        <v>Q2</v>
      </c>
      <c r="E205" s="2">
        <f>WEEKNUM(Data_Table[[#This Row],[Date]], 2)</f>
        <v>17</v>
      </c>
      <c r="F205" s="2" t="s">
        <v>261</v>
      </c>
      <c r="G205" s="2" t="s">
        <v>27</v>
      </c>
      <c r="H205" s="2" t="s">
        <v>139</v>
      </c>
      <c r="I205" s="3">
        <v>22</v>
      </c>
    </row>
    <row r="206" spans="1:9">
      <c r="A206" s="1">
        <v>43214</v>
      </c>
      <c r="B206" s="29">
        <f>YEAR(Data_Table[[#This Row],[Date]])</f>
        <v>2018</v>
      </c>
      <c r="C206" s="2" t="str">
        <f>TEXT(Data_Table[[#This Row],[Date]],"mmm")</f>
        <v>Apr</v>
      </c>
      <c r="D206" s="2" t="str">
        <f>"Q"&amp;INT((MONTH(Data_Table[[#This Row],[Date]])-1)/3)+1</f>
        <v>Q2</v>
      </c>
      <c r="E206" s="2">
        <f>WEEKNUM(Data_Table[[#This Row],[Date]], 2)</f>
        <v>17</v>
      </c>
      <c r="F206" s="2" t="s">
        <v>266</v>
      </c>
      <c r="G206" s="2" t="s">
        <v>32</v>
      </c>
      <c r="H206" s="2" t="s">
        <v>144</v>
      </c>
      <c r="I206" s="3">
        <v>22</v>
      </c>
    </row>
    <row r="207" spans="1:9">
      <c r="A207" s="1">
        <v>43214</v>
      </c>
      <c r="B207" s="29">
        <f>YEAR(Data_Table[[#This Row],[Date]])</f>
        <v>2018</v>
      </c>
      <c r="C207" s="2" t="str">
        <f>TEXT(Data_Table[[#This Row],[Date]],"mmm")</f>
        <v>Apr</v>
      </c>
      <c r="D207" s="2" t="str">
        <f>"Q"&amp;INT((MONTH(Data_Table[[#This Row],[Date]])-1)/3)+1</f>
        <v>Q2</v>
      </c>
      <c r="E207" s="2">
        <f>WEEKNUM(Data_Table[[#This Row],[Date]], 2)</f>
        <v>17</v>
      </c>
      <c r="F207" s="2" t="s">
        <v>315</v>
      </c>
      <c r="G207" s="2" t="s">
        <v>73</v>
      </c>
      <c r="H207" s="2" t="s">
        <v>190</v>
      </c>
      <c r="I207" s="3">
        <v>21.21</v>
      </c>
    </row>
    <row r="208" spans="1:9">
      <c r="A208" s="1">
        <v>43215</v>
      </c>
      <c r="B208" s="29">
        <f>YEAR(Data_Table[[#This Row],[Date]])</f>
        <v>2018</v>
      </c>
      <c r="C208" s="2" t="str">
        <f>TEXT(Data_Table[[#This Row],[Date]],"mmm")</f>
        <v>Apr</v>
      </c>
      <c r="D208" s="2" t="str">
        <f>"Q"&amp;INT((MONTH(Data_Table[[#This Row],[Date]])-1)/3)+1</f>
        <v>Q2</v>
      </c>
      <c r="E208" s="2">
        <f>WEEKNUM(Data_Table[[#This Row],[Date]], 2)</f>
        <v>17</v>
      </c>
      <c r="F208" s="2" t="s">
        <v>334</v>
      </c>
      <c r="G208" s="2" t="s">
        <v>90</v>
      </c>
      <c r="H208" s="2" t="s">
        <v>209</v>
      </c>
      <c r="I208" s="3">
        <v>21.18</v>
      </c>
    </row>
    <row r="209" spans="1:9">
      <c r="A209" s="1">
        <v>43216</v>
      </c>
      <c r="B209" s="29">
        <f>YEAR(Data_Table[[#This Row],[Date]])</f>
        <v>2018</v>
      </c>
      <c r="C209" s="2" t="str">
        <f>TEXT(Data_Table[[#This Row],[Date]],"mmm")</f>
        <v>Apr</v>
      </c>
      <c r="D209" s="2" t="str">
        <f>"Q"&amp;INT((MONTH(Data_Table[[#This Row],[Date]])-1)/3)+1</f>
        <v>Q2</v>
      </c>
      <c r="E209" s="2">
        <f>WEEKNUM(Data_Table[[#This Row],[Date]], 2)</f>
        <v>17</v>
      </c>
      <c r="F209" s="2" t="s">
        <v>390</v>
      </c>
      <c r="G209" s="2" t="s">
        <v>134</v>
      </c>
      <c r="H209" s="2" t="s">
        <v>256</v>
      </c>
      <c r="I209" s="3">
        <v>22</v>
      </c>
    </row>
    <row r="210" spans="1:9">
      <c r="A210" s="1">
        <v>43217</v>
      </c>
      <c r="B210" s="29">
        <f>YEAR(Data_Table[[#This Row],[Date]])</f>
        <v>2018</v>
      </c>
      <c r="C210" s="2" t="str">
        <f>TEXT(Data_Table[[#This Row],[Date]],"mmm")</f>
        <v>Apr</v>
      </c>
      <c r="D210" s="2" t="str">
        <f>"Q"&amp;INT((MONTH(Data_Table[[#This Row],[Date]])-1)/3)+1</f>
        <v>Q2</v>
      </c>
      <c r="E210" s="2">
        <f>WEEKNUM(Data_Table[[#This Row],[Date]], 2)</f>
        <v>17</v>
      </c>
      <c r="F210" s="2" t="s">
        <v>262</v>
      </c>
      <c r="G210" s="2" t="s">
        <v>28</v>
      </c>
      <c r="H210" s="2" t="s">
        <v>140</v>
      </c>
      <c r="I210" s="3">
        <v>22</v>
      </c>
    </row>
    <row r="211" spans="1:9">
      <c r="A211" s="1">
        <v>43217</v>
      </c>
      <c r="B211" s="29">
        <f>YEAR(Data_Table[[#This Row],[Date]])</f>
        <v>2018</v>
      </c>
      <c r="C211" s="2" t="str">
        <f>TEXT(Data_Table[[#This Row],[Date]],"mmm")</f>
        <v>Apr</v>
      </c>
      <c r="D211" s="2" t="str">
        <f>"Q"&amp;INT((MONTH(Data_Table[[#This Row],[Date]])-1)/3)+1</f>
        <v>Q2</v>
      </c>
      <c r="E211" s="2">
        <f>WEEKNUM(Data_Table[[#This Row],[Date]], 2)</f>
        <v>17</v>
      </c>
      <c r="F211" s="2" t="s">
        <v>392</v>
      </c>
      <c r="G211" s="2" t="s">
        <v>136</v>
      </c>
      <c r="H211" s="2" t="s">
        <v>258</v>
      </c>
      <c r="I211" s="3">
        <v>34</v>
      </c>
    </row>
    <row r="212" spans="1:9">
      <c r="A212" s="1">
        <v>43220</v>
      </c>
      <c r="B212" s="29">
        <f>YEAR(Data_Table[[#This Row],[Date]])</f>
        <v>2018</v>
      </c>
      <c r="C212" s="2" t="str">
        <f>TEXT(Data_Table[[#This Row],[Date]],"mmm")</f>
        <v>Apr</v>
      </c>
      <c r="D212" s="2" t="str">
        <f>"Q"&amp;INT((MONTH(Data_Table[[#This Row],[Date]])-1)/3)+1</f>
        <v>Q2</v>
      </c>
      <c r="E212" s="2">
        <f>WEEKNUM(Data_Table[[#This Row],[Date]], 2)</f>
        <v>18</v>
      </c>
      <c r="F212" s="2" t="s">
        <v>262</v>
      </c>
      <c r="G212" s="2" t="s">
        <v>28</v>
      </c>
      <c r="H212" s="2" t="s">
        <v>140</v>
      </c>
      <c r="I212" s="3">
        <v>22</v>
      </c>
    </row>
    <row r="213" spans="1:9">
      <c r="A213" s="1">
        <v>43220</v>
      </c>
      <c r="B213" s="29">
        <f>YEAR(Data_Table[[#This Row],[Date]])</f>
        <v>2018</v>
      </c>
      <c r="C213" s="2" t="str">
        <f>TEXT(Data_Table[[#This Row],[Date]],"mmm")</f>
        <v>Apr</v>
      </c>
      <c r="D213" s="2" t="str">
        <f>"Q"&amp;INT((MONTH(Data_Table[[#This Row],[Date]])-1)/3)+1</f>
        <v>Q2</v>
      </c>
      <c r="E213" s="2">
        <f>WEEKNUM(Data_Table[[#This Row],[Date]], 2)</f>
        <v>18</v>
      </c>
      <c r="F213" s="2" t="s">
        <v>309</v>
      </c>
      <c r="G213" s="2" t="s">
        <v>67</v>
      </c>
      <c r="H213" s="2" t="s">
        <v>184</v>
      </c>
      <c r="I213" s="3">
        <v>29</v>
      </c>
    </row>
    <row r="214" spans="1:9">
      <c r="A214" s="1">
        <v>43220</v>
      </c>
      <c r="B214" s="29">
        <f>YEAR(Data_Table[[#This Row],[Date]])</f>
        <v>2018</v>
      </c>
      <c r="C214" s="2" t="str">
        <f>TEXT(Data_Table[[#This Row],[Date]],"mmm")</f>
        <v>Apr</v>
      </c>
      <c r="D214" s="2" t="str">
        <f>"Q"&amp;INT((MONTH(Data_Table[[#This Row],[Date]])-1)/3)+1</f>
        <v>Q2</v>
      </c>
      <c r="E214" s="2">
        <f>WEEKNUM(Data_Table[[#This Row],[Date]], 2)</f>
        <v>18</v>
      </c>
      <c r="F214" s="2" t="s">
        <v>327</v>
      </c>
      <c r="G214" s="2" t="s">
        <v>83</v>
      </c>
      <c r="H214" s="2" t="s">
        <v>202</v>
      </c>
      <c r="I214" s="3">
        <v>22</v>
      </c>
    </row>
    <row r="215" spans="1:9">
      <c r="A215" s="1">
        <v>43220</v>
      </c>
      <c r="B215" s="29">
        <f>YEAR(Data_Table[[#This Row],[Date]])</f>
        <v>2018</v>
      </c>
      <c r="C215" s="2" t="str">
        <f>TEXT(Data_Table[[#This Row],[Date]],"mmm")</f>
        <v>Apr</v>
      </c>
      <c r="D215" s="2" t="str">
        <f>"Q"&amp;INT((MONTH(Data_Table[[#This Row],[Date]])-1)/3)+1</f>
        <v>Q2</v>
      </c>
      <c r="E215" s="2">
        <f>WEEKNUM(Data_Table[[#This Row],[Date]], 2)</f>
        <v>18</v>
      </c>
      <c r="F215" s="2" t="s">
        <v>345</v>
      </c>
      <c r="G215" s="2" t="s">
        <v>97</v>
      </c>
      <c r="H215" s="2" t="s">
        <v>218</v>
      </c>
      <c r="I215" s="3">
        <v>22.8</v>
      </c>
    </row>
    <row r="216" spans="1:9">
      <c r="A216" s="1">
        <v>43222</v>
      </c>
      <c r="B216" s="29">
        <f>YEAR(Data_Table[[#This Row],[Date]])</f>
        <v>2018</v>
      </c>
      <c r="C216" s="2" t="str">
        <f>TEXT(Data_Table[[#This Row],[Date]],"mmm")</f>
        <v>May</v>
      </c>
      <c r="D216" s="2" t="str">
        <f>"Q"&amp;INT((MONTH(Data_Table[[#This Row],[Date]])-1)/3)+1</f>
        <v>Q2</v>
      </c>
      <c r="E216" s="2">
        <f>WEEKNUM(Data_Table[[#This Row],[Date]], 2)</f>
        <v>18</v>
      </c>
      <c r="F216" s="2" t="s">
        <v>266</v>
      </c>
      <c r="G216" s="2" t="s">
        <v>32</v>
      </c>
      <c r="H216" s="2" t="s">
        <v>144</v>
      </c>
      <c r="I216" s="3">
        <v>22</v>
      </c>
    </row>
    <row r="217" spans="1:9">
      <c r="A217" s="1">
        <v>43222</v>
      </c>
      <c r="B217" s="29">
        <f>YEAR(Data_Table[[#This Row],[Date]])</f>
        <v>2018</v>
      </c>
      <c r="C217" s="2" t="str">
        <f>TEXT(Data_Table[[#This Row],[Date]],"mmm")</f>
        <v>May</v>
      </c>
      <c r="D217" s="2" t="str">
        <f>"Q"&amp;INT((MONTH(Data_Table[[#This Row],[Date]])-1)/3)+1</f>
        <v>Q2</v>
      </c>
      <c r="E217" s="2">
        <f>WEEKNUM(Data_Table[[#This Row],[Date]], 2)</f>
        <v>18</v>
      </c>
      <c r="F217" s="2" t="s">
        <v>296</v>
      </c>
      <c r="G217" s="2" t="s">
        <v>58</v>
      </c>
      <c r="H217" s="2" t="s">
        <v>174</v>
      </c>
      <c r="I217" s="3">
        <v>13.376000000000001</v>
      </c>
    </row>
    <row r="218" spans="1:9">
      <c r="A218" s="1">
        <v>43224</v>
      </c>
      <c r="B218" s="29">
        <f>YEAR(Data_Table[[#This Row],[Date]])</f>
        <v>2018</v>
      </c>
      <c r="C218" s="2" t="str">
        <f>TEXT(Data_Table[[#This Row],[Date]],"mmm")</f>
        <v>May</v>
      </c>
      <c r="D218" s="2" t="str">
        <f>"Q"&amp;INT((MONTH(Data_Table[[#This Row],[Date]])-1)/3)+1</f>
        <v>Q2</v>
      </c>
      <c r="E218" s="2">
        <f>WEEKNUM(Data_Table[[#This Row],[Date]], 2)</f>
        <v>18</v>
      </c>
      <c r="F218" s="2" t="s">
        <v>262</v>
      </c>
      <c r="G218" s="2" t="s">
        <v>28</v>
      </c>
      <c r="H218" s="2" t="s">
        <v>140</v>
      </c>
      <c r="I218" s="3">
        <v>22</v>
      </c>
    </row>
    <row r="219" spans="1:9">
      <c r="A219" s="1">
        <v>43224</v>
      </c>
      <c r="B219" s="29">
        <f>YEAR(Data_Table[[#This Row],[Date]])</f>
        <v>2018</v>
      </c>
      <c r="C219" s="2" t="str">
        <f>TEXT(Data_Table[[#This Row],[Date]],"mmm")</f>
        <v>May</v>
      </c>
      <c r="D219" s="2" t="str">
        <f>"Q"&amp;INT((MONTH(Data_Table[[#This Row],[Date]])-1)/3)+1</f>
        <v>Q2</v>
      </c>
      <c r="E219" s="2">
        <f>WEEKNUM(Data_Table[[#This Row],[Date]], 2)</f>
        <v>18</v>
      </c>
      <c r="F219" s="2" t="s">
        <v>315</v>
      </c>
      <c r="G219" s="2" t="s">
        <v>73</v>
      </c>
      <c r="H219" s="2" t="s">
        <v>190</v>
      </c>
      <c r="I219" s="3">
        <v>21.39</v>
      </c>
    </row>
    <row r="220" spans="1:9">
      <c r="A220" s="1">
        <v>43224</v>
      </c>
      <c r="B220" s="29">
        <f>YEAR(Data_Table[[#This Row],[Date]])</f>
        <v>2018</v>
      </c>
      <c r="C220" s="2" t="str">
        <f>TEXT(Data_Table[[#This Row],[Date]],"mmm")</f>
        <v>May</v>
      </c>
      <c r="D220" s="2" t="str">
        <f>"Q"&amp;INT((MONTH(Data_Table[[#This Row],[Date]])-1)/3)+1</f>
        <v>Q2</v>
      </c>
      <c r="E220" s="2">
        <f>WEEKNUM(Data_Table[[#This Row],[Date]], 2)</f>
        <v>18</v>
      </c>
      <c r="F220" s="2" t="s">
        <v>349</v>
      </c>
      <c r="G220" s="2" t="s">
        <v>101</v>
      </c>
      <c r="H220" s="2" t="s">
        <v>222</v>
      </c>
      <c r="I220" s="3">
        <v>29</v>
      </c>
    </row>
    <row r="221" spans="1:9">
      <c r="A221" s="1">
        <v>43225</v>
      </c>
      <c r="B221" s="29">
        <f>YEAR(Data_Table[[#This Row],[Date]])</f>
        <v>2018</v>
      </c>
      <c r="C221" s="2" t="str">
        <f>TEXT(Data_Table[[#This Row],[Date]],"mmm")</f>
        <v>May</v>
      </c>
      <c r="D221" s="2" t="str">
        <f>"Q"&amp;INT((MONTH(Data_Table[[#This Row],[Date]])-1)/3)+1</f>
        <v>Q2</v>
      </c>
      <c r="E221" s="2">
        <f>WEEKNUM(Data_Table[[#This Row],[Date]], 2)</f>
        <v>18</v>
      </c>
      <c r="F221" s="2" t="s">
        <v>392</v>
      </c>
      <c r="G221" s="2" t="s">
        <v>136</v>
      </c>
      <c r="H221" s="2" t="s">
        <v>258</v>
      </c>
      <c r="I221" s="3">
        <v>17</v>
      </c>
    </row>
    <row r="222" spans="1:9">
      <c r="A222" s="1">
        <v>43227</v>
      </c>
      <c r="B222" s="29">
        <f>YEAR(Data_Table[[#This Row],[Date]])</f>
        <v>2018</v>
      </c>
      <c r="C222" s="2" t="str">
        <f>TEXT(Data_Table[[#This Row],[Date]],"mmm")</f>
        <v>May</v>
      </c>
      <c r="D222" s="2" t="str">
        <f>"Q"&amp;INT((MONTH(Data_Table[[#This Row],[Date]])-1)/3)+1</f>
        <v>Q2</v>
      </c>
      <c r="E222" s="2">
        <f>WEEKNUM(Data_Table[[#This Row],[Date]], 2)</f>
        <v>19</v>
      </c>
      <c r="F222" s="2" t="s">
        <v>262</v>
      </c>
      <c r="G222" s="2" t="s">
        <v>28</v>
      </c>
      <c r="H222" s="2" t="s">
        <v>140</v>
      </c>
      <c r="I222" s="3">
        <v>22</v>
      </c>
    </row>
    <row r="223" spans="1:9">
      <c r="A223" s="1">
        <v>43227</v>
      </c>
      <c r="B223" s="29">
        <f>YEAR(Data_Table[[#This Row],[Date]])</f>
        <v>2018</v>
      </c>
      <c r="C223" s="2" t="str">
        <f>TEXT(Data_Table[[#This Row],[Date]],"mmm")</f>
        <v>May</v>
      </c>
      <c r="D223" s="2" t="str">
        <f>"Q"&amp;INT((MONTH(Data_Table[[#This Row],[Date]])-1)/3)+1</f>
        <v>Q2</v>
      </c>
      <c r="E223" s="2">
        <f>WEEKNUM(Data_Table[[#This Row],[Date]], 2)</f>
        <v>19</v>
      </c>
      <c r="F223" s="2" t="s">
        <v>309</v>
      </c>
      <c r="G223" s="2" t="s">
        <v>67</v>
      </c>
      <c r="H223" s="2" t="s">
        <v>184</v>
      </c>
      <c r="I223" s="3">
        <v>29</v>
      </c>
    </row>
    <row r="224" spans="1:9">
      <c r="A224" s="1">
        <v>43227</v>
      </c>
      <c r="B224" s="29">
        <f>YEAR(Data_Table[[#This Row],[Date]])</f>
        <v>2018</v>
      </c>
      <c r="C224" s="2" t="str">
        <f>TEXT(Data_Table[[#This Row],[Date]],"mmm")</f>
        <v>May</v>
      </c>
      <c r="D224" s="2" t="str">
        <f>"Q"&amp;INT((MONTH(Data_Table[[#This Row],[Date]])-1)/3)+1</f>
        <v>Q2</v>
      </c>
      <c r="E224" s="2">
        <f>WEEKNUM(Data_Table[[#This Row],[Date]], 2)</f>
        <v>19</v>
      </c>
      <c r="F224" s="2" t="s">
        <v>362</v>
      </c>
      <c r="G224" s="2" t="s">
        <v>110</v>
      </c>
      <c r="H224" s="2" t="s">
        <v>232</v>
      </c>
      <c r="I224" s="3">
        <v>17.48</v>
      </c>
    </row>
    <row r="225" spans="1:9">
      <c r="A225" s="1">
        <v>43227</v>
      </c>
      <c r="B225" s="29">
        <f>YEAR(Data_Table[[#This Row],[Date]])</f>
        <v>2018</v>
      </c>
      <c r="C225" s="2" t="str">
        <f>TEXT(Data_Table[[#This Row],[Date]],"mmm")</f>
        <v>May</v>
      </c>
      <c r="D225" s="2" t="str">
        <f>"Q"&amp;INT((MONTH(Data_Table[[#This Row],[Date]])-1)/3)+1</f>
        <v>Q2</v>
      </c>
      <c r="E225" s="2">
        <f>WEEKNUM(Data_Table[[#This Row],[Date]], 2)</f>
        <v>19</v>
      </c>
      <c r="F225" s="2" t="s">
        <v>392</v>
      </c>
      <c r="G225" s="2" t="s">
        <v>136</v>
      </c>
      <c r="H225" s="2" t="s">
        <v>258</v>
      </c>
      <c r="I225" s="3">
        <v>51</v>
      </c>
    </row>
    <row r="226" spans="1:9">
      <c r="A226" s="1">
        <v>43228</v>
      </c>
      <c r="B226" s="29">
        <f>YEAR(Data_Table[[#This Row],[Date]])</f>
        <v>2018</v>
      </c>
      <c r="C226" s="2" t="str">
        <f>TEXT(Data_Table[[#This Row],[Date]],"mmm")</f>
        <v>May</v>
      </c>
      <c r="D226" s="2" t="str">
        <f>"Q"&amp;INT((MONTH(Data_Table[[#This Row],[Date]])-1)/3)+1</f>
        <v>Q2</v>
      </c>
      <c r="E226" s="2">
        <f>WEEKNUM(Data_Table[[#This Row],[Date]], 2)</f>
        <v>19</v>
      </c>
      <c r="F226" s="2" t="s">
        <v>334</v>
      </c>
      <c r="G226" s="2" t="s">
        <v>90</v>
      </c>
      <c r="H226" s="2" t="s">
        <v>209</v>
      </c>
      <c r="I226" s="3">
        <v>21.27</v>
      </c>
    </row>
    <row r="227" spans="1:9">
      <c r="A227" s="1">
        <v>43228</v>
      </c>
      <c r="B227" s="29">
        <f>YEAR(Data_Table[[#This Row],[Date]])</f>
        <v>2018</v>
      </c>
      <c r="C227" s="2" t="str">
        <f>TEXT(Data_Table[[#This Row],[Date]],"mmm")</f>
        <v>May</v>
      </c>
      <c r="D227" s="2" t="str">
        <f>"Q"&amp;INT((MONTH(Data_Table[[#This Row],[Date]])-1)/3)+1</f>
        <v>Q2</v>
      </c>
      <c r="E227" s="2">
        <f>WEEKNUM(Data_Table[[#This Row],[Date]], 2)</f>
        <v>19</v>
      </c>
      <c r="F227" s="2" t="s">
        <v>345</v>
      </c>
      <c r="G227" s="2" t="s">
        <v>97</v>
      </c>
      <c r="H227" s="2" t="s">
        <v>218</v>
      </c>
      <c r="I227" s="3">
        <v>22.8</v>
      </c>
    </row>
    <row r="228" spans="1:9">
      <c r="A228" s="1">
        <v>43229</v>
      </c>
      <c r="B228" s="29">
        <f>YEAR(Data_Table[[#This Row],[Date]])</f>
        <v>2018</v>
      </c>
      <c r="C228" s="2" t="str">
        <f>TEXT(Data_Table[[#This Row],[Date]],"mmm")</f>
        <v>May</v>
      </c>
      <c r="D228" s="2" t="str">
        <f>"Q"&amp;INT((MONTH(Data_Table[[#This Row],[Date]])-1)/3)+1</f>
        <v>Q2</v>
      </c>
      <c r="E228" s="2">
        <f>WEEKNUM(Data_Table[[#This Row],[Date]], 2)</f>
        <v>19</v>
      </c>
      <c r="F228" s="2" t="s">
        <v>266</v>
      </c>
      <c r="G228" s="2" t="s">
        <v>32</v>
      </c>
      <c r="H228" s="2" t="s">
        <v>144</v>
      </c>
      <c r="I228" s="3">
        <v>22</v>
      </c>
    </row>
    <row r="229" spans="1:9">
      <c r="A229" s="1">
        <v>43229</v>
      </c>
      <c r="B229" s="29">
        <f>YEAR(Data_Table[[#This Row],[Date]])</f>
        <v>2018</v>
      </c>
      <c r="C229" s="2" t="str">
        <f>TEXT(Data_Table[[#This Row],[Date]],"mmm")</f>
        <v>May</v>
      </c>
      <c r="D229" s="2" t="str">
        <f>"Q"&amp;INT((MONTH(Data_Table[[#This Row],[Date]])-1)/3)+1</f>
        <v>Q2</v>
      </c>
      <c r="E229" s="2">
        <f>WEEKNUM(Data_Table[[#This Row],[Date]], 2)</f>
        <v>19</v>
      </c>
      <c r="F229" s="2" t="s">
        <v>296</v>
      </c>
      <c r="G229" s="2" t="s">
        <v>58</v>
      </c>
      <c r="H229" s="2" t="s">
        <v>174</v>
      </c>
      <c r="I229" s="3">
        <v>13.376000000000001</v>
      </c>
    </row>
    <row r="230" spans="1:9">
      <c r="A230" s="1">
        <v>43231</v>
      </c>
      <c r="B230" s="29">
        <f>YEAR(Data_Table[[#This Row],[Date]])</f>
        <v>2018</v>
      </c>
      <c r="C230" s="2" t="str">
        <f>TEXT(Data_Table[[#This Row],[Date]],"mmm")</f>
        <v>May</v>
      </c>
      <c r="D230" s="2" t="str">
        <f>"Q"&amp;INT((MONTH(Data_Table[[#This Row],[Date]])-1)/3)+1</f>
        <v>Q2</v>
      </c>
      <c r="E230" s="2">
        <f>WEEKNUM(Data_Table[[#This Row],[Date]], 2)</f>
        <v>19</v>
      </c>
      <c r="F230" s="2" t="s">
        <v>262</v>
      </c>
      <c r="G230" s="2" t="s">
        <v>28</v>
      </c>
      <c r="H230" s="2" t="s">
        <v>140</v>
      </c>
      <c r="I230" s="3">
        <v>22</v>
      </c>
    </row>
    <row r="231" spans="1:9">
      <c r="A231" s="1">
        <v>43232</v>
      </c>
      <c r="B231" s="29">
        <f>YEAR(Data_Table[[#This Row],[Date]])</f>
        <v>2018</v>
      </c>
      <c r="C231" s="2" t="str">
        <f>TEXT(Data_Table[[#This Row],[Date]],"mmm")</f>
        <v>May</v>
      </c>
      <c r="D231" s="2" t="str">
        <f>"Q"&amp;INT((MONTH(Data_Table[[#This Row],[Date]])-1)/3)+1</f>
        <v>Q2</v>
      </c>
      <c r="E231" s="2">
        <f>WEEKNUM(Data_Table[[#This Row],[Date]], 2)</f>
        <v>19</v>
      </c>
      <c r="F231" s="2" t="s">
        <v>345</v>
      </c>
      <c r="G231" s="2" t="s">
        <v>97</v>
      </c>
      <c r="H231" s="2" t="s">
        <v>218</v>
      </c>
      <c r="I231" s="3">
        <v>22.8</v>
      </c>
    </row>
    <row r="232" spans="1:9">
      <c r="A232" s="1">
        <v>43234</v>
      </c>
      <c r="B232" s="29">
        <f>YEAR(Data_Table[[#This Row],[Date]])</f>
        <v>2018</v>
      </c>
      <c r="C232" s="2" t="str">
        <f>TEXT(Data_Table[[#This Row],[Date]],"mmm")</f>
        <v>May</v>
      </c>
      <c r="D232" s="2" t="str">
        <f>"Q"&amp;INT((MONTH(Data_Table[[#This Row],[Date]])-1)/3)+1</f>
        <v>Q2</v>
      </c>
      <c r="E232" s="2">
        <f>WEEKNUM(Data_Table[[#This Row],[Date]], 2)</f>
        <v>20</v>
      </c>
      <c r="F232" s="2" t="s">
        <v>266</v>
      </c>
      <c r="G232" s="2" t="s">
        <v>32</v>
      </c>
      <c r="H232" s="2" t="s">
        <v>144</v>
      </c>
      <c r="I232" s="3">
        <v>22</v>
      </c>
    </row>
    <row r="233" spans="1:9">
      <c r="A233" s="1">
        <v>43234</v>
      </c>
      <c r="B233" s="29">
        <f>YEAR(Data_Table[[#This Row],[Date]])</f>
        <v>2018</v>
      </c>
      <c r="C233" s="2" t="str">
        <f>TEXT(Data_Table[[#This Row],[Date]],"mmm")</f>
        <v>May</v>
      </c>
      <c r="D233" s="2" t="str">
        <f>"Q"&amp;INT((MONTH(Data_Table[[#This Row],[Date]])-1)/3)+1</f>
        <v>Q2</v>
      </c>
      <c r="E233" s="2">
        <f>WEEKNUM(Data_Table[[#This Row],[Date]], 2)</f>
        <v>20</v>
      </c>
      <c r="F233" s="2" t="s">
        <v>297</v>
      </c>
      <c r="G233" s="2" t="s">
        <v>13</v>
      </c>
      <c r="H233" s="2" t="s">
        <v>13</v>
      </c>
      <c r="I233" s="3">
        <v>22</v>
      </c>
    </row>
    <row r="234" spans="1:9">
      <c r="A234" s="1">
        <v>43234</v>
      </c>
      <c r="B234" s="29">
        <f>YEAR(Data_Table[[#This Row],[Date]])</f>
        <v>2018</v>
      </c>
      <c r="C234" s="2" t="str">
        <f>TEXT(Data_Table[[#This Row],[Date]],"mmm")</f>
        <v>May</v>
      </c>
      <c r="D234" s="2" t="str">
        <f>"Q"&amp;INT((MONTH(Data_Table[[#This Row],[Date]])-1)/3)+1</f>
        <v>Q2</v>
      </c>
      <c r="E234" s="2">
        <f>WEEKNUM(Data_Table[[#This Row],[Date]], 2)</f>
        <v>20</v>
      </c>
      <c r="F234" s="2" t="s">
        <v>309</v>
      </c>
      <c r="G234" s="2" t="s">
        <v>67</v>
      </c>
      <c r="H234" s="2" t="s">
        <v>184</v>
      </c>
      <c r="I234" s="3">
        <v>29</v>
      </c>
    </row>
    <row r="235" spans="1:9">
      <c r="A235" s="1">
        <v>43234</v>
      </c>
      <c r="B235" s="29">
        <f>YEAR(Data_Table[[#This Row],[Date]])</f>
        <v>2018</v>
      </c>
      <c r="C235" s="2" t="str">
        <f>TEXT(Data_Table[[#This Row],[Date]],"mmm")</f>
        <v>May</v>
      </c>
      <c r="D235" s="2" t="str">
        <f>"Q"&amp;INT((MONTH(Data_Table[[#This Row],[Date]])-1)/3)+1</f>
        <v>Q2</v>
      </c>
      <c r="E235" s="2">
        <f>WEEKNUM(Data_Table[[#This Row],[Date]], 2)</f>
        <v>20</v>
      </c>
      <c r="F235" s="2" t="s">
        <v>327</v>
      </c>
      <c r="G235" s="2" t="s">
        <v>83</v>
      </c>
      <c r="H235" s="2" t="s">
        <v>202</v>
      </c>
      <c r="I235" s="3">
        <v>22</v>
      </c>
    </row>
    <row r="236" spans="1:9">
      <c r="A236" s="1">
        <v>43234</v>
      </c>
      <c r="B236" s="29">
        <f>YEAR(Data_Table[[#This Row],[Date]])</f>
        <v>2018</v>
      </c>
      <c r="C236" s="2" t="str">
        <f>TEXT(Data_Table[[#This Row],[Date]],"mmm")</f>
        <v>May</v>
      </c>
      <c r="D236" s="2" t="str">
        <f>"Q"&amp;INT((MONTH(Data_Table[[#This Row],[Date]])-1)/3)+1</f>
        <v>Q2</v>
      </c>
      <c r="E236" s="2">
        <f>WEEKNUM(Data_Table[[#This Row],[Date]], 2)</f>
        <v>20</v>
      </c>
      <c r="F236" s="2" t="s">
        <v>349</v>
      </c>
      <c r="G236" s="2" t="s">
        <v>101</v>
      </c>
      <c r="H236" s="2" t="s">
        <v>222</v>
      </c>
      <c r="I236" s="3">
        <v>29</v>
      </c>
    </row>
    <row r="237" spans="1:9">
      <c r="A237" s="1">
        <v>43234</v>
      </c>
      <c r="B237" s="29">
        <f>YEAR(Data_Table[[#This Row],[Date]])</f>
        <v>2018</v>
      </c>
      <c r="C237" s="2" t="str">
        <f>TEXT(Data_Table[[#This Row],[Date]],"mmm")</f>
        <v>May</v>
      </c>
      <c r="D237" s="2" t="str">
        <f>"Q"&amp;INT((MONTH(Data_Table[[#This Row],[Date]])-1)/3)+1</f>
        <v>Q2</v>
      </c>
      <c r="E237" s="2">
        <f>WEEKNUM(Data_Table[[#This Row],[Date]], 2)</f>
        <v>20</v>
      </c>
      <c r="F237" s="2" t="s">
        <v>362</v>
      </c>
      <c r="G237" s="2" t="s">
        <v>110</v>
      </c>
      <c r="H237" s="2" t="s">
        <v>232</v>
      </c>
      <c r="I237" s="3">
        <v>17.48</v>
      </c>
    </row>
    <row r="238" spans="1:9">
      <c r="A238" s="1">
        <v>43236</v>
      </c>
      <c r="B238" s="29">
        <f>YEAR(Data_Table[[#This Row],[Date]])</f>
        <v>2018</v>
      </c>
      <c r="C238" s="2" t="str">
        <f>TEXT(Data_Table[[#This Row],[Date]],"mmm")</f>
        <v>May</v>
      </c>
      <c r="D238" s="2" t="str">
        <f>"Q"&amp;INT((MONTH(Data_Table[[#This Row],[Date]])-1)/3)+1</f>
        <v>Q2</v>
      </c>
      <c r="E238" s="2">
        <f>WEEKNUM(Data_Table[[#This Row],[Date]], 2)</f>
        <v>20</v>
      </c>
      <c r="F238" s="2" t="s">
        <v>296</v>
      </c>
      <c r="G238" s="2" t="s">
        <v>58</v>
      </c>
      <c r="H238" s="2" t="s">
        <v>174</v>
      </c>
      <c r="I238" s="3">
        <v>13.376000000000001</v>
      </c>
    </row>
    <row r="239" spans="1:9">
      <c r="A239" s="1">
        <v>43236</v>
      </c>
      <c r="B239" s="29">
        <f>YEAR(Data_Table[[#This Row],[Date]])</f>
        <v>2018</v>
      </c>
      <c r="C239" s="2" t="str">
        <f>TEXT(Data_Table[[#This Row],[Date]],"mmm")</f>
        <v>May</v>
      </c>
      <c r="D239" s="2" t="str">
        <f>"Q"&amp;INT((MONTH(Data_Table[[#This Row],[Date]])-1)/3)+1</f>
        <v>Q2</v>
      </c>
      <c r="E239" s="2">
        <f>WEEKNUM(Data_Table[[#This Row],[Date]], 2)</f>
        <v>20</v>
      </c>
      <c r="F239" s="2" t="s">
        <v>392</v>
      </c>
      <c r="G239" s="2" t="s">
        <v>136</v>
      </c>
      <c r="H239" s="2" t="s">
        <v>258</v>
      </c>
      <c r="I239" s="3">
        <v>34</v>
      </c>
    </row>
    <row r="240" spans="1:9">
      <c r="A240" s="1">
        <v>43238</v>
      </c>
      <c r="B240" s="29">
        <f>YEAR(Data_Table[[#This Row],[Date]])</f>
        <v>2018</v>
      </c>
      <c r="C240" s="2" t="str">
        <f>TEXT(Data_Table[[#This Row],[Date]],"mmm")</f>
        <v>May</v>
      </c>
      <c r="D240" s="2" t="str">
        <f>"Q"&amp;INT((MONTH(Data_Table[[#This Row],[Date]])-1)/3)+1</f>
        <v>Q2</v>
      </c>
      <c r="E240" s="2">
        <f>WEEKNUM(Data_Table[[#This Row],[Date]], 2)</f>
        <v>20</v>
      </c>
      <c r="F240" s="2" t="s">
        <v>309</v>
      </c>
      <c r="G240" s="2" t="s">
        <v>67</v>
      </c>
      <c r="H240" s="2" t="s">
        <v>184</v>
      </c>
      <c r="I240" s="3">
        <v>29</v>
      </c>
    </row>
    <row r="241" spans="1:9">
      <c r="A241" s="1">
        <v>43238</v>
      </c>
      <c r="B241" s="29">
        <f>YEAR(Data_Table[[#This Row],[Date]])</f>
        <v>2018</v>
      </c>
      <c r="C241" s="2" t="str">
        <f>TEXT(Data_Table[[#This Row],[Date]],"mmm")</f>
        <v>May</v>
      </c>
      <c r="D241" s="2" t="str">
        <f>"Q"&amp;INT((MONTH(Data_Table[[#This Row],[Date]])-1)/3)+1</f>
        <v>Q2</v>
      </c>
      <c r="E241" s="2">
        <f>WEEKNUM(Data_Table[[#This Row],[Date]], 2)</f>
        <v>20</v>
      </c>
      <c r="F241" s="2" t="s">
        <v>390</v>
      </c>
      <c r="G241" s="2" t="s">
        <v>134</v>
      </c>
      <c r="H241" s="2" t="s">
        <v>256</v>
      </c>
      <c r="I241" s="3">
        <v>22</v>
      </c>
    </row>
    <row r="242" spans="1:9">
      <c r="A242" s="1">
        <v>43241</v>
      </c>
      <c r="B242" s="29">
        <f>YEAR(Data_Table[[#This Row],[Date]])</f>
        <v>2018</v>
      </c>
      <c r="C242" s="2" t="str">
        <f>TEXT(Data_Table[[#This Row],[Date]],"mmm")</f>
        <v>May</v>
      </c>
      <c r="D242" s="2" t="str">
        <f>"Q"&amp;INT((MONTH(Data_Table[[#This Row],[Date]])-1)/3)+1</f>
        <v>Q2</v>
      </c>
      <c r="E242" s="2">
        <f>WEEKNUM(Data_Table[[#This Row],[Date]], 2)</f>
        <v>21</v>
      </c>
      <c r="F242" s="2" t="s">
        <v>349</v>
      </c>
      <c r="G242" s="2" t="s">
        <v>101</v>
      </c>
      <c r="H242" s="2" t="s">
        <v>222</v>
      </c>
      <c r="I242" s="3">
        <v>29</v>
      </c>
    </row>
    <row r="243" spans="1:9">
      <c r="A243" s="1">
        <v>43241</v>
      </c>
      <c r="B243" s="29">
        <f>YEAR(Data_Table[[#This Row],[Date]])</f>
        <v>2018</v>
      </c>
      <c r="C243" s="2" t="str">
        <f>TEXT(Data_Table[[#This Row],[Date]],"mmm")</f>
        <v>May</v>
      </c>
      <c r="D243" s="2" t="str">
        <f>"Q"&amp;INT((MONTH(Data_Table[[#This Row],[Date]])-1)/3)+1</f>
        <v>Q2</v>
      </c>
      <c r="E243" s="2">
        <f>WEEKNUM(Data_Table[[#This Row],[Date]], 2)</f>
        <v>21</v>
      </c>
      <c r="F243" s="2" t="s">
        <v>392</v>
      </c>
      <c r="G243" s="2" t="s">
        <v>136</v>
      </c>
      <c r="H243" s="2" t="s">
        <v>258</v>
      </c>
      <c r="I243" s="3">
        <v>51</v>
      </c>
    </row>
    <row r="244" spans="1:9">
      <c r="A244" s="1">
        <v>43242</v>
      </c>
      <c r="B244" s="29">
        <f>YEAR(Data_Table[[#This Row],[Date]])</f>
        <v>2018</v>
      </c>
      <c r="C244" s="2" t="str">
        <f>TEXT(Data_Table[[#This Row],[Date]],"mmm")</f>
        <v>May</v>
      </c>
      <c r="D244" s="2" t="str">
        <f>"Q"&amp;INT((MONTH(Data_Table[[#This Row],[Date]])-1)/3)+1</f>
        <v>Q2</v>
      </c>
      <c r="E244" s="2">
        <f>WEEKNUM(Data_Table[[#This Row],[Date]], 2)</f>
        <v>21</v>
      </c>
      <c r="F244" s="2" t="s">
        <v>261</v>
      </c>
      <c r="G244" s="2" t="s">
        <v>27</v>
      </c>
      <c r="H244" s="2" t="s">
        <v>139</v>
      </c>
      <c r="I244" s="3">
        <v>22</v>
      </c>
    </row>
    <row r="245" spans="1:9">
      <c r="A245" s="1">
        <v>43242</v>
      </c>
      <c r="B245" s="29">
        <f>YEAR(Data_Table[[#This Row],[Date]])</f>
        <v>2018</v>
      </c>
      <c r="C245" s="2" t="str">
        <f>TEXT(Data_Table[[#This Row],[Date]],"mmm")</f>
        <v>May</v>
      </c>
      <c r="D245" s="2" t="str">
        <f>"Q"&amp;INT((MONTH(Data_Table[[#This Row],[Date]])-1)/3)+1</f>
        <v>Q2</v>
      </c>
      <c r="E245" s="2">
        <f>WEEKNUM(Data_Table[[#This Row],[Date]], 2)</f>
        <v>21</v>
      </c>
      <c r="F245" s="2" t="s">
        <v>296</v>
      </c>
      <c r="G245" s="2" t="s">
        <v>58</v>
      </c>
      <c r="H245" s="2" t="s">
        <v>174</v>
      </c>
      <c r="I245" s="3">
        <v>13.3</v>
      </c>
    </row>
    <row r="246" spans="1:9">
      <c r="A246" s="1">
        <v>43242</v>
      </c>
      <c r="B246" s="29">
        <f>YEAR(Data_Table[[#This Row],[Date]])</f>
        <v>2018</v>
      </c>
      <c r="C246" s="2" t="str">
        <f>TEXT(Data_Table[[#This Row],[Date]],"mmm")</f>
        <v>May</v>
      </c>
      <c r="D246" s="2" t="str">
        <f>"Q"&amp;INT((MONTH(Data_Table[[#This Row],[Date]])-1)/3)+1</f>
        <v>Q2</v>
      </c>
      <c r="E246" s="2">
        <f>WEEKNUM(Data_Table[[#This Row],[Date]], 2)</f>
        <v>21</v>
      </c>
      <c r="F246" s="2" t="s">
        <v>315</v>
      </c>
      <c r="G246" s="2" t="s">
        <v>73</v>
      </c>
      <c r="H246" s="2" t="s">
        <v>190</v>
      </c>
      <c r="I246" s="3">
        <v>21.25</v>
      </c>
    </row>
    <row r="247" spans="1:9">
      <c r="A247" s="1">
        <v>43242</v>
      </c>
      <c r="B247" s="29">
        <f>YEAR(Data_Table[[#This Row],[Date]])</f>
        <v>2018</v>
      </c>
      <c r="C247" s="2" t="str">
        <f>TEXT(Data_Table[[#This Row],[Date]],"mmm")</f>
        <v>May</v>
      </c>
      <c r="D247" s="2" t="str">
        <f>"Q"&amp;INT((MONTH(Data_Table[[#This Row],[Date]])-1)/3)+1</f>
        <v>Q2</v>
      </c>
      <c r="E247" s="2">
        <f>WEEKNUM(Data_Table[[#This Row],[Date]], 2)</f>
        <v>21</v>
      </c>
      <c r="F247" s="2" t="s">
        <v>345</v>
      </c>
      <c r="G247" s="2" t="s">
        <v>97</v>
      </c>
      <c r="H247" s="2" t="s">
        <v>218</v>
      </c>
      <c r="I247" s="3">
        <v>22.8</v>
      </c>
    </row>
    <row r="248" spans="1:9">
      <c r="A248" s="1">
        <v>43242</v>
      </c>
      <c r="B248" s="29">
        <f>YEAR(Data_Table[[#This Row],[Date]])</f>
        <v>2018</v>
      </c>
      <c r="C248" s="2" t="str">
        <f>TEXT(Data_Table[[#This Row],[Date]],"mmm")</f>
        <v>May</v>
      </c>
      <c r="D248" s="2" t="str">
        <f>"Q"&amp;INT((MONTH(Data_Table[[#This Row],[Date]])-1)/3)+1</f>
        <v>Q2</v>
      </c>
      <c r="E248" s="2">
        <f>WEEKNUM(Data_Table[[#This Row],[Date]], 2)</f>
        <v>21</v>
      </c>
      <c r="F248" s="2" t="s">
        <v>362</v>
      </c>
      <c r="G248" s="2" t="s">
        <v>110</v>
      </c>
      <c r="H248" s="2" t="s">
        <v>232</v>
      </c>
      <c r="I248" s="3">
        <v>17.48</v>
      </c>
    </row>
    <row r="249" spans="1:9">
      <c r="A249" s="1">
        <v>43243</v>
      </c>
      <c r="B249" s="29">
        <f>YEAR(Data_Table[[#This Row],[Date]])</f>
        <v>2018</v>
      </c>
      <c r="C249" s="2" t="str">
        <f>TEXT(Data_Table[[#This Row],[Date]],"mmm")</f>
        <v>May</v>
      </c>
      <c r="D249" s="2" t="str">
        <f>"Q"&amp;INT((MONTH(Data_Table[[#This Row],[Date]])-1)/3)+1</f>
        <v>Q2</v>
      </c>
      <c r="E249" s="2">
        <f>WEEKNUM(Data_Table[[#This Row],[Date]], 2)</f>
        <v>21</v>
      </c>
      <c r="F249" s="2" t="s">
        <v>266</v>
      </c>
      <c r="G249" s="2" t="s">
        <v>32</v>
      </c>
      <c r="H249" s="2" t="s">
        <v>144</v>
      </c>
      <c r="I249" s="3">
        <v>22</v>
      </c>
    </row>
    <row r="250" spans="1:9">
      <c r="A250" s="1">
        <v>43244</v>
      </c>
      <c r="B250" s="29">
        <f>YEAR(Data_Table[[#This Row],[Date]])</f>
        <v>2018</v>
      </c>
      <c r="C250" s="2" t="str">
        <f>TEXT(Data_Table[[#This Row],[Date]],"mmm")</f>
        <v>May</v>
      </c>
      <c r="D250" s="2" t="str">
        <f>"Q"&amp;INT((MONTH(Data_Table[[#This Row],[Date]])-1)/3)+1</f>
        <v>Q2</v>
      </c>
      <c r="E250" s="2">
        <f>WEEKNUM(Data_Table[[#This Row],[Date]], 2)</f>
        <v>21</v>
      </c>
      <c r="F250" s="2" t="s">
        <v>334</v>
      </c>
      <c r="G250" s="2" t="s">
        <v>90</v>
      </c>
      <c r="H250" s="2" t="s">
        <v>209</v>
      </c>
      <c r="I250" s="3">
        <v>21.22</v>
      </c>
    </row>
    <row r="251" spans="1:9">
      <c r="A251" s="1">
        <v>43245</v>
      </c>
      <c r="B251" s="29">
        <f>YEAR(Data_Table[[#This Row],[Date]])</f>
        <v>2018</v>
      </c>
      <c r="C251" s="2" t="str">
        <f>TEXT(Data_Table[[#This Row],[Date]],"mmm")</f>
        <v>May</v>
      </c>
      <c r="D251" s="2" t="str">
        <f>"Q"&amp;INT((MONTH(Data_Table[[#This Row],[Date]])-1)/3)+1</f>
        <v>Q2</v>
      </c>
      <c r="E251" s="2">
        <f>WEEKNUM(Data_Table[[#This Row],[Date]], 2)</f>
        <v>21</v>
      </c>
      <c r="F251" s="2" t="s">
        <v>390</v>
      </c>
      <c r="G251" s="2" t="s">
        <v>134</v>
      </c>
      <c r="H251" s="2" t="s">
        <v>256</v>
      </c>
      <c r="I251" s="3">
        <v>22</v>
      </c>
    </row>
    <row r="252" spans="1:9">
      <c r="A252" s="1">
        <v>43248</v>
      </c>
      <c r="B252" s="29">
        <f>YEAR(Data_Table[[#This Row],[Date]])</f>
        <v>2018</v>
      </c>
      <c r="C252" s="2" t="str">
        <f>TEXT(Data_Table[[#This Row],[Date]],"mmm")</f>
        <v>May</v>
      </c>
      <c r="D252" s="2" t="str">
        <f>"Q"&amp;INT((MONTH(Data_Table[[#This Row],[Date]])-1)/3)+1</f>
        <v>Q2</v>
      </c>
      <c r="E252" s="2">
        <f>WEEKNUM(Data_Table[[#This Row],[Date]], 2)</f>
        <v>22</v>
      </c>
      <c r="F252" s="2" t="s">
        <v>327</v>
      </c>
      <c r="G252" s="2" t="s">
        <v>83</v>
      </c>
      <c r="H252" s="2" t="s">
        <v>202</v>
      </c>
      <c r="I252" s="3">
        <v>22</v>
      </c>
    </row>
    <row r="253" spans="1:9">
      <c r="A253" s="1">
        <v>43248</v>
      </c>
      <c r="B253" s="29">
        <f>YEAR(Data_Table[[#This Row],[Date]])</f>
        <v>2018</v>
      </c>
      <c r="C253" s="2" t="str">
        <f>TEXT(Data_Table[[#This Row],[Date]],"mmm")</f>
        <v>May</v>
      </c>
      <c r="D253" s="2" t="str">
        <f>"Q"&amp;INT((MONTH(Data_Table[[#This Row],[Date]])-1)/3)+1</f>
        <v>Q2</v>
      </c>
      <c r="E253" s="2">
        <f>WEEKNUM(Data_Table[[#This Row],[Date]], 2)</f>
        <v>22</v>
      </c>
      <c r="F253" s="2" t="s">
        <v>349</v>
      </c>
      <c r="G253" s="2" t="s">
        <v>101</v>
      </c>
      <c r="H253" s="2" t="s">
        <v>222</v>
      </c>
      <c r="I253" s="3">
        <v>29</v>
      </c>
    </row>
    <row r="254" spans="1:9">
      <c r="A254" s="1">
        <v>43248</v>
      </c>
      <c r="B254" s="29">
        <f>YEAR(Data_Table[[#This Row],[Date]])</f>
        <v>2018</v>
      </c>
      <c r="C254" s="2" t="str">
        <f>TEXT(Data_Table[[#This Row],[Date]],"mmm")</f>
        <v>May</v>
      </c>
      <c r="D254" s="2" t="str">
        <f>"Q"&amp;INT((MONTH(Data_Table[[#This Row],[Date]])-1)/3)+1</f>
        <v>Q2</v>
      </c>
      <c r="E254" s="2">
        <f>WEEKNUM(Data_Table[[#This Row],[Date]], 2)</f>
        <v>22</v>
      </c>
      <c r="F254" s="2" t="s">
        <v>362</v>
      </c>
      <c r="G254" s="2" t="s">
        <v>110</v>
      </c>
      <c r="H254" s="2" t="s">
        <v>232</v>
      </c>
      <c r="I254" s="3">
        <v>17.48</v>
      </c>
    </row>
    <row r="255" spans="1:9">
      <c r="A255" s="1">
        <v>43249</v>
      </c>
      <c r="B255" s="29">
        <f>YEAR(Data_Table[[#This Row],[Date]])</f>
        <v>2018</v>
      </c>
      <c r="C255" s="2" t="str">
        <f>TEXT(Data_Table[[#This Row],[Date]],"mmm")</f>
        <v>May</v>
      </c>
      <c r="D255" s="2" t="str">
        <f>"Q"&amp;INT((MONTH(Data_Table[[#This Row],[Date]])-1)/3)+1</f>
        <v>Q2</v>
      </c>
      <c r="E255" s="2">
        <f>WEEKNUM(Data_Table[[#This Row],[Date]], 2)</f>
        <v>22</v>
      </c>
      <c r="F255" s="2" t="s">
        <v>262</v>
      </c>
      <c r="G255" s="2" t="s">
        <v>28</v>
      </c>
      <c r="H255" s="2" t="s">
        <v>140</v>
      </c>
      <c r="I255" s="3">
        <v>22</v>
      </c>
    </row>
    <row r="256" spans="1:9">
      <c r="A256" s="1">
        <v>43250</v>
      </c>
      <c r="B256" s="29">
        <f>YEAR(Data_Table[[#This Row],[Date]])</f>
        <v>2018</v>
      </c>
      <c r="C256" s="2" t="str">
        <f>TEXT(Data_Table[[#This Row],[Date]],"mmm")</f>
        <v>May</v>
      </c>
      <c r="D256" s="2" t="str">
        <f>"Q"&amp;INT((MONTH(Data_Table[[#This Row],[Date]])-1)/3)+1</f>
        <v>Q2</v>
      </c>
      <c r="E256" s="2">
        <f>WEEKNUM(Data_Table[[#This Row],[Date]], 2)</f>
        <v>22</v>
      </c>
      <c r="F256" s="2" t="s">
        <v>266</v>
      </c>
      <c r="G256" s="2" t="s">
        <v>32</v>
      </c>
      <c r="H256" s="2" t="s">
        <v>144</v>
      </c>
      <c r="I256" s="3">
        <v>22</v>
      </c>
    </row>
    <row r="257" spans="1:9">
      <c r="A257" s="1">
        <v>43250</v>
      </c>
      <c r="B257" s="29">
        <f>YEAR(Data_Table[[#This Row],[Date]])</f>
        <v>2018</v>
      </c>
      <c r="C257" s="2" t="str">
        <f>TEXT(Data_Table[[#This Row],[Date]],"mmm")</f>
        <v>May</v>
      </c>
      <c r="D257" s="2" t="str">
        <f>"Q"&amp;INT((MONTH(Data_Table[[#This Row],[Date]])-1)/3)+1</f>
        <v>Q2</v>
      </c>
      <c r="E257" s="2">
        <f>WEEKNUM(Data_Table[[#This Row],[Date]], 2)</f>
        <v>22</v>
      </c>
      <c r="F257" s="2" t="s">
        <v>334</v>
      </c>
      <c r="G257" s="2" t="s">
        <v>90</v>
      </c>
      <c r="H257" s="2" t="s">
        <v>209</v>
      </c>
      <c r="I257" s="3">
        <v>21.17</v>
      </c>
    </row>
    <row r="258" spans="1:9">
      <c r="A258" s="1">
        <v>43251</v>
      </c>
      <c r="B258" s="29">
        <f>YEAR(Data_Table[[#This Row],[Date]])</f>
        <v>2018</v>
      </c>
      <c r="C258" s="2" t="str">
        <f>TEXT(Data_Table[[#This Row],[Date]],"mmm")</f>
        <v>May</v>
      </c>
      <c r="D258" s="2" t="str">
        <f>"Q"&amp;INT((MONTH(Data_Table[[#This Row],[Date]])-1)/3)+1</f>
        <v>Q2</v>
      </c>
      <c r="E258" s="2">
        <f>WEEKNUM(Data_Table[[#This Row],[Date]], 2)</f>
        <v>22</v>
      </c>
      <c r="F258" s="2" t="s">
        <v>297</v>
      </c>
      <c r="G258" s="2" t="s">
        <v>13</v>
      </c>
      <c r="H258" s="2" t="s">
        <v>13</v>
      </c>
      <c r="I258" s="3">
        <v>22</v>
      </c>
    </row>
    <row r="259" spans="1:9">
      <c r="A259" s="1">
        <v>43251</v>
      </c>
      <c r="B259" s="29">
        <f>YEAR(Data_Table[[#This Row],[Date]])</f>
        <v>2018</v>
      </c>
      <c r="C259" s="2" t="str">
        <f>TEXT(Data_Table[[#This Row],[Date]],"mmm")</f>
        <v>May</v>
      </c>
      <c r="D259" s="2" t="str">
        <f>"Q"&amp;INT((MONTH(Data_Table[[#This Row],[Date]])-1)/3)+1</f>
        <v>Q2</v>
      </c>
      <c r="E259" s="2">
        <f>WEEKNUM(Data_Table[[#This Row],[Date]], 2)</f>
        <v>22</v>
      </c>
      <c r="F259" s="2" t="s">
        <v>392</v>
      </c>
      <c r="G259" s="2" t="s">
        <v>136</v>
      </c>
      <c r="H259" s="2" t="s">
        <v>258</v>
      </c>
      <c r="I259" s="3">
        <v>34</v>
      </c>
    </row>
    <row r="260" spans="1:9">
      <c r="A260" s="1">
        <v>43255</v>
      </c>
      <c r="B260" s="29">
        <f>YEAR(Data_Table[[#This Row],[Date]])</f>
        <v>2018</v>
      </c>
      <c r="C260" s="2" t="str">
        <f>TEXT(Data_Table[[#This Row],[Date]],"mmm")</f>
        <v>Jun</v>
      </c>
      <c r="D260" s="2" t="str">
        <f>"Q"&amp;INT((MONTH(Data_Table[[#This Row],[Date]])-1)/3)+1</f>
        <v>Q2</v>
      </c>
      <c r="E260" s="2">
        <f>WEEKNUM(Data_Table[[#This Row],[Date]], 2)</f>
        <v>23</v>
      </c>
      <c r="F260" s="2" t="s">
        <v>288</v>
      </c>
      <c r="G260" s="2" t="s">
        <v>52</v>
      </c>
      <c r="H260" s="2" t="s">
        <v>166</v>
      </c>
      <c r="I260" s="3">
        <v>25</v>
      </c>
    </row>
    <row r="261" spans="1:9">
      <c r="A261" s="1">
        <v>43255</v>
      </c>
      <c r="B261" s="29">
        <f>YEAR(Data_Table[[#This Row],[Date]])</f>
        <v>2018</v>
      </c>
      <c r="C261" s="2" t="str">
        <f>TEXT(Data_Table[[#This Row],[Date]],"mmm")</f>
        <v>Jun</v>
      </c>
      <c r="D261" s="2" t="str">
        <f>"Q"&amp;INT((MONTH(Data_Table[[#This Row],[Date]])-1)/3)+1</f>
        <v>Q2</v>
      </c>
      <c r="E261" s="2">
        <f>WEEKNUM(Data_Table[[#This Row],[Date]], 2)</f>
        <v>23</v>
      </c>
      <c r="F261" s="2" t="s">
        <v>309</v>
      </c>
      <c r="G261" s="2" t="s">
        <v>67</v>
      </c>
      <c r="H261" s="2" t="s">
        <v>184</v>
      </c>
      <c r="I261" s="3">
        <v>29</v>
      </c>
    </row>
    <row r="262" spans="1:9">
      <c r="A262" s="1">
        <v>43255</v>
      </c>
      <c r="B262" s="29">
        <f>YEAR(Data_Table[[#This Row],[Date]])</f>
        <v>2018</v>
      </c>
      <c r="C262" s="2" t="str">
        <f>TEXT(Data_Table[[#This Row],[Date]],"mmm")</f>
        <v>Jun</v>
      </c>
      <c r="D262" s="2" t="str">
        <f>"Q"&amp;INT((MONTH(Data_Table[[#This Row],[Date]])-1)/3)+1</f>
        <v>Q2</v>
      </c>
      <c r="E262" s="2">
        <f>WEEKNUM(Data_Table[[#This Row],[Date]], 2)</f>
        <v>23</v>
      </c>
      <c r="F262" s="2" t="s">
        <v>327</v>
      </c>
      <c r="G262" s="2" t="s">
        <v>83</v>
      </c>
      <c r="H262" s="2" t="s">
        <v>202</v>
      </c>
      <c r="I262" s="3">
        <v>22</v>
      </c>
    </row>
    <row r="263" spans="1:9">
      <c r="A263" s="1">
        <v>43255</v>
      </c>
      <c r="B263" s="29">
        <f>YEAR(Data_Table[[#This Row],[Date]])</f>
        <v>2018</v>
      </c>
      <c r="C263" s="2" t="str">
        <f>TEXT(Data_Table[[#This Row],[Date]],"mmm")</f>
        <v>Jun</v>
      </c>
      <c r="D263" s="2" t="str">
        <f>"Q"&amp;INT((MONTH(Data_Table[[#This Row],[Date]])-1)/3)+1</f>
        <v>Q2</v>
      </c>
      <c r="E263" s="2">
        <f>WEEKNUM(Data_Table[[#This Row],[Date]], 2)</f>
        <v>23</v>
      </c>
      <c r="F263" s="2" t="s">
        <v>345</v>
      </c>
      <c r="G263" s="2" t="s">
        <v>97</v>
      </c>
      <c r="H263" s="2" t="s">
        <v>218</v>
      </c>
      <c r="I263" s="3">
        <v>22.8</v>
      </c>
    </row>
    <row r="264" spans="1:9">
      <c r="A264" s="1">
        <v>43255</v>
      </c>
      <c r="B264" s="29">
        <f>YEAR(Data_Table[[#This Row],[Date]])</f>
        <v>2018</v>
      </c>
      <c r="C264" s="2" t="str">
        <f>TEXT(Data_Table[[#This Row],[Date]],"mmm")</f>
        <v>Jun</v>
      </c>
      <c r="D264" s="2" t="str">
        <f>"Q"&amp;INT((MONTH(Data_Table[[#This Row],[Date]])-1)/3)+1</f>
        <v>Q2</v>
      </c>
      <c r="E264" s="2">
        <f>WEEKNUM(Data_Table[[#This Row],[Date]], 2)</f>
        <v>23</v>
      </c>
      <c r="F264" s="2" t="s">
        <v>349</v>
      </c>
      <c r="G264" s="2" t="s">
        <v>101</v>
      </c>
      <c r="H264" s="2" t="s">
        <v>222</v>
      </c>
      <c r="I264" s="3">
        <v>29</v>
      </c>
    </row>
    <row r="265" spans="1:9">
      <c r="A265" s="1">
        <v>43255</v>
      </c>
      <c r="B265" s="29">
        <f>YEAR(Data_Table[[#This Row],[Date]])</f>
        <v>2018</v>
      </c>
      <c r="C265" s="2" t="str">
        <f>TEXT(Data_Table[[#This Row],[Date]],"mmm")</f>
        <v>Jun</v>
      </c>
      <c r="D265" s="2" t="str">
        <f>"Q"&amp;INT((MONTH(Data_Table[[#This Row],[Date]])-1)/3)+1</f>
        <v>Q2</v>
      </c>
      <c r="E265" s="2">
        <f>WEEKNUM(Data_Table[[#This Row],[Date]], 2)</f>
        <v>23</v>
      </c>
      <c r="F265" s="2" t="s">
        <v>392</v>
      </c>
      <c r="G265" s="2" t="s">
        <v>136</v>
      </c>
      <c r="H265" s="2" t="s">
        <v>258</v>
      </c>
      <c r="I265" s="3">
        <v>51</v>
      </c>
    </row>
    <row r="266" spans="1:9">
      <c r="A266" s="1">
        <v>43256</v>
      </c>
      <c r="B266" s="29">
        <f>YEAR(Data_Table[[#This Row],[Date]])</f>
        <v>2018</v>
      </c>
      <c r="C266" s="2" t="str">
        <f>TEXT(Data_Table[[#This Row],[Date]],"mmm")</f>
        <v>Jun</v>
      </c>
      <c r="D266" s="2" t="str">
        <f>"Q"&amp;INT((MONTH(Data_Table[[#This Row],[Date]])-1)/3)+1</f>
        <v>Q2</v>
      </c>
      <c r="E266" s="2">
        <f>WEEKNUM(Data_Table[[#This Row],[Date]], 2)</f>
        <v>23</v>
      </c>
      <c r="F266" s="2" t="s">
        <v>262</v>
      </c>
      <c r="G266" s="2" t="s">
        <v>28</v>
      </c>
      <c r="H266" s="2" t="s">
        <v>140</v>
      </c>
      <c r="I266" s="3">
        <v>22</v>
      </c>
    </row>
    <row r="267" spans="1:9">
      <c r="A267" s="1">
        <v>43256</v>
      </c>
      <c r="B267" s="29">
        <f>YEAR(Data_Table[[#This Row],[Date]])</f>
        <v>2018</v>
      </c>
      <c r="C267" s="2" t="str">
        <f>TEXT(Data_Table[[#This Row],[Date]],"mmm")</f>
        <v>Jun</v>
      </c>
      <c r="D267" s="2" t="str">
        <f>"Q"&amp;INT((MONTH(Data_Table[[#This Row],[Date]])-1)/3)+1</f>
        <v>Q2</v>
      </c>
      <c r="E267" s="2">
        <f>WEEKNUM(Data_Table[[#This Row],[Date]], 2)</f>
        <v>23</v>
      </c>
      <c r="F267" s="2" t="s">
        <v>362</v>
      </c>
      <c r="G267" s="2" t="s">
        <v>110</v>
      </c>
      <c r="H267" s="2" t="s">
        <v>232</v>
      </c>
      <c r="I267" s="3">
        <v>17.48</v>
      </c>
    </row>
    <row r="268" spans="1:9">
      <c r="A268" s="1">
        <v>43257</v>
      </c>
      <c r="B268" s="29">
        <f>YEAR(Data_Table[[#This Row],[Date]])</f>
        <v>2018</v>
      </c>
      <c r="C268" s="2" t="str">
        <f>TEXT(Data_Table[[#This Row],[Date]],"mmm")</f>
        <v>Jun</v>
      </c>
      <c r="D268" s="2" t="str">
        <f>"Q"&amp;INT((MONTH(Data_Table[[#This Row],[Date]])-1)/3)+1</f>
        <v>Q2</v>
      </c>
      <c r="E268" s="2">
        <f>WEEKNUM(Data_Table[[#This Row],[Date]], 2)</f>
        <v>23</v>
      </c>
      <c r="F268" s="2" t="s">
        <v>266</v>
      </c>
      <c r="G268" s="2" t="s">
        <v>32</v>
      </c>
      <c r="H268" s="2" t="s">
        <v>144</v>
      </c>
      <c r="I268" s="3">
        <v>22</v>
      </c>
    </row>
    <row r="269" spans="1:9">
      <c r="A269" s="1">
        <v>43257</v>
      </c>
      <c r="B269" s="29">
        <f>YEAR(Data_Table[[#This Row],[Date]])</f>
        <v>2018</v>
      </c>
      <c r="C269" s="2" t="str">
        <f>TEXT(Data_Table[[#This Row],[Date]],"mmm")</f>
        <v>Jun</v>
      </c>
      <c r="D269" s="2" t="str">
        <f>"Q"&amp;INT((MONTH(Data_Table[[#This Row],[Date]])-1)/3)+1</f>
        <v>Q2</v>
      </c>
      <c r="E269" s="2">
        <f>WEEKNUM(Data_Table[[#This Row],[Date]], 2)</f>
        <v>23</v>
      </c>
      <c r="F269" s="2" t="s">
        <v>296</v>
      </c>
      <c r="G269" s="2" t="s">
        <v>58</v>
      </c>
      <c r="H269" s="2" t="s">
        <v>174</v>
      </c>
      <c r="I269" s="3">
        <v>13.376000000000001</v>
      </c>
    </row>
    <row r="270" spans="1:9">
      <c r="A270" s="1">
        <v>43257</v>
      </c>
      <c r="B270" s="29">
        <f>YEAR(Data_Table[[#This Row],[Date]])</f>
        <v>2018</v>
      </c>
      <c r="C270" s="2" t="str">
        <f>TEXT(Data_Table[[#This Row],[Date]],"mmm")</f>
        <v>Jun</v>
      </c>
      <c r="D270" s="2" t="str">
        <f>"Q"&amp;INT((MONTH(Data_Table[[#This Row],[Date]])-1)/3)+1</f>
        <v>Q2</v>
      </c>
      <c r="E270" s="2">
        <f>WEEKNUM(Data_Table[[#This Row],[Date]], 2)</f>
        <v>23</v>
      </c>
      <c r="F270" s="2" t="s">
        <v>315</v>
      </c>
      <c r="G270" s="2" t="s">
        <v>73</v>
      </c>
      <c r="H270" s="2" t="s">
        <v>190</v>
      </c>
      <c r="I270" s="3">
        <v>21.19</v>
      </c>
    </row>
    <row r="271" spans="1:9">
      <c r="A271" s="1">
        <v>43258</v>
      </c>
      <c r="B271" s="29">
        <f>YEAR(Data_Table[[#This Row],[Date]])</f>
        <v>2018</v>
      </c>
      <c r="C271" s="2" t="str">
        <f>TEXT(Data_Table[[#This Row],[Date]],"mmm")</f>
        <v>Jun</v>
      </c>
      <c r="D271" s="2" t="str">
        <f>"Q"&amp;INT((MONTH(Data_Table[[#This Row],[Date]])-1)/3)+1</f>
        <v>Q2</v>
      </c>
      <c r="E271" s="2">
        <f>WEEKNUM(Data_Table[[#This Row],[Date]], 2)</f>
        <v>23</v>
      </c>
      <c r="F271" s="2" t="s">
        <v>262</v>
      </c>
      <c r="G271" s="2" t="s">
        <v>28</v>
      </c>
      <c r="H271" s="2" t="s">
        <v>140</v>
      </c>
      <c r="I271" s="3">
        <v>22</v>
      </c>
    </row>
    <row r="272" spans="1:9">
      <c r="A272" s="1">
        <v>43258</v>
      </c>
      <c r="B272" s="29">
        <f>YEAR(Data_Table[[#This Row],[Date]])</f>
        <v>2018</v>
      </c>
      <c r="C272" s="2" t="str">
        <f>TEXT(Data_Table[[#This Row],[Date]],"mmm")</f>
        <v>Jun</v>
      </c>
      <c r="D272" s="2" t="str">
        <f>"Q"&amp;INT((MONTH(Data_Table[[#This Row],[Date]])-1)/3)+1</f>
        <v>Q2</v>
      </c>
      <c r="E272" s="2">
        <f>WEEKNUM(Data_Table[[#This Row],[Date]], 2)</f>
        <v>23</v>
      </c>
      <c r="F272" s="2" t="s">
        <v>334</v>
      </c>
      <c r="G272" s="2" t="s">
        <v>90</v>
      </c>
      <c r="H272" s="2" t="s">
        <v>209</v>
      </c>
      <c r="I272" s="3">
        <v>21.27</v>
      </c>
    </row>
    <row r="273" spans="1:9">
      <c r="A273" s="1">
        <v>43259</v>
      </c>
      <c r="B273" s="29">
        <f>YEAR(Data_Table[[#This Row],[Date]])</f>
        <v>2018</v>
      </c>
      <c r="C273" s="2" t="str">
        <f>TEXT(Data_Table[[#This Row],[Date]],"mmm")</f>
        <v>Jun</v>
      </c>
      <c r="D273" s="2" t="str">
        <f>"Q"&amp;INT((MONTH(Data_Table[[#This Row],[Date]])-1)/3)+1</f>
        <v>Q2</v>
      </c>
      <c r="E273" s="2">
        <f>WEEKNUM(Data_Table[[#This Row],[Date]], 2)</f>
        <v>23</v>
      </c>
      <c r="F273" s="2" t="s">
        <v>331</v>
      </c>
      <c r="G273" s="2" t="s">
        <v>87</v>
      </c>
      <c r="H273" s="2" t="s">
        <v>206</v>
      </c>
      <c r="I273" s="3">
        <v>94.08</v>
      </c>
    </row>
    <row r="274" spans="1:9">
      <c r="A274" s="1">
        <v>43261</v>
      </c>
      <c r="B274" s="29">
        <f>YEAR(Data_Table[[#This Row],[Date]])</f>
        <v>2018</v>
      </c>
      <c r="C274" s="2" t="str">
        <f>TEXT(Data_Table[[#This Row],[Date]],"mmm")</f>
        <v>Jun</v>
      </c>
      <c r="D274" s="2" t="str">
        <f>"Q"&amp;INT((MONTH(Data_Table[[#This Row],[Date]])-1)/3)+1</f>
        <v>Q2</v>
      </c>
      <c r="E274" s="2">
        <f>WEEKNUM(Data_Table[[#This Row],[Date]], 2)</f>
        <v>23</v>
      </c>
      <c r="F274" s="2" t="s">
        <v>390</v>
      </c>
      <c r="G274" s="2" t="s">
        <v>134</v>
      </c>
      <c r="H274" s="2" t="s">
        <v>256</v>
      </c>
      <c r="I274" s="3">
        <v>22</v>
      </c>
    </row>
    <row r="275" spans="1:9">
      <c r="A275" s="1">
        <v>43262</v>
      </c>
      <c r="B275" s="29">
        <f>YEAR(Data_Table[[#This Row],[Date]])</f>
        <v>2018</v>
      </c>
      <c r="C275" s="2" t="str">
        <f>TEXT(Data_Table[[#This Row],[Date]],"mmm")</f>
        <v>Jun</v>
      </c>
      <c r="D275" s="2" t="str">
        <f>"Q"&amp;INT((MONTH(Data_Table[[#This Row],[Date]])-1)/3)+1</f>
        <v>Q2</v>
      </c>
      <c r="E275" s="2">
        <f>WEEKNUM(Data_Table[[#This Row],[Date]], 2)</f>
        <v>24</v>
      </c>
      <c r="F275" s="2" t="s">
        <v>309</v>
      </c>
      <c r="G275" s="2" t="s">
        <v>67</v>
      </c>
      <c r="H275" s="2" t="s">
        <v>184</v>
      </c>
      <c r="I275" s="3">
        <v>29</v>
      </c>
    </row>
    <row r="276" spans="1:9">
      <c r="A276" s="1">
        <v>43262</v>
      </c>
      <c r="B276" s="29">
        <f>YEAR(Data_Table[[#This Row],[Date]])</f>
        <v>2018</v>
      </c>
      <c r="C276" s="2" t="str">
        <f>TEXT(Data_Table[[#This Row],[Date]],"mmm")</f>
        <v>Jun</v>
      </c>
      <c r="D276" s="2" t="str">
        <f>"Q"&amp;INT((MONTH(Data_Table[[#This Row],[Date]])-1)/3)+1</f>
        <v>Q2</v>
      </c>
      <c r="E276" s="2">
        <f>WEEKNUM(Data_Table[[#This Row],[Date]], 2)</f>
        <v>24</v>
      </c>
      <c r="F276" s="2" t="s">
        <v>346</v>
      </c>
      <c r="G276" s="2" t="s">
        <v>98</v>
      </c>
      <c r="H276" s="2" t="s">
        <v>219</v>
      </c>
      <c r="I276" s="3">
        <v>21</v>
      </c>
    </row>
    <row r="277" spans="1:9">
      <c r="A277" s="1">
        <v>43262</v>
      </c>
      <c r="B277" s="29">
        <f>YEAR(Data_Table[[#This Row],[Date]])</f>
        <v>2018</v>
      </c>
      <c r="C277" s="2" t="str">
        <f>TEXT(Data_Table[[#This Row],[Date]],"mmm")</f>
        <v>Jun</v>
      </c>
      <c r="D277" s="2" t="str">
        <f>"Q"&amp;INT((MONTH(Data_Table[[#This Row],[Date]])-1)/3)+1</f>
        <v>Q2</v>
      </c>
      <c r="E277" s="2">
        <f>WEEKNUM(Data_Table[[#This Row],[Date]], 2)</f>
        <v>24</v>
      </c>
      <c r="F277" s="2" t="s">
        <v>349</v>
      </c>
      <c r="G277" s="2" t="s">
        <v>101</v>
      </c>
      <c r="H277" s="2" t="s">
        <v>222</v>
      </c>
      <c r="I277" s="3">
        <v>29</v>
      </c>
    </row>
    <row r="278" spans="1:9">
      <c r="A278" s="1">
        <v>43262</v>
      </c>
      <c r="B278" s="29">
        <f>YEAR(Data_Table[[#This Row],[Date]])</f>
        <v>2018</v>
      </c>
      <c r="C278" s="2" t="str">
        <f>TEXT(Data_Table[[#This Row],[Date]],"mmm")</f>
        <v>Jun</v>
      </c>
      <c r="D278" s="2" t="str">
        <f>"Q"&amp;INT((MONTH(Data_Table[[#This Row],[Date]])-1)/3)+1</f>
        <v>Q2</v>
      </c>
      <c r="E278" s="2">
        <f>WEEKNUM(Data_Table[[#This Row],[Date]], 2)</f>
        <v>24</v>
      </c>
      <c r="F278" s="2" t="s">
        <v>392</v>
      </c>
      <c r="G278" s="2" t="s">
        <v>136</v>
      </c>
      <c r="H278" s="2" t="s">
        <v>258</v>
      </c>
      <c r="I278" s="3">
        <v>51</v>
      </c>
    </row>
    <row r="279" spans="1:9">
      <c r="A279" s="1">
        <v>43263</v>
      </c>
      <c r="B279" s="29">
        <f>YEAR(Data_Table[[#This Row],[Date]])</f>
        <v>2018</v>
      </c>
      <c r="C279" s="2" t="str">
        <f>TEXT(Data_Table[[#This Row],[Date]],"mmm")</f>
        <v>Jun</v>
      </c>
      <c r="D279" s="2" t="str">
        <f>"Q"&amp;INT((MONTH(Data_Table[[#This Row],[Date]])-1)/3)+1</f>
        <v>Q2</v>
      </c>
      <c r="E279" s="2">
        <f>WEEKNUM(Data_Table[[#This Row],[Date]], 2)</f>
        <v>24</v>
      </c>
      <c r="F279" s="2" t="s">
        <v>266</v>
      </c>
      <c r="G279" s="2" t="s">
        <v>32</v>
      </c>
      <c r="H279" s="2" t="s">
        <v>144</v>
      </c>
      <c r="I279" s="3">
        <v>22</v>
      </c>
    </row>
    <row r="280" spans="1:9">
      <c r="A280" s="1">
        <v>43263</v>
      </c>
      <c r="B280" s="29">
        <f>YEAR(Data_Table[[#This Row],[Date]])</f>
        <v>2018</v>
      </c>
      <c r="C280" s="2" t="str">
        <f>TEXT(Data_Table[[#This Row],[Date]],"mmm")</f>
        <v>Jun</v>
      </c>
      <c r="D280" s="2" t="str">
        <f>"Q"&amp;INT((MONTH(Data_Table[[#This Row],[Date]])-1)/3)+1</f>
        <v>Q2</v>
      </c>
      <c r="E280" s="2">
        <f>WEEKNUM(Data_Table[[#This Row],[Date]], 2)</f>
        <v>24</v>
      </c>
      <c r="F280" s="2" t="s">
        <v>351</v>
      </c>
      <c r="G280" s="2" t="s">
        <v>102</v>
      </c>
      <c r="H280" s="2" t="s">
        <v>152</v>
      </c>
      <c r="I280" s="3">
        <v>22</v>
      </c>
    </row>
    <row r="281" spans="1:9">
      <c r="A281" s="1">
        <v>43263</v>
      </c>
      <c r="B281" s="29">
        <f>YEAR(Data_Table[[#This Row],[Date]])</f>
        <v>2018</v>
      </c>
      <c r="C281" s="2" t="str">
        <f>TEXT(Data_Table[[#This Row],[Date]],"mmm")</f>
        <v>Jun</v>
      </c>
      <c r="D281" s="2" t="str">
        <f>"Q"&amp;INT((MONTH(Data_Table[[#This Row],[Date]])-1)/3)+1</f>
        <v>Q2</v>
      </c>
      <c r="E281" s="2">
        <f>WEEKNUM(Data_Table[[#This Row],[Date]], 2)</f>
        <v>24</v>
      </c>
      <c r="F281" s="2" t="s">
        <v>362</v>
      </c>
      <c r="G281" s="2" t="s">
        <v>110</v>
      </c>
      <c r="H281" s="2" t="s">
        <v>232</v>
      </c>
      <c r="I281" s="3">
        <v>17.48</v>
      </c>
    </row>
    <row r="282" spans="1:9">
      <c r="A282" s="1">
        <v>43263</v>
      </c>
      <c r="B282" s="29">
        <f>YEAR(Data_Table[[#This Row],[Date]])</f>
        <v>2018</v>
      </c>
      <c r="C282" s="2" t="str">
        <f>TEXT(Data_Table[[#This Row],[Date]],"mmm")</f>
        <v>Jun</v>
      </c>
      <c r="D282" s="2" t="str">
        <f>"Q"&amp;INT((MONTH(Data_Table[[#This Row],[Date]])-1)/3)+1</f>
        <v>Q2</v>
      </c>
      <c r="E282" s="2">
        <f>WEEKNUM(Data_Table[[#This Row],[Date]], 2)</f>
        <v>24</v>
      </c>
      <c r="F282" s="2" t="s">
        <v>370</v>
      </c>
      <c r="G282" s="2" t="s">
        <v>114</v>
      </c>
      <c r="H282" s="2" t="s">
        <v>239</v>
      </c>
      <c r="I282" s="3">
        <v>21</v>
      </c>
    </row>
    <row r="283" spans="1:9">
      <c r="A283" s="1">
        <v>43264</v>
      </c>
      <c r="B283" s="29">
        <f>YEAR(Data_Table[[#This Row],[Date]])</f>
        <v>2018</v>
      </c>
      <c r="C283" s="2" t="str">
        <f>TEXT(Data_Table[[#This Row],[Date]],"mmm")</f>
        <v>Jun</v>
      </c>
      <c r="D283" s="2" t="str">
        <f>"Q"&amp;INT((MONTH(Data_Table[[#This Row],[Date]])-1)/3)+1</f>
        <v>Q2</v>
      </c>
      <c r="E283" s="2">
        <f>WEEKNUM(Data_Table[[#This Row],[Date]], 2)</f>
        <v>24</v>
      </c>
      <c r="F283" s="2" t="s">
        <v>296</v>
      </c>
      <c r="G283" s="2" t="s">
        <v>58</v>
      </c>
      <c r="H283" s="2" t="s">
        <v>174</v>
      </c>
      <c r="I283" s="3">
        <v>13.3</v>
      </c>
    </row>
    <row r="284" spans="1:9">
      <c r="A284" s="1">
        <v>43264</v>
      </c>
      <c r="B284" s="29">
        <f>YEAR(Data_Table[[#This Row],[Date]])</f>
        <v>2018</v>
      </c>
      <c r="C284" s="2" t="str">
        <f>TEXT(Data_Table[[#This Row],[Date]],"mmm")</f>
        <v>Jun</v>
      </c>
      <c r="D284" s="2" t="str">
        <f>"Q"&amp;INT((MONTH(Data_Table[[#This Row],[Date]])-1)/3)+1</f>
        <v>Q2</v>
      </c>
      <c r="E284" s="2">
        <f>WEEKNUM(Data_Table[[#This Row],[Date]], 2)</f>
        <v>24</v>
      </c>
      <c r="F284" s="2" t="s">
        <v>350</v>
      </c>
      <c r="G284" s="2" t="s">
        <v>102</v>
      </c>
      <c r="H284" s="2" t="s">
        <v>223</v>
      </c>
      <c r="I284" s="3">
        <v>25</v>
      </c>
    </row>
    <row r="285" spans="1:9">
      <c r="A285" s="1">
        <v>43264</v>
      </c>
      <c r="B285" s="29">
        <f>YEAR(Data_Table[[#This Row],[Date]])</f>
        <v>2018</v>
      </c>
      <c r="C285" s="2" t="str">
        <f>TEXT(Data_Table[[#This Row],[Date]],"mmm")</f>
        <v>Jun</v>
      </c>
      <c r="D285" s="2" t="str">
        <f>"Q"&amp;INT((MONTH(Data_Table[[#This Row],[Date]])-1)/3)+1</f>
        <v>Q2</v>
      </c>
      <c r="E285" s="2">
        <f>WEEKNUM(Data_Table[[#This Row],[Date]], 2)</f>
        <v>24</v>
      </c>
      <c r="F285" s="2" t="s">
        <v>370</v>
      </c>
      <c r="G285" s="2" t="s">
        <v>114</v>
      </c>
      <c r="H285" s="2" t="s">
        <v>239</v>
      </c>
      <c r="I285" s="3">
        <v>10.5</v>
      </c>
    </row>
    <row r="286" spans="1:9">
      <c r="A286" s="1">
        <v>43265</v>
      </c>
      <c r="B286" s="29">
        <f>YEAR(Data_Table[[#This Row],[Date]])</f>
        <v>2018</v>
      </c>
      <c r="C286" s="2" t="str">
        <f>TEXT(Data_Table[[#This Row],[Date]],"mmm")</f>
        <v>Jun</v>
      </c>
      <c r="D286" s="2" t="str">
        <f>"Q"&amp;INT((MONTH(Data_Table[[#This Row],[Date]])-1)/3)+1</f>
        <v>Q2</v>
      </c>
      <c r="E286" s="2">
        <f>WEEKNUM(Data_Table[[#This Row],[Date]], 2)</f>
        <v>24</v>
      </c>
      <c r="F286" s="2" t="s">
        <v>262</v>
      </c>
      <c r="G286" s="2" t="s">
        <v>28</v>
      </c>
      <c r="H286" s="2" t="s">
        <v>140</v>
      </c>
      <c r="I286" s="3">
        <v>22</v>
      </c>
    </row>
    <row r="287" spans="1:9">
      <c r="A287" s="1">
        <v>43265</v>
      </c>
      <c r="B287" s="29">
        <f>YEAR(Data_Table[[#This Row],[Date]])</f>
        <v>2018</v>
      </c>
      <c r="C287" s="2" t="str">
        <f>TEXT(Data_Table[[#This Row],[Date]],"mmm")</f>
        <v>Jun</v>
      </c>
      <c r="D287" s="2" t="str">
        <f>"Q"&amp;INT((MONTH(Data_Table[[#This Row],[Date]])-1)/3)+1</f>
        <v>Q2</v>
      </c>
      <c r="E287" s="2">
        <f>WEEKNUM(Data_Table[[#This Row],[Date]], 2)</f>
        <v>24</v>
      </c>
      <c r="F287" s="2" t="s">
        <v>297</v>
      </c>
      <c r="G287" s="2" t="s">
        <v>13</v>
      </c>
      <c r="H287" s="2" t="s">
        <v>13</v>
      </c>
      <c r="I287" s="3">
        <v>22</v>
      </c>
    </row>
    <row r="288" spans="1:9">
      <c r="A288" s="1">
        <v>43266</v>
      </c>
      <c r="B288" s="29">
        <f>YEAR(Data_Table[[#This Row],[Date]])</f>
        <v>2018</v>
      </c>
      <c r="C288" s="2" t="str">
        <f>TEXT(Data_Table[[#This Row],[Date]],"mmm")</f>
        <v>Jun</v>
      </c>
      <c r="D288" s="2" t="str">
        <f>"Q"&amp;INT((MONTH(Data_Table[[#This Row],[Date]])-1)/3)+1</f>
        <v>Q2</v>
      </c>
      <c r="E288" s="2">
        <f>WEEKNUM(Data_Table[[#This Row],[Date]], 2)</f>
        <v>24</v>
      </c>
      <c r="F288" s="2" t="s">
        <v>309</v>
      </c>
      <c r="G288" s="2" t="s">
        <v>67</v>
      </c>
      <c r="H288" s="2" t="s">
        <v>184</v>
      </c>
      <c r="I288" s="3">
        <v>29</v>
      </c>
    </row>
    <row r="289" spans="1:9">
      <c r="A289" s="1">
        <v>43266</v>
      </c>
      <c r="B289" s="29">
        <f>YEAR(Data_Table[[#This Row],[Date]])</f>
        <v>2018</v>
      </c>
      <c r="C289" s="2" t="str">
        <f>TEXT(Data_Table[[#This Row],[Date]],"mmm")</f>
        <v>Jun</v>
      </c>
      <c r="D289" s="2" t="str">
        <f>"Q"&amp;INT((MONTH(Data_Table[[#This Row],[Date]])-1)/3)+1</f>
        <v>Q2</v>
      </c>
      <c r="E289" s="2">
        <f>WEEKNUM(Data_Table[[#This Row],[Date]], 2)</f>
        <v>24</v>
      </c>
      <c r="F289" s="2" t="s">
        <v>346</v>
      </c>
      <c r="G289" s="2" t="s">
        <v>98</v>
      </c>
      <c r="H289" s="2" t="s">
        <v>219</v>
      </c>
      <c r="I289" s="3">
        <v>21</v>
      </c>
    </row>
    <row r="290" spans="1:9">
      <c r="A290" s="1">
        <v>43267</v>
      </c>
      <c r="B290" s="29">
        <f>YEAR(Data_Table[[#This Row],[Date]])</f>
        <v>2018</v>
      </c>
      <c r="C290" s="2" t="str">
        <f>TEXT(Data_Table[[#This Row],[Date]],"mmm")</f>
        <v>Jun</v>
      </c>
      <c r="D290" s="2" t="str">
        <f>"Q"&amp;INT((MONTH(Data_Table[[#This Row],[Date]])-1)/3)+1</f>
        <v>Q2</v>
      </c>
      <c r="E290" s="2">
        <f>WEEKNUM(Data_Table[[#This Row],[Date]], 2)</f>
        <v>24</v>
      </c>
      <c r="F290" s="2" t="s">
        <v>345</v>
      </c>
      <c r="G290" s="2" t="s">
        <v>97</v>
      </c>
      <c r="H290" s="2" t="s">
        <v>218</v>
      </c>
      <c r="I290" s="3">
        <v>22.8</v>
      </c>
    </row>
    <row r="291" spans="1:9">
      <c r="A291" s="1">
        <v>43268</v>
      </c>
      <c r="B291" s="29">
        <f>YEAR(Data_Table[[#This Row],[Date]])</f>
        <v>2018</v>
      </c>
      <c r="C291" s="2" t="str">
        <f>TEXT(Data_Table[[#This Row],[Date]],"mmm")</f>
        <v>Jun</v>
      </c>
      <c r="D291" s="2" t="str">
        <f>"Q"&amp;INT((MONTH(Data_Table[[#This Row],[Date]])-1)/3)+1</f>
        <v>Q2</v>
      </c>
      <c r="E291" s="2">
        <f>WEEKNUM(Data_Table[[#This Row],[Date]], 2)</f>
        <v>24</v>
      </c>
      <c r="F291" s="2" t="s">
        <v>364</v>
      </c>
      <c r="G291" s="2" t="s">
        <v>111</v>
      </c>
      <c r="H291" s="2" t="s">
        <v>234</v>
      </c>
      <c r="I291" s="3">
        <v>50</v>
      </c>
    </row>
    <row r="292" spans="1:9">
      <c r="A292" s="1">
        <v>43269</v>
      </c>
      <c r="B292" s="29">
        <f>YEAR(Data_Table[[#This Row],[Date]])</f>
        <v>2018</v>
      </c>
      <c r="C292" s="2" t="str">
        <f>TEXT(Data_Table[[#This Row],[Date]],"mmm")</f>
        <v>Jun</v>
      </c>
      <c r="D292" s="2" t="str">
        <f>"Q"&amp;INT((MONTH(Data_Table[[#This Row],[Date]])-1)/3)+1</f>
        <v>Q2</v>
      </c>
      <c r="E292" s="2">
        <f>WEEKNUM(Data_Table[[#This Row],[Date]], 2)</f>
        <v>25</v>
      </c>
      <c r="F292" s="2" t="s">
        <v>288</v>
      </c>
      <c r="G292" s="2" t="s">
        <v>52</v>
      </c>
      <c r="H292" s="2" t="s">
        <v>166</v>
      </c>
      <c r="I292" s="3">
        <v>25</v>
      </c>
    </row>
    <row r="293" spans="1:9">
      <c r="A293" s="1">
        <v>43269</v>
      </c>
      <c r="B293" s="29">
        <f>YEAR(Data_Table[[#This Row],[Date]])</f>
        <v>2018</v>
      </c>
      <c r="C293" s="2" t="str">
        <f>TEXT(Data_Table[[#This Row],[Date]],"mmm")</f>
        <v>Jun</v>
      </c>
      <c r="D293" s="2" t="str">
        <f>"Q"&amp;INT((MONTH(Data_Table[[#This Row],[Date]])-1)/3)+1</f>
        <v>Q2</v>
      </c>
      <c r="E293" s="2">
        <f>WEEKNUM(Data_Table[[#This Row],[Date]], 2)</f>
        <v>25</v>
      </c>
      <c r="F293" s="2" t="s">
        <v>350</v>
      </c>
      <c r="G293" s="2" t="s">
        <v>102</v>
      </c>
      <c r="H293" s="2" t="s">
        <v>223</v>
      </c>
      <c r="I293" s="3">
        <v>25</v>
      </c>
    </row>
    <row r="294" spans="1:9">
      <c r="A294" s="1">
        <v>43269</v>
      </c>
      <c r="B294" s="29">
        <f>YEAR(Data_Table[[#This Row],[Date]])</f>
        <v>2018</v>
      </c>
      <c r="C294" s="2" t="str">
        <f>TEXT(Data_Table[[#This Row],[Date]],"mmm")</f>
        <v>Jun</v>
      </c>
      <c r="D294" s="2" t="str">
        <f>"Q"&amp;INT((MONTH(Data_Table[[#This Row],[Date]])-1)/3)+1</f>
        <v>Q2</v>
      </c>
      <c r="E294" s="2">
        <f>WEEKNUM(Data_Table[[#This Row],[Date]], 2)</f>
        <v>25</v>
      </c>
      <c r="F294" s="2" t="s">
        <v>370</v>
      </c>
      <c r="G294" s="2" t="s">
        <v>114</v>
      </c>
      <c r="H294" s="2" t="s">
        <v>239</v>
      </c>
      <c r="I294" s="3">
        <v>21</v>
      </c>
    </row>
    <row r="295" spans="1:9">
      <c r="A295" s="1">
        <v>43270</v>
      </c>
      <c r="B295" s="29">
        <f>YEAR(Data_Table[[#This Row],[Date]])</f>
        <v>2018</v>
      </c>
      <c r="C295" s="2" t="str">
        <f>TEXT(Data_Table[[#This Row],[Date]],"mmm")</f>
        <v>Jun</v>
      </c>
      <c r="D295" s="2" t="str">
        <f>"Q"&amp;INT((MONTH(Data_Table[[#This Row],[Date]])-1)/3)+1</f>
        <v>Q2</v>
      </c>
      <c r="E295" s="2">
        <f>WEEKNUM(Data_Table[[#This Row],[Date]], 2)</f>
        <v>25</v>
      </c>
      <c r="F295" s="2" t="s">
        <v>266</v>
      </c>
      <c r="G295" s="2" t="s">
        <v>32</v>
      </c>
      <c r="H295" s="2" t="s">
        <v>144</v>
      </c>
      <c r="I295" s="3">
        <v>22</v>
      </c>
    </row>
    <row r="296" spans="1:9">
      <c r="A296" s="1">
        <v>43270</v>
      </c>
      <c r="B296" s="29">
        <f>YEAR(Data_Table[[#This Row],[Date]])</f>
        <v>2018</v>
      </c>
      <c r="C296" s="2" t="str">
        <f>TEXT(Data_Table[[#This Row],[Date]],"mmm")</f>
        <v>Jun</v>
      </c>
      <c r="D296" s="2" t="str">
        <f>"Q"&amp;INT((MONTH(Data_Table[[#This Row],[Date]])-1)/3)+1</f>
        <v>Q2</v>
      </c>
      <c r="E296" s="2">
        <f>WEEKNUM(Data_Table[[#This Row],[Date]], 2)</f>
        <v>25</v>
      </c>
      <c r="F296" s="2" t="s">
        <v>346</v>
      </c>
      <c r="G296" s="2" t="s">
        <v>98</v>
      </c>
      <c r="H296" s="2" t="s">
        <v>219</v>
      </c>
      <c r="I296" s="3">
        <v>21</v>
      </c>
    </row>
    <row r="297" spans="1:9">
      <c r="A297" s="1">
        <v>43271</v>
      </c>
      <c r="B297" s="29">
        <f>YEAR(Data_Table[[#This Row],[Date]])</f>
        <v>2018</v>
      </c>
      <c r="C297" s="2" t="str">
        <f>TEXT(Data_Table[[#This Row],[Date]],"mmm")</f>
        <v>Jun</v>
      </c>
      <c r="D297" s="2" t="str">
        <f>"Q"&amp;INT((MONTH(Data_Table[[#This Row],[Date]])-1)/3)+1</f>
        <v>Q2</v>
      </c>
      <c r="E297" s="2">
        <f>WEEKNUM(Data_Table[[#This Row],[Date]], 2)</f>
        <v>25</v>
      </c>
      <c r="F297" s="2" t="s">
        <v>296</v>
      </c>
      <c r="G297" s="2" t="s">
        <v>58</v>
      </c>
      <c r="H297" s="2" t="s">
        <v>174</v>
      </c>
      <c r="I297" s="3">
        <v>13.3</v>
      </c>
    </row>
    <row r="298" spans="1:9">
      <c r="A298" s="1">
        <v>43271</v>
      </c>
      <c r="B298" s="29">
        <f>YEAR(Data_Table[[#This Row],[Date]])</f>
        <v>2018</v>
      </c>
      <c r="C298" s="2" t="str">
        <f>TEXT(Data_Table[[#This Row],[Date]],"mmm")</f>
        <v>Jun</v>
      </c>
      <c r="D298" s="2" t="str">
        <f>"Q"&amp;INT((MONTH(Data_Table[[#This Row],[Date]])-1)/3)+1</f>
        <v>Q2</v>
      </c>
      <c r="E298" s="2">
        <f>WEEKNUM(Data_Table[[#This Row],[Date]], 2)</f>
        <v>25</v>
      </c>
      <c r="F298" s="2" t="s">
        <v>351</v>
      </c>
      <c r="G298" s="2" t="s">
        <v>102</v>
      </c>
      <c r="H298" s="2" t="s">
        <v>152</v>
      </c>
      <c r="I298" s="3">
        <v>22</v>
      </c>
    </row>
    <row r="299" spans="1:9">
      <c r="A299" s="1">
        <v>43271</v>
      </c>
      <c r="B299" s="29">
        <f>YEAR(Data_Table[[#This Row],[Date]])</f>
        <v>2018</v>
      </c>
      <c r="C299" s="2" t="str">
        <f>TEXT(Data_Table[[#This Row],[Date]],"mmm")</f>
        <v>Jun</v>
      </c>
      <c r="D299" s="2" t="str">
        <f>"Q"&amp;INT((MONTH(Data_Table[[#This Row],[Date]])-1)/3)+1</f>
        <v>Q2</v>
      </c>
      <c r="E299" s="2">
        <f>WEEKNUM(Data_Table[[#This Row],[Date]], 2)</f>
        <v>25</v>
      </c>
      <c r="F299" s="2" t="s">
        <v>362</v>
      </c>
      <c r="G299" s="2" t="s">
        <v>110</v>
      </c>
      <c r="H299" s="2" t="s">
        <v>232</v>
      </c>
      <c r="I299" s="3">
        <v>17.48</v>
      </c>
    </row>
    <row r="300" spans="1:9">
      <c r="A300" s="1">
        <v>43271</v>
      </c>
      <c r="B300" s="29">
        <f>YEAR(Data_Table[[#This Row],[Date]])</f>
        <v>2018</v>
      </c>
      <c r="C300" s="2" t="str">
        <f>TEXT(Data_Table[[#This Row],[Date]],"mmm")</f>
        <v>Jun</v>
      </c>
      <c r="D300" s="2" t="str">
        <f>"Q"&amp;INT((MONTH(Data_Table[[#This Row],[Date]])-1)/3)+1</f>
        <v>Q2</v>
      </c>
      <c r="E300" s="2">
        <f>WEEKNUM(Data_Table[[#This Row],[Date]], 2)</f>
        <v>25</v>
      </c>
      <c r="F300" s="2" t="s">
        <v>392</v>
      </c>
      <c r="G300" s="2" t="s">
        <v>136</v>
      </c>
      <c r="H300" s="2" t="s">
        <v>258</v>
      </c>
      <c r="I300" s="3">
        <v>34</v>
      </c>
    </row>
    <row r="301" spans="1:9">
      <c r="A301" s="1">
        <v>43272</v>
      </c>
      <c r="B301" s="29">
        <f>YEAR(Data_Table[[#This Row],[Date]])</f>
        <v>2018</v>
      </c>
      <c r="C301" s="2" t="str">
        <f>TEXT(Data_Table[[#This Row],[Date]],"mmm")</f>
        <v>Jun</v>
      </c>
      <c r="D301" s="2" t="str">
        <f>"Q"&amp;INT((MONTH(Data_Table[[#This Row],[Date]])-1)/3)+1</f>
        <v>Q2</v>
      </c>
      <c r="E301" s="2">
        <f>WEEKNUM(Data_Table[[#This Row],[Date]], 2)</f>
        <v>25</v>
      </c>
      <c r="F301" s="2" t="s">
        <v>350</v>
      </c>
      <c r="G301" s="2" t="s">
        <v>102</v>
      </c>
      <c r="H301" s="2" t="s">
        <v>223</v>
      </c>
      <c r="I301" s="3">
        <v>25</v>
      </c>
    </row>
    <row r="302" spans="1:9">
      <c r="A302" s="1">
        <v>43273</v>
      </c>
      <c r="B302" s="29">
        <f>YEAR(Data_Table[[#This Row],[Date]])</f>
        <v>2018</v>
      </c>
      <c r="C302" s="2" t="str">
        <f>TEXT(Data_Table[[#This Row],[Date]],"mmm")</f>
        <v>Jun</v>
      </c>
      <c r="D302" s="2" t="str">
        <f>"Q"&amp;INT((MONTH(Data_Table[[#This Row],[Date]])-1)/3)+1</f>
        <v>Q2</v>
      </c>
      <c r="E302" s="2">
        <f>WEEKNUM(Data_Table[[#This Row],[Date]], 2)</f>
        <v>25</v>
      </c>
      <c r="F302" s="2" t="s">
        <v>288</v>
      </c>
      <c r="G302" s="2" t="s">
        <v>52</v>
      </c>
      <c r="H302" s="2" t="s">
        <v>166</v>
      </c>
      <c r="I302" s="3">
        <v>25</v>
      </c>
    </row>
    <row r="303" spans="1:9">
      <c r="A303" s="1">
        <v>43276</v>
      </c>
      <c r="B303" s="29">
        <f>YEAR(Data_Table[[#This Row],[Date]])</f>
        <v>2018</v>
      </c>
      <c r="C303" s="2" t="str">
        <f>TEXT(Data_Table[[#This Row],[Date]],"mmm")</f>
        <v>Jun</v>
      </c>
      <c r="D303" s="2" t="str">
        <f>"Q"&amp;INT((MONTH(Data_Table[[#This Row],[Date]])-1)/3)+1</f>
        <v>Q2</v>
      </c>
      <c r="E303" s="2">
        <f>WEEKNUM(Data_Table[[#This Row],[Date]], 2)</f>
        <v>26</v>
      </c>
      <c r="F303" s="2" t="s">
        <v>345</v>
      </c>
      <c r="G303" s="2" t="s">
        <v>97</v>
      </c>
      <c r="H303" s="2" t="s">
        <v>218</v>
      </c>
      <c r="I303" s="3">
        <v>22.8</v>
      </c>
    </row>
    <row r="304" spans="1:9">
      <c r="A304" s="1">
        <v>43276</v>
      </c>
      <c r="B304" s="29">
        <f>YEAR(Data_Table[[#This Row],[Date]])</f>
        <v>2018</v>
      </c>
      <c r="C304" s="2" t="str">
        <f>TEXT(Data_Table[[#This Row],[Date]],"mmm")</f>
        <v>Jun</v>
      </c>
      <c r="D304" s="2" t="str">
        <f>"Q"&amp;INT((MONTH(Data_Table[[#This Row],[Date]])-1)/3)+1</f>
        <v>Q2</v>
      </c>
      <c r="E304" s="2">
        <f>WEEKNUM(Data_Table[[#This Row],[Date]], 2)</f>
        <v>26</v>
      </c>
      <c r="F304" s="2" t="s">
        <v>350</v>
      </c>
      <c r="G304" s="2" t="s">
        <v>102</v>
      </c>
      <c r="H304" s="2" t="s">
        <v>223</v>
      </c>
      <c r="I304" s="3">
        <v>25</v>
      </c>
    </row>
    <row r="305" spans="1:9">
      <c r="A305" s="1">
        <v>43276</v>
      </c>
      <c r="B305" s="29">
        <f>YEAR(Data_Table[[#This Row],[Date]])</f>
        <v>2018</v>
      </c>
      <c r="C305" s="2" t="str">
        <f>TEXT(Data_Table[[#This Row],[Date]],"mmm")</f>
        <v>Jun</v>
      </c>
      <c r="D305" s="2" t="str">
        <f>"Q"&amp;INT((MONTH(Data_Table[[#This Row],[Date]])-1)/3)+1</f>
        <v>Q2</v>
      </c>
      <c r="E305" s="2">
        <f>WEEKNUM(Data_Table[[#This Row],[Date]], 2)</f>
        <v>26</v>
      </c>
      <c r="F305" s="2" t="s">
        <v>350</v>
      </c>
      <c r="G305" s="2" t="s">
        <v>102</v>
      </c>
      <c r="H305" s="2" t="s">
        <v>223</v>
      </c>
      <c r="I305" s="3">
        <v>25</v>
      </c>
    </row>
    <row r="306" spans="1:9">
      <c r="A306" s="1">
        <v>43277</v>
      </c>
      <c r="B306" s="29">
        <f>YEAR(Data_Table[[#This Row],[Date]])</f>
        <v>2018</v>
      </c>
      <c r="C306" s="2" t="str">
        <f>TEXT(Data_Table[[#This Row],[Date]],"mmm")</f>
        <v>Jun</v>
      </c>
      <c r="D306" s="2" t="str">
        <f>"Q"&amp;INT((MONTH(Data_Table[[#This Row],[Date]])-1)/3)+1</f>
        <v>Q2</v>
      </c>
      <c r="E306" s="2">
        <f>WEEKNUM(Data_Table[[#This Row],[Date]], 2)</f>
        <v>26</v>
      </c>
      <c r="F306" s="2" t="s">
        <v>364</v>
      </c>
      <c r="G306" s="2" t="s">
        <v>111</v>
      </c>
      <c r="H306" s="2" t="s">
        <v>234</v>
      </c>
      <c r="I306" s="3">
        <v>25</v>
      </c>
    </row>
    <row r="307" spans="1:9">
      <c r="A307" s="1">
        <v>43278</v>
      </c>
      <c r="B307" s="29">
        <f>YEAR(Data_Table[[#This Row],[Date]])</f>
        <v>2018</v>
      </c>
      <c r="C307" s="2" t="str">
        <f>TEXT(Data_Table[[#This Row],[Date]],"mmm")</f>
        <v>Jun</v>
      </c>
      <c r="D307" s="2" t="str">
        <f>"Q"&amp;INT((MONTH(Data_Table[[#This Row],[Date]])-1)/3)+1</f>
        <v>Q2</v>
      </c>
      <c r="E307" s="2">
        <f>WEEKNUM(Data_Table[[#This Row],[Date]], 2)</f>
        <v>26</v>
      </c>
      <c r="F307" s="2" t="s">
        <v>297</v>
      </c>
      <c r="G307" s="2" t="s">
        <v>13</v>
      </c>
      <c r="H307" s="2" t="s">
        <v>13</v>
      </c>
      <c r="I307" s="3">
        <v>22</v>
      </c>
    </row>
    <row r="308" spans="1:9">
      <c r="A308" s="1">
        <v>43278</v>
      </c>
      <c r="B308" s="29">
        <f>YEAR(Data_Table[[#This Row],[Date]])</f>
        <v>2018</v>
      </c>
      <c r="C308" s="2" t="str">
        <f>TEXT(Data_Table[[#This Row],[Date]],"mmm")</f>
        <v>Jun</v>
      </c>
      <c r="D308" s="2" t="str">
        <f>"Q"&amp;INT((MONTH(Data_Table[[#This Row],[Date]])-1)/3)+1</f>
        <v>Q2</v>
      </c>
      <c r="E308" s="2">
        <f>WEEKNUM(Data_Table[[#This Row],[Date]], 2)</f>
        <v>26</v>
      </c>
      <c r="F308" s="2" t="s">
        <v>351</v>
      </c>
      <c r="G308" s="2" t="s">
        <v>102</v>
      </c>
      <c r="H308" s="2" t="s">
        <v>152</v>
      </c>
      <c r="I308" s="3">
        <v>22</v>
      </c>
    </row>
    <row r="309" spans="1:9">
      <c r="A309" s="1">
        <v>43279</v>
      </c>
      <c r="B309" s="29">
        <f>YEAR(Data_Table[[#This Row],[Date]])</f>
        <v>2018</v>
      </c>
      <c r="C309" s="2" t="str">
        <f>TEXT(Data_Table[[#This Row],[Date]],"mmm")</f>
        <v>Jun</v>
      </c>
      <c r="D309" s="2" t="str">
        <f>"Q"&amp;INT((MONTH(Data_Table[[#This Row],[Date]])-1)/3)+1</f>
        <v>Q2</v>
      </c>
      <c r="E309" s="2">
        <f>WEEKNUM(Data_Table[[#This Row],[Date]], 2)</f>
        <v>26</v>
      </c>
      <c r="F309" s="2" t="s">
        <v>296</v>
      </c>
      <c r="G309" s="2" t="s">
        <v>58</v>
      </c>
      <c r="H309" s="2" t="s">
        <v>174</v>
      </c>
      <c r="I309" s="3">
        <v>13.3</v>
      </c>
    </row>
    <row r="310" spans="1:9">
      <c r="A310" s="1">
        <v>43280</v>
      </c>
      <c r="B310" s="29">
        <f>YEAR(Data_Table[[#This Row],[Date]])</f>
        <v>2018</v>
      </c>
      <c r="C310" s="2" t="str">
        <f>TEXT(Data_Table[[#This Row],[Date]],"mmm")</f>
        <v>Jun</v>
      </c>
      <c r="D310" s="2" t="str">
        <f>"Q"&amp;INT((MONTH(Data_Table[[#This Row],[Date]])-1)/3)+1</f>
        <v>Q2</v>
      </c>
      <c r="E310" s="2">
        <f>WEEKNUM(Data_Table[[#This Row],[Date]], 2)</f>
        <v>26</v>
      </c>
      <c r="F310" s="2" t="s">
        <v>266</v>
      </c>
      <c r="G310" s="2" t="s">
        <v>32</v>
      </c>
      <c r="H310" s="2" t="s">
        <v>144</v>
      </c>
      <c r="I310" s="3">
        <v>22</v>
      </c>
    </row>
    <row r="311" spans="1:9">
      <c r="A311" s="1">
        <v>43283</v>
      </c>
      <c r="B311" s="29">
        <f>YEAR(Data_Table[[#This Row],[Date]])</f>
        <v>2018</v>
      </c>
      <c r="C311" s="2" t="str">
        <f>TEXT(Data_Table[[#This Row],[Date]],"mmm")</f>
        <v>Jul</v>
      </c>
      <c r="D311" s="2" t="str">
        <f>"Q"&amp;INT((MONTH(Data_Table[[#This Row],[Date]])-1)/3)+1</f>
        <v>Q3</v>
      </c>
      <c r="E311" s="2">
        <f>WEEKNUM(Data_Table[[#This Row],[Date]], 2)</f>
        <v>27</v>
      </c>
      <c r="F311" s="2" t="s">
        <v>364</v>
      </c>
      <c r="G311" s="2" t="s">
        <v>111</v>
      </c>
      <c r="H311" s="2" t="s">
        <v>234</v>
      </c>
      <c r="I311" s="3">
        <v>25</v>
      </c>
    </row>
    <row r="312" spans="1:9">
      <c r="A312" s="1">
        <v>43283</v>
      </c>
      <c r="B312" s="29">
        <f>YEAR(Data_Table[[#This Row],[Date]])</f>
        <v>2018</v>
      </c>
      <c r="C312" s="2" t="str">
        <f>TEXT(Data_Table[[#This Row],[Date]],"mmm")</f>
        <v>Jul</v>
      </c>
      <c r="D312" s="2" t="str">
        <f>"Q"&amp;INT((MONTH(Data_Table[[#This Row],[Date]])-1)/3)+1</f>
        <v>Q3</v>
      </c>
      <c r="E312" s="2">
        <f>WEEKNUM(Data_Table[[#This Row],[Date]], 2)</f>
        <v>27</v>
      </c>
      <c r="F312" s="2" t="s">
        <v>392</v>
      </c>
      <c r="G312" s="2" t="s">
        <v>136</v>
      </c>
      <c r="H312" s="2" t="s">
        <v>258</v>
      </c>
      <c r="I312" s="3">
        <v>34</v>
      </c>
    </row>
    <row r="313" spans="1:9">
      <c r="A313" s="1">
        <v>43284</v>
      </c>
      <c r="B313" s="29">
        <f>YEAR(Data_Table[[#This Row],[Date]])</f>
        <v>2018</v>
      </c>
      <c r="C313" s="2" t="str">
        <f>TEXT(Data_Table[[#This Row],[Date]],"mmm")</f>
        <v>Jul</v>
      </c>
      <c r="D313" s="2" t="str">
        <f>"Q"&amp;INT((MONTH(Data_Table[[#This Row],[Date]])-1)/3)+1</f>
        <v>Q3</v>
      </c>
      <c r="E313" s="2">
        <f>WEEKNUM(Data_Table[[#This Row],[Date]], 2)</f>
        <v>27</v>
      </c>
      <c r="F313" s="2" t="s">
        <v>266</v>
      </c>
      <c r="G313" s="2" t="s">
        <v>32</v>
      </c>
      <c r="H313" s="2" t="s">
        <v>144</v>
      </c>
      <c r="I313" s="3">
        <v>22</v>
      </c>
    </row>
    <row r="314" spans="1:9">
      <c r="A314" s="1">
        <v>43284</v>
      </c>
      <c r="B314" s="29">
        <f>YEAR(Data_Table[[#This Row],[Date]])</f>
        <v>2018</v>
      </c>
      <c r="C314" s="2" t="str">
        <f>TEXT(Data_Table[[#This Row],[Date]],"mmm")</f>
        <v>Jul</v>
      </c>
      <c r="D314" s="2" t="str">
        <f>"Q"&amp;INT((MONTH(Data_Table[[#This Row],[Date]])-1)/3)+1</f>
        <v>Q3</v>
      </c>
      <c r="E314" s="2">
        <f>WEEKNUM(Data_Table[[#This Row],[Date]], 2)</f>
        <v>27</v>
      </c>
      <c r="F314" s="2" t="s">
        <v>345</v>
      </c>
      <c r="G314" s="2" t="s">
        <v>97</v>
      </c>
      <c r="H314" s="2" t="s">
        <v>218</v>
      </c>
      <c r="I314" s="3">
        <v>11.4</v>
      </c>
    </row>
    <row r="315" spans="1:9">
      <c r="A315" s="1">
        <v>43284</v>
      </c>
      <c r="B315" s="29">
        <f>YEAR(Data_Table[[#This Row],[Date]])</f>
        <v>2018</v>
      </c>
      <c r="C315" s="2" t="str">
        <f>TEXT(Data_Table[[#This Row],[Date]],"mmm")</f>
        <v>Jul</v>
      </c>
      <c r="D315" s="2" t="str">
        <f>"Q"&amp;INT((MONTH(Data_Table[[#This Row],[Date]])-1)/3)+1</f>
        <v>Q3</v>
      </c>
      <c r="E315" s="2">
        <f>WEEKNUM(Data_Table[[#This Row],[Date]], 2)</f>
        <v>27</v>
      </c>
      <c r="F315" s="2" t="s">
        <v>350</v>
      </c>
      <c r="G315" s="2" t="s">
        <v>102</v>
      </c>
      <c r="H315" s="2" t="s">
        <v>223</v>
      </c>
      <c r="I315" s="3">
        <v>25</v>
      </c>
    </row>
    <row r="316" spans="1:9">
      <c r="A316" s="1">
        <v>43284</v>
      </c>
      <c r="B316" s="29">
        <f>YEAR(Data_Table[[#This Row],[Date]])</f>
        <v>2018</v>
      </c>
      <c r="C316" s="2" t="str">
        <f>TEXT(Data_Table[[#This Row],[Date]],"mmm")</f>
        <v>Jul</v>
      </c>
      <c r="D316" s="2" t="str">
        <f>"Q"&amp;INT((MONTH(Data_Table[[#This Row],[Date]])-1)/3)+1</f>
        <v>Q3</v>
      </c>
      <c r="E316" s="2">
        <f>WEEKNUM(Data_Table[[#This Row],[Date]], 2)</f>
        <v>27</v>
      </c>
      <c r="F316" s="2" t="s">
        <v>362</v>
      </c>
      <c r="G316" s="2" t="s">
        <v>110</v>
      </c>
      <c r="H316" s="2" t="s">
        <v>232</v>
      </c>
      <c r="I316" s="3">
        <v>17.48</v>
      </c>
    </row>
    <row r="317" spans="1:9">
      <c r="A317" s="1">
        <v>43289</v>
      </c>
      <c r="B317" s="29">
        <f>YEAR(Data_Table[[#This Row],[Date]])</f>
        <v>2018</v>
      </c>
      <c r="C317" s="2" t="str">
        <f>TEXT(Data_Table[[#This Row],[Date]],"mmm")</f>
        <v>Jul</v>
      </c>
      <c r="D317" s="2" t="str">
        <f>"Q"&amp;INT((MONTH(Data_Table[[#This Row],[Date]])-1)/3)+1</f>
        <v>Q3</v>
      </c>
      <c r="E317" s="2">
        <f>WEEKNUM(Data_Table[[#This Row],[Date]], 2)</f>
        <v>27</v>
      </c>
      <c r="F317" s="2" t="s">
        <v>346</v>
      </c>
      <c r="G317" s="2" t="s">
        <v>98</v>
      </c>
      <c r="H317" s="2" t="s">
        <v>219</v>
      </c>
      <c r="I317" s="3">
        <v>21</v>
      </c>
    </row>
    <row r="318" spans="1:9">
      <c r="A318" s="1">
        <v>43289</v>
      </c>
      <c r="B318" s="29">
        <f>YEAR(Data_Table[[#This Row],[Date]])</f>
        <v>2018</v>
      </c>
      <c r="C318" s="2" t="str">
        <f>TEXT(Data_Table[[#This Row],[Date]],"mmm")</f>
        <v>Jul</v>
      </c>
      <c r="D318" s="2" t="str">
        <f>"Q"&amp;INT((MONTH(Data_Table[[#This Row],[Date]])-1)/3)+1</f>
        <v>Q3</v>
      </c>
      <c r="E318" s="2">
        <f>WEEKNUM(Data_Table[[#This Row],[Date]], 2)</f>
        <v>27</v>
      </c>
      <c r="F318" s="2" t="s">
        <v>350</v>
      </c>
      <c r="G318" s="2" t="s">
        <v>102</v>
      </c>
      <c r="H318" s="2" t="s">
        <v>223</v>
      </c>
      <c r="I318" s="3">
        <v>25</v>
      </c>
    </row>
    <row r="319" spans="1:9">
      <c r="A319" s="1">
        <v>43290</v>
      </c>
      <c r="B319" s="29">
        <f>YEAR(Data_Table[[#This Row],[Date]])</f>
        <v>2018</v>
      </c>
      <c r="C319" s="2" t="str">
        <f>TEXT(Data_Table[[#This Row],[Date]],"mmm")</f>
        <v>Jul</v>
      </c>
      <c r="D319" s="2" t="str">
        <f>"Q"&amp;INT((MONTH(Data_Table[[#This Row],[Date]])-1)/3)+1</f>
        <v>Q3</v>
      </c>
      <c r="E319" s="2">
        <f>WEEKNUM(Data_Table[[#This Row],[Date]], 2)</f>
        <v>28</v>
      </c>
      <c r="F319" s="2" t="s">
        <v>262</v>
      </c>
      <c r="G319" s="2" t="s">
        <v>28</v>
      </c>
      <c r="H319" s="2" t="s">
        <v>140</v>
      </c>
      <c r="I319" s="3">
        <v>22</v>
      </c>
    </row>
    <row r="320" spans="1:9">
      <c r="A320" s="1">
        <v>43290</v>
      </c>
      <c r="B320" s="29">
        <f>YEAR(Data_Table[[#This Row],[Date]])</f>
        <v>2018</v>
      </c>
      <c r="C320" s="2" t="str">
        <f>TEXT(Data_Table[[#This Row],[Date]],"mmm")</f>
        <v>Jul</v>
      </c>
      <c r="D320" s="2" t="str">
        <f>"Q"&amp;INT((MONTH(Data_Table[[#This Row],[Date]])-1)/3)+1</f>
        <v>Q3</v>
      </c>
      <c r="E320" s="2">
        <f>WEEKNUM(Data_Table[[#This Row],[Date]], 2)</f>
        <v>28</v>
      </c>
      <c r="F320" s="2" t="s">
        <v>266</v>
      </c>
      <c r="G320" s="2" t="s">
        <v>32</v>
      </c>
      <c r="H320" s="2" t="s">
        <v>144</v>
      </c>
      <c r="I320" s="3">
        <v>22</v>
      </c>
    </row>
    <row r="321" spans="1:9">
      <c r="A321" s="1">
        <v>43290</v>
      </c>
      <c r="B321" s="29">
        <f>YEAR(Data_Table[[#This Row],[Date]])</f>
        <v>2018</v>
      </c>
      <c r="C321" s="2" t="str">
        <f>TEXT(Data_Table[[#This Row],[Date]],"mmm")</f>
        <v>Jul</v>
      </c>
      <c r="D321" s="2" t="str">
        <f>"Q"&amp;INT((MONTH(Data_Table[[#This Row],[Date]])-1)/3)+1</f>
        <v>Q3</v>
      </c>
      <c r="E321" s="2">
        <f>WEEKNUM(Data_Table[[#This Row],[Date]], 2)</f>
        <v>28</v>
      </c>
      <c r="F321" s="2" t="s">
        <v>351</v>
      </c>
      <c r="G321" s="2" t="s">
        <v>102</v>
      </c>
      <c r="H321" s="2" t="s">
        <v>152</v>
      </c>
      <c r="I321" s="3">
        <v>22</v>
      </c>
    </row>
    <row r="322" spans="1:9">
      <c r="A322" s="1">
        <v>43290</v>
      </c>
      <c r="B322" s="29">
        <f>YEAR(Data_Table[[#This Row],[Date]])</f>
        <v>2018</v>
      </c>
      <c r="C322" s="2" t="str">
        <f>TEXT(Data_Table[[#This Row],[Date]],"mmm")</f>
        <v>Jul</v>
      </c>
      <c r="D322" s="2" t="str">
        <f>"Q"&amp;INT((MONTH(Data_Table[[#This Row],[Date]])-1)/3)+1</f>
        <v>Q3</v>
      </c>
      <c r="E322" s="2">
        <f>WEEKNUM(Data_Table[[#This Row],[Date]], 2)</f>
        <v>28</v>
      </c>
      <c r="F322" s="2" t="s">
        <v>362</v>
      </c>
      <c r="G322" s="2" t="s">
        <v>110</v>
      </c>
      <c r="H322" s="2" t="s">
        <v>232</v>
      </c>
      <c r="I322" s="3">
        <v>17.48</v>
      </c>
    </row>
    <row r="323" spans="1:9">
      <c r="A323" s="1">
        <v>43290</v>
      </c>
      <c r="B323" s="29">
        <f>YEAR(Data_Table[[#This Row],[Date]])</f>
        <v>2018</v>
      </c>
      <c r="C323" s="2" t="str">
        <f>TEXT(Data_Table[[#This Row],[Date]],"mmm")</f>
        <v>Jul</v>
      </c>
      <c r="D323" s="2" t="str">
        <f>"Q"&amp;INT((MONTH(Data_Table[[#This Row],[Date]])-1)/3)+1</f>
        <v>Q3</v>
      </c>
      <c r="E323" s="2">
        <f>WEEKNUM(Data_Table[[#This Row],[Date]], 2)</f>
        <v>28</v>
      </c>
      <c r="F323" s="2" t="s">
        <v>370</v>
      </c>
      <c r="G323" s="2" t="s">
        <v>114</v>
      </c>
      <c r="H323" s="2" t="s">
        <v>239</v>
      </c>
      <c r="I323" s="3">
        <v>21</v>
      </c>
    </row>
    <row r="324" spans="1:9">
      <c r="A324" s="1">
        <v>43293</v>
      </c>
      <c r="B324" s="29">
        <f>YEAR(Data_Table[[#This Row],[Date]])</f>
        <v>2018</v>
      </c>
      <c r="C324" s="2" t="str">
        <f>TEXT(Data_Table[[#This Row],[Date]],"mmm")</f>
        <v>Jul</v>
      </c>
      <c r="D324" s="2" t="str">
        <f>"Q"&amp;INT((MONTH(Data_Table[[#This Row],[Date]])-1)/3)+1</f>
        <v>Q3</v>
      </c>
      <c r="E324" s="2">
        <f>WEEKNUM(Data_Table[[#This Row],[Date]], 2)</f>
        <v>28</v>
      </c>
      <c r="F324" s="2" t="s">
        <v>296</v>
      </c>
      <c r="G324" s="2" t="s">
        <v>58</v>
      </c>
      <c r="H324" s="2" t="s">
        <v>174</v>
      </c>
      <c r="I324" s="3">
        <v>13.3</v>
      </c>
    </row>
    <row r="325" spans="1:9">
      <c r="A325" s="1">
        <v>43305</v>
      </c>
      <c r="B325" s="29">
        <f>YEAR(Data_Table[[#This Row],[Date]])</f>
        <v>2018</v>
      </c>
      <c r="C325" s="2" t="str">
        <f>TEXT(Data_Table[[#This Row],[Date]],"mmm")</f>
        <v>Jul</v>
      </c>
      <c r="D325" s="2" t="str">
        <f>"Q"&amp;INT((MONTH(Data_Table[[#This Row],[Date]])-1)/3)+1</f>
        <v>Q3</v>
      </c>
      <c r="E325" s="2">
        <f>WEEKNUM(Data_Table[[#This Row],[Date]], 2)</f>
        <v>30</v>
      </c>
      <c r="F325" s="2" t="s">
        <v>266</v>
      </c>
      <c r="G325" s="2" t="s">
        <v>32</v>
      </c>
      <c r="H325" s="2" t="s">
        <v>144</v>
      </c>
      <c r="I325" s="3">
        <v>44</v>
      </c>
    </row>
    <row r="326" spans="1:9">
      <c r="A326" s="1">
        <v>43305</v>
      </c>
      <c r="B326" s="29">
        <f>YEAR(Data_Table[[#This Row],[Date]])</f>
        <v>2018</v>
      </c>
      <c r="C326" s="2" t="str">
        <f>TEXT(Data_Table[[#This Row],[Date]],"mmm")</f>
        <v>Jul</v>
      </c>
      <c r="D326" s="2" t="str">
        <f>"Q"&amp;INT((MONTH(Data_Table[[#This Row],[Date]])-1)/3)+1</f>
        <v>Q3</v>
      </c>
      <c r="E326" s="2">
        <f>WEEKNUM(Data_Table[[#This Row],[Date]], 2)</f>
        <v>30</v>
      </c>
      <c r="F326" s="2" t="s">
        <v>297</v>
      </c>
      <c r="G326" s="2" t="s">
        <v>13</v>
      </c>
      <c r="H326" s="2" t="s">
        <v>13</v>
      </c>
      <c r="I326" s="3">
        <v>22</v>
      </c>
    </row>
    <row r="327" spans="1:9">
      <c r="A327" s="1">
        <v>43305</v>
      </c>
      <c r="B327" s="29">
        <f>YEAR(Data_Table[[#This Row],[Date]])</f>
        <v>2018</v>
      </c>
      <c r="C327" s="2" t="str">
        <f>TEXT(Data_Table[[#This Row],[Date]],"mmm")</f>
        <v>Jul</v>
      </c>
      <c r="D327" s="2" t="str">
        <f>"Q"&amp;INT((MONTH(Data_Table[[#This Row],[Date]])-1)/3)+1</f>
        <v>Q3</v>
      </c>
      <c r="E327" s="2">
        <f>WEEKNUM(Data_Table[[#This Row],[Date]], 2)</f>
        <v>30</v>
      </c>
      <c r="F327" s="2" t="s">
        <v>334</v>
      </c>
      <c r="G327" s="2" t="s">
        <v>90</v>
      </c>
      <c r="H327" s="2" t="s">
        <v>209</v>
      </c>
      <c r="I327" s="3">
        <v>21.59</v>
      </c>
    </row>
    <row r="328" spans="1:9">
      <c r="A328" s="1">
        <v>43305</v>
      </c>
      <c r="B328" s="29">
        <f>YEAR(Data_Table[[#This Row],[Date]])</f>
        <v>2018</v>
      </c>
      <c r="C328" s="2" t="str">
        <f>TEXT(Data_Table[[#This Row],[Date]],"mmm")</f>
        <v>Jul</v>
      </c>
      <c r="D328" s="2" t="str">
        <f>"Q"&amp;INT((MONTH(Data_Table[[#This Row],[Date]])-1)/3)+1</f>
        <v>Q3</v>
      </c>
      <c r="E328" s="2">
        <f>WEEKNUM(Data_Table[[#This Row],[Date]], 2)</f>
        <v>30</v>
      </c>
      <c r="F328" s="2" t="s">
        <v>370</v>
      </c>
      <c r="G328" s="2" t="s">
        <v>114</v>
      </c>
      <c r="H328" s="2" t="s">
        <v>239</v>
      </c>
      <c r="I328" s="3">
        <v>21</v>
      </c>
    </row>
    <row r="329" spans="1:9">
      <c r="A329" s="1">
        <v>43305</v>
      </c>
      <c r="B329" s="29">
        <f>YEAR(Data_Table[[#This Row],[Date]])</f>
        <v>2018</v>
      </c>
      <c r="C329" s="2" t="str">
        <f>TEXT(Data_Table[[#This Row],[Date]],"mmm")</f>
        <v>Jul</v>
      </c>
      <c r="D329" s="2" t="str">
        <f>"Q"&amp;INT((MONTH(Data_Table[[#This Row],[Date]])-1)/3)+1</f>
        <v>Q3</v>
      </c>
      <c r="E329" s="2">
        <f>WEEKNUM(Data_Table[[#This Row],[Date]], 2)</f>
        <v>30</v>
      </c>
      <c r="F329" s="2" t="s">
        <v>389</v>
      </c>
      <c r="G329" s="2" t="s">
        <v>133</v>
      </c>
      <c r="H329" s="2" t="s">
        <v>255</v>
      </c>
      <c r="I329" s="3">
        <v>44</v>
      </c>
    </row>
    <row r="330" spans="1:9">
      <c r="A330" s="1">
        <v>43306</v>
      </c>
      <c r="B330" s="29">
        <f>YEAR(Data_Table[[#This Row],[Date]])</f>
        <v>2018</v>
      </c>
      <c r="C330" s="2" t="str">
        <f>TEXT(Data_Table[[#This Row],[Date]],"mmm")</f>
        <v>Jul</v>
      </c>
      <c r="D330" s="2" t="str">
        <f>"Q"&amp;INT((MONTH(Data_Table[[#This Row],[Date]])-1)/3)+1</f>
        <v>Q3</v>
      </c>
      <c r="E330" s="2">
        <f>WEEKNUM(Data_Table[[#This Row],[Date]], 2)</f>
        <v>30</v>
      </c>
      <c r="F330" s="2" t="s">
        <v>290</v>
      </c>
      <c r="G330" s="2" t="s">
        <v>54</v>
      </c>
      <c r="H330" s="2" t="s">
        <v>168</v>
      </c>
      <c r="I330" s="3">
        <v>25</v>
      </c>
    </row>
    <row r="331" spans="1:9">
      <c r="A331" s="1">
        <v>43306</v>
      </c>
      <c r="B331" s="29">
        <f>YEAR(Data_Table[[#This Row],[Date]])</f>
        <v>2018</v>
      </c>
      <c r="C331" s="2" t="str">
        <f>TEXT(Data_Table[[#This Row],[Date]],"mmm")</f>
        <v>Jul</v>
      </c>
      <c r="D331" s="2" t="str">
        <f>"Q"&amp;INT((MONTH(Data_Table[[#This Row],[Date]])-1)/3)+1</f>
        <v>Q3</v>
      </c>
      <c r="E331" s="2">
        <f>WEEKNUM(Data_Table[[#This Row],[Date]], 2)</f>
        <v>30</v>
      </c>
      <c r="F331" s="2" t="s">
        <v>362</v>
      </c>
      <c r="G331" s="2" t="s">
        <v>110</v>
      </c>
      <c r="H331" s="2" t="s">
        <v>232</v>
      </c>
      <c r="I331" s="3">
        <v>17.48</v>
      </c>
    </row>
    <row r="332" spans="1:9">
      <c r="A332" s="1">
        <v>43307</v>
      </c>
      <c r="B332" s="29">
        <f>YEAR(Data_Table[[#This Row],[Date]])</f>
        <v>2018</v>
      </c>
      <c r="C332" s="2" t="str">
        <f>TEXT(Data_Table[[#This Row],[Date]],"mmm")</f>
        <v>Jul</v>
      </c>
      <c r="D332" s="2" t="str">
        <f>"Q"&amp;INT((MONTH(Data_Table[[#This Row],[Date]])-1)/3)+1</f>
        <v>Q3</v>
      </c>
      <c r="E332" s="2">
        <f>WEEKNUM(Data_Table[[#This Row],[Date]], 2)</f>
        <v>30</v>
      </c>
      <c r="F332" s="2" t="s">
        <v>346</v>
      </c>
      <c r="G332" s="2" t="s">
        <v>98</v>
      </c>
      <c r="H332" s="2" t="s">
        <v>219</v>
      </c>
      <c r="I332" s="3">
        <v>21</v>
      </c>
    </row>
    <row r="333" spans="1:9">
      <c r="A333" s="1">
        <v>43307</v>
      </c>
      <c r="B333" s="29">
        <f>YEAR(Data_Table[[#This Row],[Date]])</f>
        <v>2018</v>
      </c>
      <c r="C333" s="2" t="str">
        <f>TEXT(Data_Table[[#This Row],[Date]],"mmm")</f>
        <v>Jul</v>
      </c>
      <c r="D333" s="2" t="str">
        <f>"Q"&amp;INT((MONTH(Data_Table[[#This Row],[Date]])-1)/3)+1</f>
        <v>Q3</v>
      </c>
      <c r="E333" s="2">
        <f>WEEKNUM(Data_Table[[#This Row],[Date]], 2)</f>
        <v>30</v>
      </c>
      <c r="F333" s="2" t="s">
        <v>351</v>
      </c>
      <c r="G333" s="2" t="s">
        <v>102</v>
      </c>
      <c r="H333" s="2" t="s">
        <v>152</v>
      </c>
      <c r="I333" s="3">
        <v>22</v>
      </c>
    </row>
    <row r="334" spans="1:9">
      <c r="A334" s="1">
        <v>43308</v>
      </c>
      <c r="B334" s="29">
        <f>YEAR(Data_Table[[#This Row],[Date]])</f>
        <v>2018</v>
      </c>
      <c r="C334" s="2" t="str">
        <f>TEXT(Data_Table[[#This Row],[Date]],"mmm")</f>
        <v>Jul</v>
      </c>
      <c r="D334" s="2" t="str">
        <f>"Q"&amp;INT((MONTH(Data_Table[[#This Row],[Date]])-1)/3)+1</f>
        <v>Q3</v>
      </c>
      <c r="E334" s="2">
        <f>WEEKNUM(Data_Table[[#This Row],[Date]], 2)</f>
        <v>30</v>
      </c>
      <c r="F334" s="2" t="s">
        <v>350</v>
      </c>
      <c r="G334" s="2" t="s">
        <v>102</v>
      </c>
      <c r="H334" s="2" t="s">
        <v>223</v>
      </c>
      <c r="I334" s="3">
        <v>25</v>
      </c>
    </row>
    <row r="335" spans="1:9">
      <c r="A335" s="1">
        <v>43311</v>
      </c>
      <c r="B335" s="29">
        <f>YEAR(Data_Table[[#This Row],[Date]])</f>
        <v>2018</v>
      </c>
      <c r="C335" s="2" t="str">
        <f>TEXT(Data_Table[[#This Row],[Date]],"mmm")</f>
        <v>Jul</v>
      </c>
      <c r="D335" s="2" t="str">
        <f>"Q"&amp;INT((MONTH(Data_Table[[#This Row],[Date]])-1)/3)+1</f>
        <v>Q3</v>
      </c>
      <c r="E335" s="2">
        <f>WEEKNUM(Data_Table[[#This Row],[Date]], 2)</f>
        <v>31</v>
      </c>
      <c r="F335" s="2" t="s">
        <v>268</v>
      </c>
      <c r="G335" s="2" t="s">
        <v>34</v>
      </c>
      <c r="H335" s="2" t="s">
        <v>146</v>
      </c>
      <c r="I335" s="3">
        <v>30</v>
      </c>
    </row>
    <row r="336" spans="1:9">
      <c r="A336" s="1">
        <v>43311</v>
      </c>
      <c r="B336" s="29">
        <f>YEAR(Data_Table[[#This Row],[Date]])</f>
        <v>2018</v>
      </c>
      <c r="C336" s="2" t="str">
        <f>TEXT(Data_Table[[#This Row],[Date]],"mmm")</f>
        <v>Jul</v>
      </c>
      <c r="D336" s="2" t="str">
        <f>"Q"&amp;INT((MONTH(Data_Table[[#This Row],[Date]])-1)/3)+1</f>
        <v>Q3</v>
      </c>
      <c r="E336" s="2">
        <f>WEEKNUM(Data_Table[[#This Row],[Date]], 2)</f>
        <v>31</v>
      </c>
      <c r="F336" s="2" t="s">
        <v>290</v>
      </c>
      <c r="G336" s="2" t="s">
        <v>54</v>
      </c>
      <c r="H336" s="2" t="s">
        <v>168</v>
      </c>
      <c r="I336" s="3">
        <v>23</v>
      </c>
    </row>
    <row r="337" spans="1:9">
      <c r="A337" s="1">
        <v>43311</v>
      </c>
      <c r="B337" s="29">
        <f>YEAR(Data_Table[[#This Row],[Date]])</f>
        <v>2018</v>
      </c>
      <c r="C337" s="2" t="str">
        <f>TEXT(Data_Table[[#This Row],[Date]],"mmm")</f>
        <v>Jul</v>
      </c>
      <c r="D337" s="2" t="str">
        <f>"Q"&amp;INT((MONTH(Data_Table[[#This Row],[Date]])-1)/3)+1</f>
        <v>Q3</v>
      </c>
      <c r="E337" s="2">
        <f>WEEKNUM(Data_Table[[#This Row],[Date]], 2)</f>
        <v>31</v>
      </c>
      <c r="F337" s="2" t="s">
        <v>298</v>
      </c>
      <c r="G337" s="2" t="s">
        <v>59</v>
      </c>
      <c r="H337" s="2" t="s">
        <v>175</v>
      </c>
      <c r="I337" s="3">
        <v>69</v>
      </c>
    </row>
    <row r="338" spans="1:9">
      <c r="A338" s="1">
        <v>43311</v>
      </c>
      <c r="B338" s="29">
        <f>YEAR(Data_Table[[#This Row],[Date]])</f>
        <v>2018</v>
      </c>
      <c r="C338" s="2" t="str">
        <f>TEXT(Data_Table[[#This Row],[Date]],"mmm")</f>
        <v>Jul</v>
      </c>
      <c r="D338" s="2" t="str">
        <f>"Q"&amp;INT((MONTH(Data_Table[[#This Row],[Date]])-1)/3)+1</f>
        <v>Q3</v>
      </c>
      <c r="E338" s="2">
        <f>WEEKNUM(Data_Table[[#This Row],[Date]], 2)</f>
        <v>31</v>
      </c>
      <c r="F338" s="2" t="s">
        <v>360</v>
      </c>
      <c r="G338" s="2" t="s">
        <v>108</v>
      </c>
      <c r="H338" s="2" t="s">
        <v>165</v>
      </c>
      <c r="I338" s="3">
        <v>25</v>
      </c>
    </row>
    <row r="339" spans="1:9">
      <c r="A339" s="1">
        <v>43311</v>
      </c>
      <c r="B339" s="29">
        <f>YEAR(Data_Table[[#This Row],[Date]])</f>
        <v>2018</v>
      </c>
      <c r="C339" s="2" t="str">
        <f>TEXT(Data_Table[[#This Row],[Date]],"mmm")</f>
        <v>Jul</v>
      </c>
      <c r="D339" s="2" t="str">
        <f>"Q"&amp;INT((MONTH(Data_Table[[#This Row],[Date]])-1)/3)+1</f>
        <v>Q3</v>
      </c>
      <c r="E339" s="2">
        <f>WEEKNUM(Data_Table[[#This Row],[Date]], 2)</f>
        <v>31</v>
      </c>
      <c r="F339" s="2" t="s">
        <v>370</v>
      </c>
      <c r="G339" s="2" t="s">
        <v>114</v>
      </c>
      <c r="H339" s="2" t="s">
        <v>239</v>
      </c>
      <c r="I339" s="3">
        <v>10.5</v>
      </c>
    </row>
    <row r="340" spans="1:9">
      <c r="A340" s="1">
        <v>43312</v>
      </c>
      <c r="B340" s="29">
        <f>YEAR(Data_Table[[#This Row],[Date]])</f>
        <v>2018</v>
      </c>
      <c r="C340" s="2" t="str">
        <f>TEXT(Data_Table[[#This Row],[Date]],"mmm")</f>
        <v>Jul</v>
      </c>
      <c r="D340" s="2" t="str">
        <f>"Q"&amp;INT((MONTH(Data_Table[[#This Row],[Date]])-1)/3)+1</f>
        <v>Q3</v>
      </c>
      <c r="E340" s="2">
        <f>WEEKNUM(Data_Table[[#This Row],[Date]], 2)</f>
        <v>31</v>
      </c>
      <c r="F340" s="2" t="s">
        <v>262</v>
      </c>
      <c r="G340" s="2" t="s">
        <v>28</v>
      </c>
      <c r="H340" s="2" t="s">
        <v>140</v>
      </c>
      <c r="I340" s="3">
        <v>22</v>
      </c>
    </row>
    <row r="341" spans="1:9">
      <c r="A341" s="1">
        <v>43312</v>
      </c>
      <c r="B341" s="29">
        <f>YEAR(Data_Table[[#This Row],[Date]])</f>
        <v>2018</v>
      </c>
      <c r="C341" s="2" t="str">
        <f>TEXT(Data_Table[[#This Row],[Date]],"mmm")</f>
        <v>Jul</v>
      </c>
      <c r="D341" s="2" t="str">
        <f>"Q"&amp;INT((MONTH(Data_Table[[#This Row],[Date]])-1)/3)+1</f>
        <v>Q3</v>
      </c>
      <c r="E341" s="2">
        <f>WEEKNUM(Data_Table[[#This Row],[Date]], 2)</f>
        <v>31</v>
      </c>
      <c r="F341" s="2" t="s">
        <v>266</v>
      </c>
      <c r="G341" s="2" t="s">
        <v>32</v>
      </c>
      <c r="H341" s="2" t="s">
        <v>144</v>
      </c>
      <c r="I341" s="3">
        <v>22</v>
      </c>
    </row>
    <row r="342" spans="1:9">
      <c r="A342" s="1">
        <v>43312</v>
      </c>
      <c r="B342" s="29">
        <f>YEAR(Data_Table[[#This Row],[Date]])</f>
        <v>2018</v>
      </c>
      <c r="C342" s="2" t="str">
        <f>TEXT(Data_Table[[#This Row],[Date]],"mmm")</f>
        <v>Jul</v>
      </c>
      <c r="D342" s="2" t="str">
        <f>"Q"&amp;INT((MONTH(Data_Table[[#This Row],[Date]])-1)/3)+1</f>
        <v>Q3</v>
      </c>
      <c r="E342" s="2">
        <f>WEEKNUM(Data_Table[[#This Row],[Date]], 2)</f>
        <v>31</v>
      </c>
      <c r="F342" s="2" t="s">
        <v>290</v>
      </c>
      <c r="G342" s="2" t="s">
        <v>54</v>
      </c>
      <c r="H342" s="2" t="s">
        <v>168</v>
      </c>
      <c r="I342" s="3">
        <v>27</v>
      </c>
    </row>
    <row r="343" spans="1:9">
      <c r="A343" s="1">
        <v>43312</v>
      </c>
      <c r="B343" s="29">
        <f>YEAR(Data_Table[[#This Row],[Date]])</f>
        <v>2018</v>
      </c>
      <c r="C343" s="2" t="str">
        <f>TEXT(Data_Table[[#This Row],[Date]],"mmm")</f>
        <v>Jul</v>
      </c>
      <c r="D343" s="2" t="str">
        <f>"Q"&amp;INT((MONTH(Data_Table[[#This Row],[Date]])-1)/3)+1</f>
        <v>Q3</v>
      </c>
      <c r="E343" s="2">
        <f>WEEKNUM(Data_Table[[#This Row],[Date]], 2)</f>
        <v>31</v>
      </c>
      <c r="F343" s="2" t="s">
        <v>350</v>
      </c>
      <c r="G343" s="2" t="s">
        <v>102</v>
      </c>
      <c r="H343" s="2" t="s">
        <v>223</v>
      </c>
      <c r="I343" s="3">
        <v>25</v>
      </c>
    </row>
    <row r="344" spans="1:9">
      <c r="A344" s="1">
        <v>43312</v>
      </c>
      <c r="B344" s="29">
        <f>YEAR(Data_Table[[#This Row],[Date]])</f>
        <v>2018</v>
      </c>
      <c r="C344" s="2" t="str">
        <f>TEXT(Data_Table[[#This Row],[Date]],"mmm")</f>
        <v>Jul</v>
      </c>
      <c r="D344" s="2" t="str">
        <f>"Q"&amp;INT((MONTH(Data_Table[[#This Row],[Date]])-1)/3)+1</f>
        <v>Q3</v>
      </c>
      <c r="E344" s="2">
        <f>WEEKNUM(Data_Table[[#This Row],[Date]], 2)</f>
        <v>31</v>
      </c>
      <c r="F344" s="2" t="s">
        <v>360</v>
      </c>
      <c r="G344" s="2" t="s">
        <v>108</v>
      </c>
      <c r="H344" s="2" t="s">
        <v>165</v>
      </c>
      <c r="I344" s="3">
        <v>75</v>
      </c>
    </row>
    <row r="345" spans="1:9">
      <c r="A345" s="1">
        <v>43312</v>
      </c>
      <c r="B345" s="29">
        <f>YEAR(Data_Table[[#This Row],[Date]])</f>
        <v>2018</v>
      </c>
      <c r="C345" s="2" t="str">
        <f>TEXT(Data_Table[[#This Row],[Date]],"mmm")</f>
        <v>Jul</v>
      </c>
      <c r="D345" s="2" t="str">
        <f>"Q"&amp;INT((MONTH(Data_Table[[#This Row],[Date]])-1)/3)+1</f>
        <v>Q3</v>
      </c>
      <c r="E345" s="2">
        <f>WEEKNUM(Data_Table[[#This Row],[Date]], 2)</f>
        <v>31</v>
      </c>
      <c r="F345" s="2" t="s">
        <v>362</v>
      </c>
      <c r="G345" s="2" t="s">
        <v>110</v>
      </c>
      <c r="H345" s="2" t="s">
        <v>232</v>
      </c>
      <c r="I345" s="3">
        <v>17.48</v>
      </c>
    </row>
    <row r="346" spans="1:9">
      <c r="A346" s="1">
        <v>43312</v>
      </c>
      <c r="B346" s="29">
        <f>YEAR(Data_Table[[#This Row],[Date]])</f>
        <v>2018</v>
      </c>
      <c r="C346" s="2" t="str">
        <f>TEXT(Data_Table[[#This Row],[Date]],"mmm")</f>
        <v>Jul</v>
      </c>
      <c r="D346" s="2" t="str">
        <f>"Q"&amp;INT((MONTH(Data_Table[[#This Row],[Date]])-1)/3)+1</f>
        <v>Q3</v>
      </c>
      <c r="E346" s="2">
        <f>WEEKNUM(Data_Table[[#This Row],[Date]], 2)</f>
        <v>31</v>
      </c>
      <c r="F346" s="2" t="s">
        <v>374</v>
      </c>
      <c r="G346" s="2" t="s">
        <v>118</v>
      </c>
      <c r="H346" s="2" t="s">
        <v>167</v>
      </c>
      <c r="I346" s="3">
        <v>92</v>
      </c>
    </row>
    <row r="347" spans="1:9">
      <c r="A347" s="1">
        <v>43314</v>
      </c>
      <c r="B347" s="29">
        <f>YEAR(Data_Table[[#This Row],[Date]])</f>
        <v>2018</v>
      </c>
      <c r="C347" s="2" t="str">
        <f>TEXT(Data_Table[[#This Row],[Date]],"mmm")</f>
        <v>Aug</v>
      </c>
      <c r="D347" s="2" t="str">
        <f>"Q"&amp;INT((MONTH(Data_Table[[#This Row],[Date]])-1)/3)+1</f>
        <v>Q3</v>
      </c>
      <c r="E347" s="2">
        <f>WEEKNUM(Data_Table[[#This Row],[Date]], 2)</f>
        <v>31</v>
      </c>
      <c r="F347" s="2" t="s">
        <v>346</v>
      </c>
      <c r="G347" s="2" t="s">
        <v>98</v>
      </c>
      <c r="H347" s="2" t="s">
        <v>219</v>
      </c>
      <c r="I347" s="3">
        <v>21</v>
      </c>
    </row>
    <row r="348" spans="1:9">
      <c r="A348" s="1">
        <v>43317</v>
      </c>
      <c r="B348" s="29">
        <f>YEAR(Data_Table[[#This Row],[Date]])</f>
        <v>2018</v>
      </c>
      <c r="C348" s="2" t="str">
        <f>TEXT(Data_Table[[#This Row],[Date]],"mmm")</f>
        <v>Aug</v>
      </c>
      <c r="D348" s="2" t="str">
        <f>"Q"&amp;INT((MONTH(Data_Table[[#This Row],[Date]])-1)/3)+1</f>
        <v>Q3</v>
      </c>
      <c r="E348" s="2">
        <f>WEEKNUM(Data_Table[[#This Row],[Date]], 2)</f>
        <v>31</v>
      </c>
      <c r="F348" s="2" t="s">
        <v>263</v>
      </c>
      <c r="G348" s="2" t="s">
        <v>29</v>
      </c>
      <c r="H348" s="2" t="s">
        <v>141</v>
      </c>
      <c r="I348" s="3">
        <v>22</v>
      </c>
    </row>
    <row r="349" spans="1:9">
      <c r="A349" s="1">
        <v>43317</v>
      </c>
      <c r="B349" s="29">
        <f>YEAR(Data_Table[[#This Row],[Date]])</f>
        <v>2018</v>
      </c>
      <c r="C349" s="2" t="str">
        <f>TEXT(Data_Table[[#This Row],[Date]],"mmm")</f>
        <v>Aug</v>
      </c>
      <c r="D349" s="2" t="str">
        <f>"Q"&amp;INT((MONTH(Data_Table[[#This Row],[Date]])-1)/3)+1</f>
        <v>Q3</v>
      </c>
      <c r="E349" s="2">
        <f>WEEKNUM(Data_Table[[#This Row],[Date]], 2)</f>
        <v>31</v>
      </c>
      <c r="F349" s="2" t="s">
        <v>266</v>
      </c>
      <c r="G349" s="2" t="s">
        <v>32</v>
      </c>
      <c r="H349" s="2" t="s">
        <v>144</v>
      </c>
      <c r="I349" s="3">
        <v>22</v>
      </c>
    </row>
    <row r="350" spans="1:9">
      <c r="A350" s="1">
        <v>43318</v>
      </c>
      <c r="B350" s="29">
        <f>YEAR(Data_Table[[#This Row],[Date]])</f>
        <v>2018</v>
      </c>
      <c r="C350" s="2" t="str">
        <f>TEXT(Data_Table[[#This Row],[Date]],"mmm")</f>
        <v>Aug</v>
      </c>
      <c r="D350" s="2" t="str">
        <f>"Q"&amp;INT((MONTH(Data_Table[[#This Row],[Date]])-1)/3)+1</f>
        <v>Q3</v>
      </c>
      <c r="E350" s="2">
        <f>WEEKNUM(Data_Table[[#This Row],[Date]], 2)</f>
        <v>32</v>
      </c>
      <c r="F350" s="2" t="s">
        <v>288</v>
      </c>
      <c r="G350" s="2" t="s">
        <v>52</v>
      </c>
      <c r="H350" s="2" t="s">
        <v>166</v>
      </c>
      <c r="I350" s="3">
        <v>25</v>
      </c>
    </row>
    <row r="351" spans="1:9">
      <c r="A351" s="1">
        <v>43318</v>
      </c>
      <c r="B351" s="29">
        <f>YEAR(Data_Table[[#This Row],[Date]])</f>
        <v>2018</v>
      </c>
      <c r="C351" s="2" t="str">
        <f>TEXT(Data_Table[[#This Row],[Date]],"mmm")</f>
        <v>Aug</v>
      </c>
      <c r="D351" s="2" t="str">
        <f>"Q"&amp;INT((MONTH(Data_Table[[#This Row],[Date]])-1)/3)+1</f>
        <v>Q3</v>
      </c>
      <c r="E351" s="2">
        <f>WEEKNUM(Data_Table[[#This Row],[Date]], 2)</f>
        <v>32</v>
      </c>
      <c r="F351" s="2" t="s">
        <v>290</v>
      </c>
      <c r="G351" s="2" t="s">
        <v>54</v>
      </c>
      <c r="H351" s="2" t="s">
        <v>168</v>
      </c>
      <c r="I351" s="3">
        <v>25</v>
      </c>
    </row>
    <row r="352" spans="1:9">
      <c r="A352" s="1">
        <v>43318</v>
      </c>
      <c r="B352" s="29">
        <f>YEAR(Data_Table[[#This Row],[Date]])</f>
        <v>2018</v>
      </c>
      <c r="C352" s="2" t="str">
        <f>TEXT(Data_Table[[#This Row],[Date]],"mmm")</f>
        <v>Aug</v>
      </c>
      <c r="D352" s="2" t="str">
        <f>"Q"&amp;INT((MONTH(Data_Table[[#This Row],[Date]])-1)/3)+1</f>
        <v>Q3</v>
      </c>
      <c r="E352" s="2">
        <f>WEEKNUM(Data_Table[[#This Row],[Date]], 2)</f>
        <v>32</v>
      </c>
      <c r="F352" s="2" t="s">
        <v>360</v>
      </c>
      <c r="G352" s="2" t="s">
        <v>108</v>
      </c>
      <c r="H352" s="2" t="s">
        <v>165</v>
      </c>
      <c r="I352" s="3">
        <v>75</v>
      </c>
    </row>
    <row r="353" spans="1:9">
      <c r="A353" s="1">
        <v>43318</v>
      </c>
      <c r="B353" s="29">
        <f>YEAR(Data_Table[[#This Row],[Date]])</f>
        <v>2018</v>
      </c>
      <c r="C353" s="2" t="str">
        <f>TEXT(Data_Table[[#This Row],[Date]],"mmm")</f>
        <v>Aug</v>
      </c>
      <c r="D353" s="2" t="str">
        <f>"Q"&amp;INT((MONTH(Data_Table[[#This Row],[Date]])-1)/3)+1</f>
        <v>Q3</v>
      </c>
      <c r="E353" s="2">
        <f>WEEKNUM(Data_Table[[#This Row],[Date]], 2)</f>
        <v>32</v>
      </c>
      <c r="F353" s="2" t="s">
        <v>361</v>
      </c>
      <c r="G353" s="2" t="s">
        <v>109</v>
      </c>
      <c r="H353" s="2" t="s">
        <v>231</v>
      </c>
      <c r="I353" s="3">
        <v>25</v>
      </c>
    </row>
    <row r="354" spans="1:9">
      <c r="A354" s="1">
        <v>43319</v>
      </c>
      <c r="B354" s="29">
        <f>YEAR(Data_Table[[#This Row],[Date]])</f>
        <v>2018</v>
      </c>
      <c r="C354" s="2" t="str">
        <f>TEXT(Data_Table[[#This Row],[Date]],"mmm")</f>
        <v>Aug</v>
      </c>
      <c r="D354" s="2" t="str">
        <f>"Q"&amp;INT((MONTH(Data_Table[[#This Row],[Date]])-1)/3)+1</f>
        <v>Q3</v>
      </c>
      <c r="E354" s="2">
        <f>WEEKNUM(Data_Table[[#This Row],[Date]], 2)</f>
        <v>32</v>
      </c>
      <c r="F354" s="2" t="s">
        <v>262</v>
      </c>
      <c r="G354" s="2" t="s">
        <v>28</v>
      </c>
      <c r="H354" s="2" t="s">
        <v>140</v>
      </c>
      <c r="I354" s="3">
        <v>22</v>
      </c>
    </row>
    <row r="355" spans="1:9">
      <c r="A355" s="1">
        <v>43319</v>
      </c>
      <c r="B355" s="29">
        <f>YEAR(Data_Table[[#This Row],[Date]])</f>
        <v>2018</v>
      </c>
      <c r="C355" s="2" t="str">
        <f>TEXT(Data_Table[[#This Row],[Date]],"mmm")</f>
        <v>Aug</v>
      </c>
      <c r="D355" s="2" t="str">
        <f>"Q"&amp;INT((MONTH(Data_Table[[#This Row],[Date]])-1)/3)+1</f>
        <v>Q3</v>
      </c>
      <c r="E355" s="2">
        <f>WEEKNUM(Data_Table[[#This Row],[Date]], 2)</f>
        <v>32</v>
      </c>
      <c r="F355" s="2" t="s">
        <v>350</v>
      </c>
      <c r="G355" s="2" t="s">
        <v>102</v>
      </c>
      <c r="H355" s="2" t="s">
        <v>223</v>
      </c>
      <c r="I355" s="3">
        <v>25</v>
      </c>
    </row>
    <row r="356" spans="1:9">
      <c r="A356" s="1">
        <v>43319</v>
      </c>
      <c r="B356" s="29">
        <f>YEAR(Data_Table[[#This Row],[Date]])</f>
        <v>2018</v>
      </c>
      <c r="C356" s="2" t="str">
        <f>TEXT(Data_Table[[#This Row],[Date]],"mmm")</f>
        <v>Aug</v>
      </c>
      <c r="D356" s="2" t="str">
        <f>"Q"&amp;INT((MONTH(Data_Table[[#This Row],[Date]])-1)/3)+1</f>
        <v>Q3</v>
      </c>
      <c r="E356" s="2">
        <f>WEEKNUM(Data_Table[[#This Row],[Date]], 2)</f>
        <v>32</v>
      </c>
      <c r="F356" s="2" t="s">
        <v>350</v>
      </c>
      <c r="G356" s="2" t="s">
        <v>102</v>
      </c>
      <c r="H356" s="2" t="s">
        <v>223</v>
      </c>
      <c r="I356" s="3">
        <v>25</v>
      </c>
    </row>
    <row r="357" spans="1:9">
      <c r="A357" s="1">
        <v>43319</v>
      </c>
      <c r="B357" s="29">
        <f>YEAR(Data_Table[[#This Row],[Date]])</f>
        <v>2018</v>
      </c>
      <c r="C357" s="2" t="str">
        <f>TEXT(Data_Table[[#This Row],[Date]],"mmm")</f>
        <v>Aug</v>
      </c>
      <c r="D357" s="2" t="str">
        <f>"Q"&amp;INT((MONTH(Data_Table[[#This Row],[Date]])-1)/3)+1</f>
        <v>Q3</v>
      </c>
      <c r="E357" s="2">
        <f>WEEKNUM(Data_Table[[#This Row],[Date]], 2)</f>
        <v>32</v>
      </c>
      <c r="F357" s="2" t="s">
        <v>362</v>
      </c>
      <c r="G357" s="2" t="s">
        <v>110</v>
      </c>
      <c r="H357" s="2" t="s">
        <v>232</v>
      </c>
      <c r="I357" s="3">
        <v>17.48</v>
      </c>
    </row>
    <row r="358" spans="1:9">
      <c r="A358" s="1">
        <v>43321</v>
      </c>
      <c r="B358" s="29">
        <f>YEAR(Data_Table[[#This Row],[Date]])</f>
        <v>2018</v>
      </c>
      <c r="C358" s="2" t="str">
        <f>TEXT(Data_Table[[#This Row],[Date]],"mmm")</f>
        <v>Aug</v>
      </c>
      <c r="D358" s="2" t="str">
        <f>"Q"&amp;INT((MONTH(Data_Table[[#This Row],[Date]])-1)/3)+1</f>
        <v>Q3</v>
      </c>
      <c r="E358" s="2">
        <f>WEEKNUM(Data_Table[[#This Row],[Date]], 2)</f>
        <v>32</v>
      </c>
      <c r="F358" s="2" t="s">
        <v>262</v>
      </c>
      <c r="G358" s="2" t="s">
        <v>28</v>
      </c>
      <c r="H358" s="2" t="s">
        <v>140</v>
      </c>
      <c r="I358" s="3">
        <v>22</v>
      </c>
    </row>
    <row r="359" spans="1:9">
      <c r="A359" s="1">
        <v>43321</v>
      </c>
      <c r="B359" s="29">
        <f>YEAR(Data_Table[[#This Row],[Date]])</f>
        <v>2018</v>
      </c>
      <c r="C359" s="2" t="str">
        <f>TEXT(Data_Table[[#This Row],[Date]],"mmm")</f>
        <v>Aug</v>
      </c>
      <c r="D359" s="2" t="str">
        <f>"Q"&amp;INT((MONTH(Data_Table[[#This Row],[Date]])-1)/3)+1</f>
        <v>Q3</v>
      </c>
      <c r="E359" s="2">
        <f>WEEKNUM(Data_Table[[#This Row],[Date]], 2)</f>
        <v>32</v>
      </c>
      <c r="F359" s="2" t="s">
        <v>298</v>
      </c>
      <c r="G359" s="2" t="s">
        <v>59</v>
      </c>
      <c r="H359" s="2" t="s">
        <v>175</v>
      </c>
      <c r="I359" s="3">
        <v>46</v>
      </c>
    </row>
    <row r="360" spans="1:9">
      <c r="A360" s="1">
        <v>43321</v>
      </c>
      <c r="B360" s="29">
        <f>YEAR(Data_Table[[#This Row],[Date]])</f>
        <v>2018</v>
      </c>
      <c r="C360" s="2" t="str">
        <f>TEXT(Data_Table[[#This Row],[Date]],"mmm")</f>
        <v>Aug</v>
      </c>
      <c r="D360" s="2" t="str">
        <f>"Q"&amp;INT((MONTH(Data_Table[[#This Row],[Date]])-1)/3)+1</f>
        <v>Q3</v>
      </c>
      <c r="E360" s="2">
        <f>WEEKNUM(Data_Table[[#This Row],[Date]], 2)</f>
        <v>32</v>
      </c>
      <c r="F360" s="2" t="s">
        <v>351</v>
      </c>
      <c r="G360" s="2" t="s">
        <v>102</v>
      </c>
      <c r="H360" s="2" t="s">
        <v>152</v>
      </c>
      <c r="I360" s="3">
        <v>22</v>
      </c>
    </row>
    <row r="361" spans="1:9">
      <c r="A361" s="1">
        <v>43322</v>
      </c>
      <c r="B361" s="29">
        <f>YEAR(Data_Table[[#This Row],[Date]])</f>
        <v>2018</v>
      </c>
      <c r="C361" s="2" t="str">
        <f>TEXT(Data_Table[[#This Row],[Date]],"mmm")</f>
        <v>Aug</v>
      </c>
      <c r="D361" s="2" t="str">
        <f>"Q"&amp;INT((MONTH(Data_Table[[#This Row],[Date]])-1)/3)+1</f>
        <v>Q3</v>
      </c>
      <c r="E361" s="2">
        <f>WEEKNUM(Data_Table[[#This Row],[Date]], 2)</f>
        <v>32</v>
      </c>
      <c r="F361" s="2" t="s">
        <v>345</v>
      </c>
      <c r="G361" s="2" t="s">
        <v>97</v>
      </c>
      <c r="H361" s="2" t="s">
        <v>218</v>
      </c>
      <c r="I361" s="3">
        <v>22.8</v>
      </c>
    </row>
    <row r="362" spans="1:9">
      <c r="A362" s="1">
        <v>43325</v>
      </c>
      <c r="B362" s="29">
        <f>YEAR(Data_Table[[#This Row],[Date]])</f>
        <v>2018</v>
      </c>
      <c r="C362" s="2" t="str">
        <f>TEXT(Data_Table[[#This Row],[Date]],"mmm")</f>
        <v>Aug</v>
      </c>
      <c r="D362" s="2" t="str">
        <f>"Q"&amp;INT((MONTH(Data_Table[[#This Row],[Date]])-1)/3)+1</f>
        <v>Q3</v>
      </c>
      <c r="E362" s="2">
        <f>WEEKNUM(Data_Table[[#This Row],[Date]], 2)</f>
        <v>33</v>
      </c>
      <c r="F362" s="2" t="s">
        <v>263</v>
      </c>
      <c r="G362" s="2" t="s">
        <v>29</v>
      </c>
      <c r="H362" s="2" t="s">
        <v>141</v>
      </c>
      <c r="I362" s="3">
        <v>22</v>
      </c>
    </row>
    <row r="363" spans="1:9">
      <c r="A363" s="1">
        <v>43325</v>
      </c>
      <c r="B363" s="29">
        <f>YEAR(Data_Table[[#This Row],[Date]])</f>
        <v>2018</v>
      </c>
      <c r="C363" s="2" t="str">
        <f>TEXT(Data_Table[[#This Row],[Date]],"mmm")</f>
        <v>Aug</v>
      </c>
      <c r="D363" s="2" t="str">
        <f>"Q"&amp;INT((MONTH(Data_Table[[#This Row],[Date]])-1)/3)+1</f>
        <v>Q3</v>
      </c>
      <c r="E363" s="2">
        <f>WEEKNUM(Data_Table[[#This Row],[Date]], 2)</f>
        <v>33</v>
      </c>
      <c r="F363" s="2" t="s">
        <v>299</v>
      </c>
      <c r="G363" s="2" t="s">
        <v>59</v>
      </c>
      <c r="H363" s="2" t="s">
        <v>176</v>
      </c>
      <c r="I363" s="3">
        <v>23</v>
      </c>
    </row>
    <row r="364" spans="1:9">
      <c r="A364" s="1">
        <v>43325</v>
      </c>
      <c r="B364" s="29">
        <f>YEAR(Data_Table[[#This Row],[Date]])</f>
        <v>2018</v>
      </c>
      <c r="C364" s="2" t="str">
        <f>TEXT(Data_Table[[#This Row],[Date]],"mmm")</f>
        <v>Aug</v>
      </c>
      <c r="D364" s="2" t="str">
        <f>"Q"&amp;INT((MONTH(Data_Table[[#This Row],[Date]])-1)/3)+1</f>
        <v>Q3</v>
      </c>
      <c r="E364" s="2">
        <f>WEEKNUM(Data_Table[[#This Row],[Date]], 2)</f>
        <v>33</v>
      </c>
      <c r="F364" s="2" t="s">
        <v>350</v>
      </c>
      <c r="G364" s="2" t="s">
        <v>102</v>
      </c>
      <c r="H364" s="2" t="s">
        <v>223</v>
      </c>
      <c r="I364" s="3">
        <v>50</v>
      </c>
    </row>
    <row r="365" spans="1:9">
      <c r="A365" s="1">
        <v>43325</v>
      </c>
      <c r="B365" s="29">
        <f>YEAR(Data_Table[[#This Row],[Date]])</f>
        <v>2018</v>
      </c>
      <c r="C365" s="2" t="str">
        <f>TEXT(Data_Table[[#This Row],[Date]],"mmm")</f>
        <v>Aug</v>
      </c>
      <c r="D365" s="2" t="str">
        <f>"Q"&amp;INT((MONTH(Data_Table[[#This Row],[Date]])-1)/3)+1</f>
        <v>Q3</v>
      </c>
      <c r="E365" s="2">
        <f>WEEKNUM(Data_Table[[#This Row],[Date]], 2)</f>
        <v>33</v>
      </c>
      <c r="F365" s="2" t="s">
        <v>360</v>
      </c>
      <c r="G365" s="2" t="s">
        <v>108</v>
      </c>
      <c r="H365" s="2" t="s">
        <v>165</v>
      </c>
      <c r="I365" s="3">
        <v>125</v>
      </c>
    </row>
    <row r="366" spans="1:9">
      <c r="A366" s="1">
        <v>43326</v>
      </c>
      <c r="B366" s="29">
        <f>YEAR(Data_Table[[#This Row],[Date]])</f>
        <v>2018</v>
      </c>
      <c r="C366" s="2" t="str">
        <f>TEXT(Data_Table[[#This Row],[Date]],"mmm")</f>
        <v>Aug</v>
      </c>
      <c r="D366" s="2" t="str">
        <f>"Q"&amp;INT((MONTH(Data_Table[[#This Row],[Date]])-1)/3)+1</f>
        <v>Q3</v>
      </c>
      <c r="E366" s="2">
        <f>WEEKNUM(Data_Table[[#This Row],[Date]], 2)</f>
        <v>33</v>
      </c>
      <c r="F366" s="2" t="s">
        <v>266</v>
      </c>
      <c r="G366" s="2" t="s">
        <v>32</v>
      </c>
      <c r="H366" s="2" t="s">
        <v>144</v>
      </c>
      <c r="I366" s="3">
        <v>22</v>
      </c>
    </row>
    <row r="367" spans="1:9">
      <c r="A367" s="1">
        <v>43326</v>
      </c>
      <c r="B367" s="29">
        <f>YEAR(Data_Table[[#This Row],[Date]])</f>
        <v>2018</v>
      </c>
      <c r="C367" s="2" t="str">
        <f>TEXT(Data_Table[[#This Row],[Date]],"mmm")</f>
        <v>Aug</v>
      </c>
      <c r="D367" s="2" t="str">
        <f>"Q"&amp;INT((MONTH(Data_Table[[#This Row],[Date]])-1)/3)+1</f>
        <v>Q3</v>
      </c>
      <c r="E367" s="2">
        <f>WEEKNUM(Data_Table[[#This Row],[Date]], 2)</f>
        <v>33</v>
      </c>
      <c r="F367" s="2" t="s">
        <v>297</v>
      </c>
      <c r="G367" s="2" t="s">
        <v>13</v>
      </c>
      <c r="H367" s="2" t="s">
        <v>13</v>
      </c>
      <c r="I367" s="3">
        <v>22</v>
      </c>
    </row>
    <row r="368" spans="1:9">
      <c r="A368" s="1">
        <v>43329</v>
      </c>
      <c r="B368" s="29">
        <f>YEAR(Data_Table[[#This Row],[Date]])</f>
        <v>2018</v>
      </c>
      <c r="C368" s="2" t="str">
        <f>TEXT(Data_Table[[#This Row],[Date]],"mmm")</f>
        <v>Aug</v>
      </c>
      <c r="D368" s="2" t="str">
        <f>"Q"&amp;INT((MONTH(Data_Table[[#This Row],[Date]])-1)/3)+1</f>
        <v>Q3</v>
      </c>
      <c r="E368" s="2">
        <f>WEEKNUM(Data_Table[[#This Row],[Date]], 2)</f>
        <v>33</v>
      </c>
      <c r="F368" s="2" t="s">
        <v>262</v>
      </c>
      <c r="G368" s="2" t="s">
        <v>28</v>
      </c>
      <c r="H368" s="2" t="s">
        <v>140</v>
      </c>
      <c r="I368" s="3">
        <v>25</v>
      </c>
    </row>
    <row r="369" spans="1:9">
      <c r="A369" s="1">
        <v>43329</v>
      </c>
      <c r="B369" s="29">
        <f>YEAR(Data_Table[[#This Row],[Date]])</f>
        <v>2018</v>
      </c>
      <c r="C369" s="2" t="str">
        <f>TEXT(Data_Table[[#This Row],[Date]],"mmm")</f>
        <v>Aug</v>
      </c>
      <c r="D369" s="2" t="str">
        <f>"Q"&amp;INT((MONTH(Data_Table[[#This Row],[Date]])-1)/3)+1</f>
        <v>Q3</v>
      </c>
      <c r="E369" s="2">
        <f>WEEKNUM(Data_Table[[#This Row],[Date]], 2)</f>
        <v>33</v>
      </c>
      <c r="F369" s="2" t="s">
        <v>290</v>
      </c>
      <c r="G369" s="2" t="s">
        <v>54</v>
      </c>
      <c r="H369" s="2" t="s">
        <v>168</v>
      </c>
      <c r="I369" s="3">
        <v>25</v>
      </c>
    </row>
    <row r="370" spans="1:9">
      <c r="A370" s="1">
        <v>43329</v>
      </c>
      <c r="B370" s="29">
        <f>YEAR(Data_Table[[#This Row],[Date]])</f>
        <v>2018</v>
      </c>
      <c r="C370" s="2" t="str">
        <f>TEXT(Data_Table[[#This Row],[Date]],"mmm")</f>
        <v>Aug</v>
      </c>
      <c r="D370" s="2" t="str">
        <f>"Q"&amp;INT((MONTH(Data_Table[[#This Row],[Date]])-1)/3)+1</f>
        <v>Q3</v>
      </c>
      <c r="E370" s="2">
        <f>WEEKNUM(Data_Table[[#This Row],[Date]], 2)</f>
        <v>33</v>
      </c>
      <c r="F370" s="2" t="s">
        <v>298</v>
      </c>
      <c r="G370" s="2" t="s">
        <v>59</v>
      </c>
      <c r="H370" s="2" t="s">
        <v>175</v>
      </c>
      <c r="I370" s="3">
        <v>46</v>
      </c>
    </row>
    <row r="371" spans="1:9">
      <c r="A371" s="1">
        <v>43331</v>
      </c>
      <c r="B371" s="29">
        <f>YEAR(Data_Table[[#This Row],[Date]])</f>
        <v>2018</v>
      </c>
      <c r="C371" s="2" t="str">
        <f>TEXT(Data_Table[[#This Row],[Date]],"mmm")</f>
        <v>Aug</v>
      </c>
      <c r="D371" s="2" t="str">
        <f>"Q"&amp;INT((MONTH(Data_Table[[#This Row],[Date]])-1)/3)+1</f>
        <v>Q3</v>
      </c>
      <c r="E371" s="2">
        <f>WEEKNUM(Data_Table[[#This Row],[Date]], 2)</f>
        <v>33</v>
      </c>
      <c r="F371" s="2" t="s">
        <v>345</v>
      </c>
      <c r="G371" s="2" t="s">
        <v>97</v>
      </c>
      <c r="H371" s="2" t="s">
        <v>218</v>
      </c>
      <c r="I371" s="3">
        <v>22.8</v>
      </c>
    </row>
    <row r="372" spans="1:9">
      <c r="A372" s="1">
        <v>43332</v>
      </c>
      <c r="B372" s="29">
        <f>YEAR(Data_Table[[#This Row],[Date]])</f>
        <v>2018</v>
      </c>
      <c r="C372" s="2" t="str">
        <f>TEXT(Data_Table[[#This Row],[Date]],"mmm")</f>
        <v>Aug</v>
      </c>
      <c r="D372" s="2" t="str">
        <f>"Q"&amp;INT((MONTH(Data_Table[[#This Row],[Date]])-1)/3)+1</f>
        <v>Q3</v>
      </c>
      <c r="E372" s="2">
        <f>WEEKNUM(Data_Table[[#This Row],[Date]], 2)</f>
        <v>34</v>
      </c>
      <c r="F372" s="2" t="s">
        <v>263</v>
      </c>
      <c r="G372" s="2" t="s">
        <v>29</v>
      </c>
      <c r="H372" s="2" t="s">
        <v>141</v>
      </c>
      <c r="I372" s="3">
        <v>44</v>
      </c>
    </row>
    <row r="373" spans="1:9">
      <c r="A373" s="1">
        <v>43332</v>
      </c>
      <c r="B373" s="29">
        <f>YEAR(Data_Table[[#This Row],[Date]])</f>
        <v>2018</v>
      </c>
      <c r="C373" s="2" t="str">
        <f>TEXT(Data_Table[[#This Row],[Date]],"mmm")</f>
        <v>Aug</v>
      </c>
      <c r="D373" s="2" t="str">
        <f>"Q"&amp;INT((MONTH(Data_Table[[#This Row],[Date]])-1)/3)+1</f>
        <v>Q3</v>
      </c>
      <c r="E373" s="2">
        <f>WEEKNUM(Data_Table[[#This Row],[Date]], 2)</f>
        <v>34</v>
      </c>
      <c r="F373" s="2" t="s">
        <v>266</v>
      </c>
      <c r="G373" s="2" t="s">
        <v>32</v>
      </c>
      <c r="H373" s="2" t="s">
        <v>144</v>
      </c>
      <c r="I373" s="3">
        <v>22</v>
      </c>
    </row>
    <row r="374" spans="1:9">
      <c r="A374" s="1">
        <v>43332</v>
      </c>
      <c r="B374" s="29">
        <f>YEAR(Data_Table[[#This Row],[Date]])</f>
        <v>2018</v>
      </c>
      <c r="C374" s="2" t="str">
        <f>TEXT(Data_Table[[#This Row],[Date]],"mmm")</f>
        <v>Aug</v>
      </c>
      <c r="D374" s="2" t="str">
        <f>"Q"&amp;INT((MONTH(Data_Table[[#This Row],[Date]])-1)/3)+1</f>
        <v>Q3</v>
      </c>
      <c r="E374" s="2">
        <f>WEEKNUM(Data_Table[[#This Row],[Date]], 2)</f>
        <v>34</v>
      </c>
      <c r="F374" s="2" t="s">
        <v>288</v>
      </c>
      <c r="G374" s="2" t="s">
        <v>52</v>
      </c>
      <c r="H374" s="2" t="s">
        <v>166</v>
      </c>
      <c r="I374" s="3">
        <v>25</v>
      </c>
    </row>
    <row r="375" spans="1:9">
      <c r="A375" s="1">
        <v>43332</v>
      </c>
      <c r="B375" s="29">
        <f>YEAR(Data_Table[[#This Row],[Date]])</f>
        <v>2018</v>
      </c>
      <c r="C375" s="2" t="str">
        <f>TEXT(Data_Table[[#This Row],[Date]],"mmm")</f>
        <v>Aug</v>
      </c>
      <c r="D375" s="2" t="str">
        <f>"Q"&amp;INT((MONTH(Data_Table[[#This Row],[Date]])-1)/3)+1</f>
        <v>Q3</v>
      </c>
      <c r="E375" s="2">
        <f>WEEKNUM(Data_Table[[#This Row],[Date]], 2)</f>
        <v>34</v>
      </c>
      <c r="F375" s="2" t="s">
        <v>290</v>
      </c>
      <c r="G375" s="2" t="s">
        <v>54</v>
      </c>
      <c r="H375" s="2" t="s">
        <v>168</v>
      </c>
      <c r="I375" s="3">
        <v>50</v>
      </c>
    </row>
    <row r="376" spans="1:9">
      <c r="A376" s="1">
        <v>43332</v>
      </c>
      <c r="B376" s="29">
        <f>YEAR(Data_Table[[#This Row],[Date]])</f>
        <v>2018</v>
      </c>
      <c r="C376" s="2" t="str">
        <f>TEXT(Data_Table[[#This Row],[Date]],"mmm")</f>
        <v>Aug</v>
      </c>
      <c r="D376" s="2" t="str">
        <f>"Q"&amp;INT((MONTH(Data_Table[[#This Row],[Date]])-1)/3)+1</f>
        <v>Q3</v>
      </c>
      <c r="E376" s="2">
        <f>WEEKNUM(Data_Table[[#This Row],[Date]], 2)</f>
        <v>34</v>
      </c>
      <c r="F376" s="2" t="s">
        <v>299</v>
      </c>
      <c r="G376" s="2" t="s">
        <v>59</v>
      </c>
      <c r="H376" s="2" t="s">
        <v>176</v>
      </c>
      <c r="I376" s="3">
        <v>23</v>
      </c>
    </row>
    <row r="377" spans="1:9">
      <c r="A377" s="1">
        <v>43332</v>
      </c>
      <c r="B377" s="29">
        <f>YEAR(Data_Table[[#This Row],[Date]])</f>
        <v>2018</v>
      </c>
      <c r="C377" s="2" t="str">
        <f>TEXT(Data_Table[[#This Row],[Date]],"mmm")</f>
        <v>Aug</v>
      </c>
      <c r="D377" s="2" t="str">
        <f>"Q"&amp;INT((MONTH(Data_Table[[#This Row],[Date]])-1)/3)+1</f>
        <v>Q3</v>
      </c>
      <c r="E377" s="2">
        <f>WEEKNUM(Data_Table[[#This Row],[Date]], 2)</f>
        <v>34</v>
      </c>
      <c r="F377" s="2" t="s">
        <v>329</v>
      </c>
      <c r="G377" s="2" t="s">
        <v>85</v>
      </c>
      <c r="H377" s="2" t="s">
        <v>204</v>
      </c>
      <c r="I377" s="3">
        <v>250</v>
      </c>
    </row>
    <row r="378" spans="1:9">
      <c r="A378" s="1">
        <v>43332</v>
      </c>
      <c r="B378" s="29">
        <f>YEAR(Data_Table[[#This Row],[Date]])</f>
        <v>2018</v>
      </c>
      <c r="C378" s="2" t="str">
        <f>TEXT(Data_Table[[#This Row],[Date]],"mmm")</f>
        <v>Aug</v>
      </c>
      <c r="D378" s="2" t="str">
        <f>"Q"&amp;INT((MONTH(Data_Table[[#This Row],[Date]])-1)/3)+1</f>
        <v>Q3</v>
      </c>
      <c r="E378" s="2">
        <f>WEEKNUM(Data_Table[[#This Row],[Date]], 2)</f>
        <v>34</v>
      </c>
      <c r="F378" s="2" t="s">
        <v>350</v>
      </c>
      <c r="G378" s="2" t="s">
        <v>102</v>
      </c>
      <c r="H378" s="2" t="s">
        <v>223</v>
      </c>
      <c r="I378" s="3">
        <v>50</v>
      </c>
    </row>
    <row r="379" spans="1:9">
      <c r="A379" s="1">
        <v>43333</v>
      </c>
      <c r="B379" s="29">
        <f>YEAR(Data_Table[[#This Row],[Date]])</f>
        <v>2018</v>
      </c>
      <c r="C379" s="2" t="str">
        <f>TEXT(Data_Table[[#This Row],[Date]],"mmm")</f>
        <v>Aug</v>
      </c>
      <c r="D379" s="2" t="str">
        <f>"Q"&amp;INT((MONTH(Data_Table[[#This Row],[Date]])-1)/3)+1</f>
        <v>Q3</v>
      </c>
      <c r="E379" s="2">
        <f>WEEKNUM(Data_Table[[#This Row],[Date]], 2)</f>
        <v>34</v>
      </c>
      <c r="F379" s="2" t="s">
        <v>360</v>
      </c>
      <c r="G379" s="2" t="s">
        <v>108</v>
      </c>
      <c r="H379" s="2" t="s">
        <v>165</v>
      </c>
      <c r="I379" s="3">
        <v>125</v>
      </c>
    </row>
    <row r="380" spans="1:9">
      <c r="A380" s="1">
        <v>43335</v>
      </c>
      <c r="B380" s="29">
        <f>YEAR(Data_Table[[#This Row],[Date]])</f>
        <v>2018</v>
      </c>
      <c r="C380" s="2" t="str">
        <f>TEXT(Data_Table[[#This Row],[Date]],"mmm")</f>
        <v>Aug</v>
      </c>
      <c r="D380" s="2" t="str">
        <f>"Q"&amp;INT((MONTH(Data_Table[[#This Row],[Date]])-1)/3)+1</f>
        <v>Q3</v>
      </c>
      <c r="E380" s="2">
        <f>WEEKNUM(Data_Table[[#This Row],[Date]], 2)</f>
        <v>34</v>
      </c>
      <c r="F380" s="2" t="s">
        <v>351</v>
      </c>
      <c r="G380" s="2" t="s">
        <v>102</v>
      </c>
      <c r="H380" s="2" t="s">
        <v>152</v>
      </c>
      <c r="I380" s="3">
        <v>22</v>
      </c>
    </row>
    <row r="381" spans="1:9">
      <c r="A381" s="1">
        <v>43337</v>
      </c>
      <c r="B381" s="29">
        <f>YEAR(Data_Table[[#This Row],[Date]])</f>
        <v>2018</v>
      </c>
      <c r="C381" s="2" t="str">
        <f>TEXT(Data_Table[[#This Row],[Date]],"mmm")</f>
        <v>Aug</v>
      </c>
      <c r="D381" s="2" t="str">
        <f>"Q"&amp;INT((MONTH(Data_Table[[#This Row],[Date]])-1)/3)+1</f>
        <v>Q3</v>
      </c>
      <c r="E381" s="2">
        <f>WEEKNUM(Data_Table[[#This Row],[Date]], 2)</f>
        <v>34</v>
      </c>
      <c r="F381" s="2" t="s">
        <v>298</v>
      </c>
      <c r="G381" s="2" t="s">
        <v>59</v>
      </c>
      <c r="H381" s="2" t="s">
        <v>175</v>
      </c>
      <c r="I381" s="3">
        <v>23</v>
      </c>
    </row>
    <row r="382" spans="1:9">
      <c r="A382" s="1">
        <v>43339</v>
      </c>
      <c r="B382" s="29">
        <f>YEAR(Data_Table[[#This Row],[Date]])</f>
        <v>2018</v>
      </c>
      <c r="C382" s="2" t="str">
        <f>TEXT(Data_Table[[#This Row],[Date]],"mmm")</f>
        <v>Aug</v>
      </c>
      <c r="D382" s="2" t="str">
        <f>"Q"&amp;INT((MONTH(Data_Table[[#This Row],[Date]])-1)/3)+1</f>
        <v>Q3</v>
      </c>
      <c r="E382" s="2">
        <f>WEEKNUM(Data_Table[[#This Row],[Date]], 2)</f>
        <v>35</v>
      </c>
      <c r="F382" s="2" t="s">
        <v>288</v>
      </c>
      <c r="G382" s="2" t="s">
        <v>52</v>
      </c>
      <c r="H382" s="2" t="s">
        <v>166</v>
      </c>
      <c r="I382" s="3">
        <v>25</v>
      </c>
    </row>
    <row r="383" spans="1:9">
      <c r="A383" s="1">
        <v>43339</v>
      </c>
      <c r="B383" s="29">
        <f>YEAR(Data_Table[[#This Row],[Date]])</f>
        <v>2018</v>
      </c>
      <c r="C383" s="2" t="str">
        <f>TEXT(Data_Table[[#This Row],[Date]],"mmm")</f>
        <v>Aug</v>
      </c>
      <c r="D383" s="2" t="str">
        <f>"Q"&amp;INT((MONTH(Data_Table[[#This Row],[Date]])-1)/3)+1</f>
        <v>Q3</v>
      </c>
      <c r="E383" s="2">
        <f>WEEKNUM(Data_Table[[#This Row],[Date]], 2)</f>
        <v>35</v>
      </c>
      <c r="F383" s="2" t="s">
        <v>290</v>
      </c>
      <c r="G383" s="2" t="s">
        <v>54</v>
      </c>
      <c r="H383" s="2" t="s">
        <v>168</v>
      </c>
      <c r="I383" s="3">
        <v>50</v>
      </c>
    </row>
    <row r="384" spans="1:9">
      <c r="A384" s="1">
        <v>43339</v>
      </c>
      <c r="B384" s="29">
        <f>YEAR(Data_Table[[#This Row],[Date]])</f>
        <v>2018</v>
      </c>
      <c r="C384" s="2" t="str">
        <f>TEXT(Data_Table[[#This Row],[Date]],"mmm")</f>
        <v>Aug</v>
      </c>
      <c r="D384" s="2" t="str">
        <f>"Q"&amp;INT((MONTH(Data_Table[[#This Row],[Date]])-1)/3)+1</f>
        <v>Q3</v>
      </c>
      <c r="E384" s="2">
        <f>WEEKNUM(Data_Table[[#This Row],[Date]], 2)</f>
        <v>35</v>
      </c>
      <c r="F384" s="2" t="s">
        <v>299</v>
      </c>
      <c r="G384" s="2" t="s">
        <v>59</v>
      </c>
      <c r="H384" s="2" t="s">
        <v>176</v>
      </c>
      <c r="I384" s="3">
        <v>23</v>
      </c>
    </row>
    <row r="385" spans="1:9">
      <c r="A385" s="1">
        <v>43339</v>
      </c>
      <c r="B385" s="29">
        <f>YEAR(Data_Table[[#This Row],[Date]])</f>
        <v>2018</v>
      </c>
      <c r="C385" s="2" t="str">
        <f>TEXT(Data_Table[[#This Row],[Date]],"mmm")</f>
        <v>Aug</v>
      </c>
      <c r="D385" s="2" t="str">
        <f>"Q"&amp;INT((MONTH(Data_Table[[#This Row],[Date]])-1)/3)+1</f>
        <v>Q3</v>
      </c>
      <c r="E385" s="2">
        <f>WEEKNUM(Data_Table[[#This Row],[Date]], 2)</f>
        <v>35</v>
      </c>
      <c r="F385" s="2" t="s">
        <v>350</v>
      </c>
      <c r="G385" s="2" t="s">
        <v>102</v>
      </c>
      <c r="H385" s="2" t="s">
        <v>223</v>
      </c>
      <c r="I385" s="3">
        <v>50</v>
      </c>
    </row>
    <row r="386" spans="1:9">
      <c r="A386" s="1">
        <v>43339</v>
      </c>
      <c r="B386" s="29">
        <f>YEAR(Data_Table[[#This Row],[Date]])</f>
        <v>2018</v>
      </c>
      <c r="C386" s="2" t="str">
        <f>TEXT(Data_Table[[#This Row],[Date]],"mmm")</f>
        <v>Aug</v>
      </c>
      <c r="D386" s="2" t="str">
        <f>"Q"&amp;INT((MONTH(Data_Table[[#This Row],[Date]])-1)/3)+1</f>
        <v>Q3</v>
      </c>
      <c r="E386" s="2">
        <f>WEEKNUM(Data_Table[[#This Row],[Date]], 2)</f>
        <v>35</v>
      </c>
      <c r="F386" s="2" t="s">
        <v>351</v>
      </c>
      <c r="G386" s="2" t="s">
        <v>102</v>
      </c>
      <c r="H386" s="2" t="s">
        <v>152</v>
      </c>
      <c r="I386" s="3">
        <v>22</v>
      </c>
    </row>
    <row r="387" spans="1:9">
      <c r="A387" s="1">
        <v>43340</v>
      </c>
      <c r="B387" s="29">
        <f>YEAR(Data_Table[[#This Row],[Date]])</f>
        <v>2018</v>
      </c>
      <c r="C387" s="2" t="str">
        <f>TEXT(Data_Table[[#This Row],[Date]],"mmm")</f>
        <v>Aug</v>
      </c>
      <c r="D387" s="2" t="str">
        <f>"Q"&amp;INT((MONTH(Data_Table[[#This Row],[Date]])-1)/3)+1</f>
        <v>Q3</v>
      </c>
      <c r="E387" s="2">
        <f>WEEKNUM(Data_Table[[#This Row],[Date]], 2)</f>
        <v>35</v>
      </c>
      <c r="F387" s="2" t="s">
        <v>266</v>
      </c>
      <c r="G387" s="2" t="s">
        <v>32</v>
      </c>
      <c r="H387" s="2" t="s">
        <v>144</v>
      </c>
      <c r="I387" s="3">
        <v>22</v>
      </c>
    </row>
    <row r="388" spans="1:9">
      <c r="A388" s="1">
        <v>43340</v>
      </c>
      <c r="B388" s="29">
        <f>YEAR(Data_Table[[#This Row],[Date]])</f>
        <v>2018</v>
      </c>
      <c r="C388" s="2" t="str">
        <f>TEXT(Data_Table[[#This Row],[Date]],"mmm")</f>
        <v>Aug</v>
      </c>
      <c r="D388" s="2" t="str">
        <f>"Q"&amp;INT((MONTH(Data_Table[[#This Row],[Date]])-1)/3)+1</f>
        <v>Q3</v>
      </c>
      <c r="E388" s="2">
        <f>WEEKNUM(Data_Table[[#This Row],[Date]], 2)</f>
        <v>35</v>
      </c>
      <c r="F388" s="2" t="s">
        <v>283</v>
      </c>
      <c r="G388" s="2" t="s">
        <v>48</v>
      </c>
      <c r="H388" s="2" t="s">
        <v>160</v>
      </c>
      <c r="I388" s="3">
        <v>28</v>
      </c>
    </row>
    <row r="389" spans="1:9">
      <c r="A389" s="1">
        <v>43340</v>
      </c>
      <c r="B389" s="29">
        <f>YEAR(Data_Table[[#This Row],[Date]])</f>
        <v>2018</v>
      </c>
      <c r="C389" s="2" t="str">
        <f>TEXT(Data_Table[[#This Row],[Date]],"mmm")</f>
        <v>Aug</v>
      </c>
      <c r="D389" s="2" t="str">
        <f>"Q"&amp;INT((MONTH(Data_Table[[#This Row],[Date]])-1)/3)+1</f>
        <v>Q3</v>
      </c>
      <c r="E389" s="2">
        <f>WEEKNUM(Data_Table[[#This Row],[Date]], 2)</f>
        <v>35</v>
      </c>
      <c r="F389" s="2" t="s">
        <v>297</v>
      </c>
      <c r="G389" s="2" t="s">
        <v>13</v>
      </c>
      <c r="H389" s="2" t="s">
        <v>13</v>
      </c>
      <c r="I389" s="3">
        <v>22</v>
      </c>
    </row>
    <row r="390" spans="1:9">
      <c r="A390" s="1">
        <v>43341</v>
      </c>
      <c r="B390" s="29">
        <f>YEAR(Data_Table[[#This Row],[Date]])</f>
        <v>2018</v>
      </c>
      <c r="C390" s="2" t="str">
        <f>TEXT(Data_Table[[#This Row],[Date]],"mmm")</f>
        <v>Aug</v>
      </c>
      <c r="D390" s="2" t="str">
        <f>"Q"&amp;INT((MONTH(Data_Table[[#This Row],[Date]])-1)/3)+1</f>
        <v>Q3</v>
      </c>
      <c r="E390" s="2">
        <f>WEEKNUM(Data_Table[[#This Row],[Date]], 2)</f>
        <v>35</v>
      </c>
      <c r="F390" s="2" t="s">
        <v>326</v>
      </c>
      <c r="G390" s="2" t="s">
        <v>82</v>
      </c>
      <c r="H390" s="2" t="s">
        <v>201</v>
      </c>
      <c r="I390" s="3">
        <v>25</v>
      </c>
    </row>
    <row r="391" spans="1:9">
      <c r="A391" s="1">
        <v>43342</v>
      </c>
      <c r="B391" s="29">
        <f>YEAR(Data_Table[[#This Row],[Date]])</f>
        <v>2018</v>
      </c>
      <c r="C391" s="2" t="str">
        <f>TEXT(Data_Table[[#This Row],[Date]],"mmm")</f>
        <v>Aug</v>
      </c>
      <c r="D391" s="2" t="str">
        <f>"Q"&amp;INT((MONTH(Data_Table[[#This Row],[Date]])-1)/3)+1</f>
        <v>Q3</v>
      </c>
      <c r="E391" s="2">
        <f>WEEKNUM(Data_Table[[#This Row],[Date]], 2)</f>
        <v>35</v>
      </c>
      <c r="F391" s="2" t="s">
        <v>298</v>
      </c>
      <c r="G391" s="2" t="s">
        <v>59</v>
      </c>
      <c r="H391" s="2" t="s">
        <v>175</v>
      </c>
      <c r="I391" s="3">
        <v>23</v>
      </c>
    </row>
    <row r="392" spans="1:9">
      <c r="A392" s="1">
        <v>43344</v>
      </c>
      <c r="B392" s="29">
        <f>YEAR(Data_Table[[#This Row],[Date]])</f>
        <v>2018</v>
      </c>
      <c r="C392" s="2" t="str">
        <f>TEXT(Data_Table[[#This Row],[Date]],"mmm")</f>
        <v>Sep</v>
      </c>
      <c r="D392" s="2" t="str">
        <f>"Q"&amp;INT((MONTH(Data_Table[[#This Row],[Date]])-1)/3)+1</f>
        <v>Q3</v>
      </c>
      <c r="E392" s="2">
        <f>WEEKNUM(Data_Table[[#This Row],[Date]], 2)</f>
        <v>35</v>
      </c>
      <c r="F392" s="2" t="s">
        <v>298</v>
      </c>
      <c r="G392" s="2" t="s">
        <v>59</v>
      </c>
      <c r="H392" s="2" t="s">
        <v>175</v>
      </c>
      <c r="I392" s="3">
        <v>23</v>
      </c>
    </row>
    <row r="393" spans="1:9">
      <c r="A393" s="1">
        <v>43345</v>
      </c>
      <c r="B393" s="29">
        <f>YEAR(Data_Table[[#This Row],[Date]])</f>
        <v>2018</v>
      </c>
      <c r="C393" s="2" t="str">
        <f>TEXT(Data_Table[[#This Row],[Date]],"mmm")</f>
        <v>Sep</v>
      </c>
      <c r="D393" s="2" t="str">
        <f>"Q"&amp;INT((MONTH(Data_Table[[#This Row],[Date]])-1)/3)+1</f>
        <v>Q3</v>
      </c>
      <c r="E393" s="2">
        <f>WEEKNUM(Data_Table[[#This Row],[Date]], 2)</f>
        <v>35</v>
      </c>
      <c r="F393" s="2" t="s">
        <v>299</v>
      </c>
      <c r="G393" s="2" t="s">
        <v>59</v>
      </c>
      <c r="H393" s="2" t="s">
        <v>176</v>
      </c>
      <c r="I393" s="3">
        <v>23</v>
      </c>
    </row>
    <row r="394" spans="1:9">
      <c r="A394" s="1">
        <v>43345</v>
      </c>
      <c r="B394" s="29">
        <f>YEAR(Data_Table[[#This Row],[Date]])</f>
        <v>2018</v>
      </c>
      <c r="C394" s="2" t="str">
        <f>TEXT(Data_Table[[#This Row],[Date]],"mmm")</f>
        <v>Sep</v>
      </c>
      <c r="D394" s="2" t="str">
        <f>"Q"&amp;INT((MONTH(Data_Table[[#This Row],[Date]])-1)/3)+1</f>
        <v>Q3</v>
      </c>
      <c r="E394" s="2">
        <f>WEEKNUM(Data_Table[[#This Row],[Date]], 2)</f>
        <v>35</v>
      </c>
      <c r="F394" s="2" t="s">
        <v>326</v>
      </c>
      <c r="G394" s="2" t="s">
        <v>82</v>
      </c>
      <c r="H394" s="2" t="s">
        <v>201</v>
      </c>
      <c r="I394" s="3">
        <v>50</v>
      </c>
    </row>
    <row r="395" spans="1:9">
      <c r="A395" s="1">
        <v>43346</v>
      </c>
      <c r="B395" s="29">
        <f>YEAR(Data_Table[[#This Row],[Date]])</f>
        <v>2018</v>
      </c>
      <c r="C395" s="2" t="str">
        <f>TEXT(Data_Table[[#This Row],[Date]],"mmm")</f>
        <v>Sep</v>
      </c>
      <c r="D395" s="2" t="str">
        <f>"Q"&amp;INT((MONTH(Data_Table[[#This Row],[Date]])-1)/3)+1</f>
        <v>Q3</v>
      </c>
      <c r="E395" s="2">
        <f>WEEKNUM(Data_Table[[#This Row],[Date]], 2)</f>
        <v>36</v>
      </c>
      <c r="F395" s="2" t="s">
        <v>266</v>
      </c>
      <c r="G395" s="2" t="s">
        <v>32</v>
      </c>
      <c r="H395" s="2" t="s">
        <v>144</v>
      </c>
      <c r="I395" s="3">
        <v>22</v>
      </c>
    </row>
    <row r="396" spans="1:9">
      <c r="A396" s="1">
        <v>43346</v>
      </c>
      <c r="B396" s="29">
        <f>YEAR(Data_Table[[#This Row],[Date]])</f>
        <v>2018</v>
      </c>
      <c r="C396" s="2" t="str">
        <f>TEXT(Data_Table[[#This Row],[Date]],"mmm")</f>
        <v>Sep</v>
      </c>
      <c r="D396" s="2" t="str">
        <f>"Q"&amp;INT((MONTH(Data_Table[[#This Row],[Date]])-1)/3)+1</f>
        <v>Q3</v>
      </c>
      <c r="E396" s="2">
        <f>WEEKNUM(Data_Table[[#This Row],[Date]], 2)</f>
        <v>36</v>
      </c>
      <c r="F396" s="2" t="s">
        <v>283</v>
      </c>
      <c r="G396" s="2" t="s">
        <v>48</v>
      </c>
      <c r="H396" s="2" t="s">
        <v>160</v>
      </c>
      <c r="I396" s="3">
        <v>28</v>
      </c>
    </row>
    <row r="397" spans="1:9">
      <c r="A397" s="1">
        <v>43346</v>
      </c>
      <c r="B397" s="29">
        <f>YEAR(Data_Table[[#This Row],[Date]])</f>
        <v>2018</v>
      </c>
      <c r="C397" s="2" t="str">
        <f>TEXT(Data_Table[[#This Row],[Date]],"mmm")</f>
        <v>Sep</v>
      </c>
      <c r="D397" s="2" t="str">
        <f>"Q"&amp;INT((MONTH(Data_Table[[#This Row],[Date]])-1)/3)+1</f>
        <v>Q3</v>
      </c>
      <c r="E397" s="2">
        <f>WEEKNUM(Data_Table[[#This Row],[Date]], 2)</f>
        <v>36</v>
      </c>
      <c r="F397" s="2" t="s">
        <v>288</v>
      </c>
      <c r="G397" s="2" t="s">
        <v>52</v>
      </c>
      <c r="H397" s="2" t="s">
        <v>166</v>
      </c>
      <c r="I397" s="3">
        <v>25</v>
      </c>
    </row>
    <row r="398" spans="1:9">
      <c r="A398" s="1">
        <v>43346</v>
      </c>
      <c r="B398" s="29">
        <f>YEAR(Data_Table[[#This Row],[Date]])</f>
        <v>2018</v>
      </c>
      <c r="C398" s="2" t="str">
        <f>TEXT(Data_Table[[#This Row],[Date]],"mmm")</f>
        <v>Sep</v>
      </c>
      <c r="D398" s="2" t="str">
        <f>"Q"&amp;INT((MONTH(Data_Table[[#This Row],[Date]])-1)/3)+1</f>
        <v>Q3</v>
      </c>
      <c r="E398" s="2">
        <f>WEEKNUM(Data_Table[[#This Row],[Date]], 2)</f>
        <v>36</v>
      </c>
      <c r="F398" s="2" t="s">
        <v>290</v>
      </c>
      <c r="G398" s="2" t="s">
        <v>54</v>
      </c>
      <c r="H398" s="2" t="s">
        <v>168</v>
      </c>
      <c r="I398" s="3">
        <v>25</v>
      </c>
    </row>
    <row r="399" spans="1:9">
      <c r="A399" s="1">
        <v>43346</v>
      </c>
      <c r="B399" s="29">
        <f>YEAR(Data_Table[[#This Row],[Date]])</f>
        <v>2018</v>
      </c>
      <c r="C399" s="2" t="str">
        <f>TEXT(Data_Table[[#This Row],[Date]],"mmm")</f>
        <v>Sep</v>
      </c>
      <c r="D399" s="2" t="str">
        <f>"Q"&amp;INT((MONTH(Data_Table[[#This Row],[Date]])-1)/3)+1</f>
        <v>Q3</v>
      </c>
      <c r="E399" s="2">
        <f>WEEKNUM(Data_Table[[#This Row],[Date]], 2)</f>
        <v>36</v>
      </c>
      <c r="F399" s="2" t="s">
        <v>290</v>
      </c>
      <c r="G399" s="2" t="s">
        <v>54</v>
      </c>
      <c r="H399" s="2" t="s">
        <v>168</v>
      </c>
      <c r="I399" s="3">
        <v>25</v>
      </c>
    </row>
    <row r="400" spans="1:9">
      <c r="A400" s="1">
        <v>43346</v>
      </c>
      <c r="B400" s="29">
        <f>YEAR(Data_Table[[#This Row],[Date]])</f>
        <v>2018</v>
      </c>
      <c r="C400" s="2" t="str">
        <f>TEXT(Data_Table[[#This Row],[Date]],"mmm")</f>
        <v>Sep</v>
      </c>
      <c r="D400" s="2" t="str">
        <f>"Q"&amp;INT((MONTH(Data_Table[[#This Row],[Date]])-1)/3)+1</f>
        <v>Q3</v>
      </c>
      <c r="E400" s="2">
        <f>WEEKNUM(Data_Table[[#This Row],[Date]], 2)</f>
        <v>36</v>
      </c>
      <c r="F400" s="2" t="s">
        <v>322</v>
      </c>
      <c r="G400" s="2" t="s">
        <v>78</v>
      </c>
      <c r="H400" s="2" t="s">
        <v>197</v>
      </c>
      <c r="I400" s="3">
        <v>25</v>
      </c>
    </row>
    <row r="401" spans="1:9">
      <c r="A401" s="1">
        <v>43347</v>
      </c>
      <c r="B401" s="29">
        <f>YEAR(Data_Table[[#This Row],[Date]])</f>
        <v>2018</v>
      </c>
      <c r="C401" s="2" t="str">
        <f>TEXT(Data_Table[[#This Row],[Date]],"mmm")</f>
        <v>Sep</v>
      </c>
      <c r="D401" s="2" t="str">
        <f>"Q"&amp;INT((MONTH(Data_Table[[#This Row],[Date]])-1)/3)+1</f>
        <v>Q3</v>
      </c>
      <c r="E401" s="2">
        <f>WEEKNUM(Data_Table[[#This Row],[Date]], 2)</f>
        <v>36</v>
      </c>
      <c r="F401" s="2" t="s">
        <v>298</v>
      </c>
      <c r="G401" s="2" t="s">
        <v>59</v>
      </c>
      <c r="H401" s="2" t="s">
        <v>175</v>
      </c>
      <c r="I401" s="3">
        <v>23</v>
      </c>
    </row>
    <row r="402" spans="1:9">
      <c r="A402" s="1">
        <v>43347</v>
      </c>
      <c r="B402" s="29">
        <f>YEAR(Data_Table[[#This Row],[Date]])</f>
        <v>2018</v>
      </c>
      <c r="C402" s="2" t="str">
        <f>TEXT(Data_Table[[#This Row],[Date]],"mmm")</f>
        <v>Sep</v>
      </c>
      <c r="D402" s="2" t="str">
        <f>"Q"&amp;INT((MONTH(Data_Table[[#This Row],[Date]])-1)/3)+1</f>
        <v>Q3</v>
      </c>
      <c r="E402" s="2">
        <f>WEEKNUM(Data_Table[[#This Row],[Date]], 2)</f>
        <v>36</v>
      </c>
      <c r="F402" s="2" t="s">
        <v>351</v>
      </c>
      <c r="G402" s="2" t="s">
        <v>102</v>
      </c>
      <c r="H402" s="2" t="s">
        <v>152</v>
      </c>
      <c r="I402" s="3">
        <v>22</v>
      </c>
    </row>
    <row r="403" spans="1:9">
      <c r="A403" s="1">
        <v>43354</v>
      </c>
      <c r="B403" s="29">
        <f>YEAR(Data_Table[[#This Row],[Date]])</f>
        <v>2018</v>
      </c>
      <c r="C403" s="2" t="str">
        <f>TEXT(Data_Table[[#This Row],[Date]],"mmm")</f>
        <v>Sep</v>
      </c>
      <c r="D403" s="2" t="str">
        <f>"Q"&amp;INT((MONTH(Data_Table[[#This Row],[Date]])-1)/3)+1</f>
        <v>Q3</v>
      </c>
      <c r="E403" s="2">
        <f>WEEKNUM(Data_Table[[#This Row],[Date]], 2)</f>
        <v>37</v>
      </c>
      <c r="F403" s="2" t="s">
        <v>350</v>
      </c>
      <c r="G403" s="2" t="s">
        <v>102</v>
      </c>
      <c r="H403" s="2" t="s">
        <v>223</v>
      </c>
      <c r="I403" s="3">
        <v>22</v>
      </c>
    </row>
    <row r="404" spans="1:9">
      <c r="A404" s="1">
        <v>43360</v>
      </c>
      <c r="B404" s="29">
        <f>YEAR(Data_Table[[#This Row],[Date]])</f>
        <v>2018</v>
      </c>
      <c r="C404" s="2" t="str">
        <f>TEXT(Data_Table[[#This Row],[Date]],"mmm")</f>
        <v>Sep</v>
      </c>
      <c r="D404" s="2" t="str">
        <f>"Q"&amp;INT((MONTH(Data_Table[[#This Row],[Date]])-1)/3)+1</f>
        <v>Q3</v>
      </c>
      <c r="E404" s="2">
        <f>WEEKNUM(Data_Table[[#This Row],[Date]], 2)</f>
        <v>38</v>
      </c>
      <c r="F404" s="2" t="s">
        <v>266</v>
      </c>
      <c r="G404" s="2" t="s">
        <v>32</v>
      </c>
      <c r="H404" s="2" t="s">
        <v>144</v>
      </c>
      <c r="I404" s="3">
        <v>14.3</v>
      </c>
    </row>
    <row r="405" spans="1:9">
      <c r="A405" s="1">
        <v>43367</v>
      </c>
      <c r="B405" s="29">
        <f>YEAR(Data_Table[[#This Row],[Date]])</f>
        <v>2018</v>
      </c>
      <c r="C405" s="2" t="str">
        <f>TEXT(Data_Table[[#This Row],[Date]],"mmm")</f>
        <v>Sep</v>
      </c>
      <c r="D405" s="2" t="str">
        <f>"Q"&amp;INT((MONTH(Data_Table[[#This Row],[Date]])-1)/3)+1</f>
        <v>Q3</v>
      </c>
      <c r="E405" s="2">
        <f>WEEKNUM(Data_Table[[#This Row],[Date]], 2)</f>
        <v>39</v>
      </c>
      <c r="F405" s="2" t="s">
        <v>266</v>
      </c>
      <c r="G405" s="2" t="s">
        <v>32</v>
      </c>
      <c r="H405" s="2" t="s">
        <v>144</v>
      </c>
      <c r="I405" s="3">
        <v>22</v>
      </c>
    </row>
    <row r="406" spans="1:9">
      <c r="A406" s="1">
        <v>43367</v>
      </c>
      <c r="B406" s="29">
        <f>YEAR(Data_Table[[#This Row],[Date]])</f>
        <v>2018</v>
      </c>
      <c r="C406" s="2" t="str">
        <f>TEXT(Data_Table[[#This Row],[Date]],"mmm")</f>
        <v>Sep</v>
      </c>
      <c r="D406" s="2" t="str">
        <f>"Q"&amp;INT((MONTH(Data_Table[[#This Row],[Date]])-1)/3)+1</f>
        <v>Q3</v>
      </c>
      <c r="E406" s="2">
        <f>WEEKNUM(Data_Table[[#This Row],[Date]], 2)</f>
        <v>39</v>
      </c>
      <c r="F406" s="2" t="s">
        <v>298</v>
      </c>
      <c r="G406" s="2" t="s">
        <v>59</v>
      </c>
      <c r="H406" s="2" t="s">
        <v>175</v>
      </c>
      <c r="I406" s="3">
        <v>23</v>
      </c>
    </row>
    <row r="407" spans="1:9">
      <c r="A407" s="1">
        <v>43368</v>
      </c>
      <c r="B407" s="29">
        <f>YEAR(Data_Table[[#This Row],[Date]])</f>
        <v>2018</v>
      </c>
      <c r="C407" s="2" t="str">
        <f>TEXT(Data_Table[[#This Row],[Date]],"mmm")</f>
        <v>Sep</v>
      </c>
      <c r="D407" s="2" t="str">
        <f>"Q"&amp;INT((MONTH(Data_Table[[#This Row],[Date]])-1)/3)+1</f>
        <v>Q3</v>
      </c>
      <c r="E407" s="2">
        <f>WEEKNUM(Data_Table[[#This Row],[Date]], 2)</f>
        <v>39</v>
      </c>
      <c r="F407" s="2" t="s">
        <v>263</v>
      </c>
      <c r="G407" s="2" t="s">
        <v>29</v>
      </c>
      <c r="H407" s="2" t="s">
        <v>141</v>
      </c>
      <c r="I407" s="3">
        <v>22</v>
      </c>
    </row>
    <row r="408" spans="1:9">
      <c r="A408" s="1">
        <v>43368</v>
      </c>
      <c r="B408" s="29">
        <f>YEAR(Data_Table[[#This Row],[Date]])</f>
        <v>2018</v>
      </c>
      <c r="C408" s="2" t="str">
        <f>TEXT(Data_Table[[#This Row],[Date]],"mmm")</f>
        <v>Sep</v>
      </c>
      <c r="D408" s="2" t="str">
        <f>"Q"&amp;INT((MONTH(Data_Table[[#This Row],[Date]])-1)/3)+1</f>
        <v>Q3</v>
      </c>
      <c r="E408" s="2">
        <f>WEEKNUM(Data_Table[[#This Row],[Date]], 2)</f>
        <v>39</v>
      </c>
      <c r="F408" s="2" t="s">
        <v>351</v>
      </c>
      <c r="G408" s="2" t="s">
        <v>102</v>
      </c>
      <c r="H408" s="2" t="s">
        <v>152</v>
      </c>
      <c r="I408" s="3">
        <v>22</v>
      </c>
    </row>
    <row r="409" spans="1:9">
      <c r="A409" s="1">
        <v>43368</v>
      </c>
      <c r="B409" s="29">
        <f>YEAR(Data_Table[[#This Row],[Date]])</f>
        <v>2018</v>
      </c>
      <c r="C409" s="2" t="str">
        <f>TEXT(Data_Table[[#This Row],[Date]],"mmm")</f>
        <v>Sep</v>
      </c>
      <c r="D409" s="2" t="str">
        <f>"Q"&amp;INT((MONTH(Data_Table[[#This Row],[Date]])-1)/3)+1</f>
        <v>Q3</v>
      </c>
      <c r="E409" s="2">
        <f>WEEKNUM(Data_Table[[#This Row],[Date]], 2)</f>
        <v>39</v>
      </c>
      <c r="F409" s="2" t="s">
        <v>362</v>
      </c>
      <c r="G409" s="2" t="s">
        <v>110</v>
      </c>
      <c r="H409" s="2" t="s">
        <v>232</v>
      </c>
      <c r="I409" s="3">
        <v>17.48</v>
      </c>
    </row>
    <row r="410" spans="1:9">
      <c r="A410" s="1">
        <v>43369</v>
      </c>
      <c r="B410" s="29">
        <f>YEAR(Data_Table[[#This Row],[Date]])</f>
        <v>2018</v>
      </c>
      <c r="C410" s="2" t="str">
        <f>TEXT(Data_Table[[#This Row],[Date]],"mmm")</f>
        <v>Sep</v>
      </c>
      <c r="D410" s="2" t="str">
        <f>"Q"&amp;INT((MONTH(Data_Table[[#This Row],[Date]])-1)/3)+1</f>
        <v>Q3</v>
      </c>
      <c r="E410" s="2">
        <f>WEEKNUM(Data_Table[[#This Row],[Date]], 2)</f>
        <v>39</v>
      </c>
      <c r="F410" s="2" t="s">
        <v>266</v>
      </c>
      <c r="G410" s="2" t="s">
        <v>32</v>
      </c>
      <c r="H410" s="2" t="s">
        <v>144</v>
      </c>
      <c r="I410" s="3">
        <v>22</v>
      </c>
    </row>
    <row r="411" spans="1:9">
      <c r="A411" s="1">
        <v>43370</v>
      </c>
      <c r="B411" s="29">
        <f>YEAR(Data_Table[[#This Row],[Date]])</f>
        <v>2018</v>
      </c>
      <c r="C411" s="2" t="str">
        <f>TEXT(Data_Table[[#This Row],[Date]],"mmm")</f>
        <v>Sep</v>
      </c>
      <c r="D411" s="2" t="str">
        <f>"Q"&amp;INT((MONTH(Data_Table[[#This Row],[Date]])-1)/3)+1</f>
        <v>Q3</v>
      </c>
      <c r="E411" s="2">
        <f>WEEKNUM(Data_Table[[#This Row],[Date]], 2)</f>
        <v>39</v>
      </c>
      <c r="F411" s="2" t="s">
        <v>283</v>
      </c>
      <c r="G411" s="2" t="s">
        <v>48</v>
      </c>
      <c r="H411" s="2" t="s">
        <v>160</v>
      </c>
      <c r="I411" s="3">
        <v>28</v>
      </c>
    </row>
    <row r="412" spans="1:9">
      <c r="A412" s="1">
        <v>43370</v>
      </c>
      <c r="B412" s="29">
        <f>YEAR(Data_Table[[#This Row],[Date]])</f>
        <v>2018</v>
      </c>
      <c r="C412" s="2" t="str">
        <f>TEXT(Data_Table[[#This Row],[Date]],"mmm")</f>
        <v>Sep</v>
      </c>
      <c r="D412" s="2" t="str">
        <f>"Q"&amp;INT((MONTH(Data_Table[[#This Row],[Date]])-1)/3)+1</f>
        <v>Q3</v>
      </c>
      <c r="E412" s="2">
        <f>WEEKNUM(Data_Table[[#This Row],[Date]], 2)</f>
        <v>39</v>
      </c>
      <c r="F412" s="2" t="s">
        <v>370</v>
      </c>
      <c r="G412" s="2" t="s">
        <v>114</v>
      </c>
      <c r="H412" s="2" t="s">
        <v>239</v>
      </c>
      <c r="I412" s="3">
        <v>25</v>
      </c>
    </row>
    <row r="413" spans="1:9">
      <c r="A413" s="1">
        <v>43372</v>
      </c>
      <c r="B413" s="29">
        <f>YEAR(Data_Table[[#This Row],[Date]])</f>
        <v>2018</v>
      </c>
      <c r="C413" s="2" t="str">
        <f>TEXT(Data_Table[[#This Row],[Date]],"mmm")</f>
        <v>Sep</v>
      </c>
      <c r="D413" s="2" t="str">
        <f>"Q"&amp;INT((MONTH(Data_Table[[#This Row],[Date]])-1)/3)+1</f>
        <v>Q3</v>
      </c>
      <c r="E413" s="2">
        <f>WEEKNUM(Data_Table[[#This Row],[Date]], 2)</f>
        <v>39</v>
      </c>
      <c r="F413" s="2" t="s">
        <v>298</v>
      </c>
      <c r="G413" s="2" t="s">
        <v>59</v>
      </c>
      <c r="H413" s="2" t="s">
        <v>175</v>
      </c>
      <c r="I413" s="3">
        <v>23</v>
      </c>
    </row>
    <row r="414" spans="1:9">
      <c r="A414" s="1">
        <v>43374</v>
      </c>
      <c r="B414" s="29">
        <f>YEAR(Data_Table[[#This Row],[Date]])</f>
        <v>2018</v>
      </c>
      <c r="C414" s="2" t="str">
        <f>TEXT(Data_Table[[#This Row],[Date]],"mmm")</f>
        <v>Oct</v>
      </c>
      <c r="D414" s="2" t="str">
        <f>"Q"&amp;INT((MONTH(Data_Table[[#This Row],[Date]])-1)/3)+1</f>
        <v>Q4</v>
      </c>
      <c r="E414" s="2">
        <f>WEEKNUM(Data_Table[[#This Row],[Date]], 2)</f>
        <v>40</v>
      </c>
      <c r="F414" s="2" t="s">
        <v>266</v>
      </c>
      <c r="G414" s="2" t="s">
        <v>32</v>
      </c>
      <c r="H414" s="2" t="s">
        <v>144</v>
      </c>
      <c r="I414" s="3">
        <v>22</v>
      </c>
    </row>
    <row r="415" spans="1:9">
      <c r="A415" s="1">
        <v>43374</v>
      </c>
      <c r="B415" s="29">
        <f>YEAR(Data_Table[[#This Row],[Date]])</f>
        <v>2018</v>
      </c>
      <c r="C415" s="2" t="str">
        <f>TEXT(Data_Table[[#This Row],[Date]],"mmm")</f>
        <v>Oct</v>
      </c>
      <c r="D415" s="2" t="str">
        <f>"Q"&amp;INT((MONTH(Data_Table[[#This Row],[Date]])-1)/3)+1</f>
        <v>Q4</v>
      </c>
      <c r="E415" s="2">
        <f>WEEKNUM(Data_Table[[#This Row],[Date]], 2)</f>
        <v>40</v>
      </c>
      <c r="F415" s="2" t="s">
        <v>283</v>
      </c>
      <c r="G415" s="2" t="s">
        <v>48</v>
      </c>
      <c r="H415" s="2" t="s">
        <v>160</v>
      </c>
      <c r="I415" s="3">
        <v>28</v>
      </c>
    </row>
    <row r="416" spans="1:9">
      <c r="A416" s="1">
        <v>43374</v>
      </c>
      <c r="B416" s="29">
        <f>YEAR(Data_Table[[#This Row],[Date]])</f>
        <v>2018</v>
      </c>
      <c r="C416" s="2" t="str">
        <f>TEXT(Data_Table[[#This Row],[Date]],"mmm")</f>
        <v>Oct</v>
      </c>
      <c r="D416" s="2" t="str">
        <f>"Q"&amp;INT((MONTH(Data_Table[[#This Row],[Date]])-1)/3)+1</f>
        <v>Q4</v>
      </c>
      <c r="E416" s="2">
        <f>WEEKNUM(Data_Table[[#This Row],[Date]], 2)</f>
        <v>40</v>
      </c>
      <c r="F416" s="2" t="s">
        <v>370</v>
      </c>
      <c r="G416" s="2" t="s">
        <v>114</v>
      </c>
      <c r="H416" s="2" t="s">
        <v>239</v>
      </c>
      <c r="I416" s="3">
        <v>25</v>
      </c>
    </row>
    <row r="417" spans="1:9">
      <c r="A417" s="1">
        <v>43375</v>
      </c>
      <c r="B417" s="29">
        <f>YEAR(Data_Table[[#This Row],[Date]])</f>
        <v>2018</v>
      </c>
      <c r="C417" s="2" t="str">
        <f>TEXT(Data_Table[[#This Row],[Date]],"mmm")</f>
        <v>Oct</v>
      </c>
      <c r="D417" s="2" t="str">
        <f>"Q"&amp;INT((MONTH(Data_Table[[#This Row],[Date]])-1)/3)+1</f>
        <v>Q4</v>
      </c>
      <c r="E417" s="2">
        <f>WEEKNUM(Data_Table[[#This Row],[Date]], 2)</f>
        <v>40</v>
      </c>
      <c r="F417" s="2" t="s">
        <v>263</v>
      </c>
      <c r="G417" s="2" t="s">
        <v>29</v>
      </c>
      <c r="H417" s="2" t="s">
        <v>141</v>
      </c>
      <c r="I417" s="3">
        <v>22</v>
      </c>
    </row>
    <row r="418" spans="1:9">
      <c r="A418" s="1">
        <v>43375</v>
      </c>
      <c r="B418" s="29">
        <f>YEAR(Data_Table[[#This Row],[Date]])</f>
        <v>2018</v>
      </c>
      <c r="C418" s="2" t="str">
        <f>TEXT(Data_Table[[#This Row],[Date]],"mmm")</f>
        <v>Oct</v>
      </c>
      <c r="D418" s="2" t="str">
        <f>"Q"&amp;INT((MONTH(Data_Table[[#This Row],[Date]])-1)/3)+1</f>
        <v>Q4</v>
      </c>
      <c r="E418" s="2">
        <f>WEEKNUM(Data_Table[[#This Row],[Date]], 2)</f>
        <v>40</v>
      </c>
      <c r="F418" s="2" t="s">
        <v>297</v>
      </c>
      <c r="G418" s="2" t="s">
        <v>13</v>
      </c>
      <c r="H418" s="2" t="s">
        <v>13</v>
      </c>
      <c r="I418" s="3">
        <v>22</v>
      </c>
    </row>
    <row r="419" spans="1:9">
      <c r="A419" s="1">
        <v>43375</v>
      </c>
      <c r="B419" s="29">
        <f>YEAR(Data_Table[[#This Row],[Date]])</f>
        <v>2018</v>
      </c>
      <c r="C419" s="2" t="str">
        <f>TEXT(Data_Table[[#This Row],[Date]],"mmm")</f>
        <v>Oct</v>
      </c>
      <c r="D419" s="2" t="str">
        <f>"Q"&amp;INT((MONTH(Data_Table[[#This Row],[Date]])-1)/3)+1</f>
        <v>Q4</v>
      </c>
      <c r="E419" s="2">
        <f>WEEKNUM(Data_Table[[#This Row],[Date]], 2)</f>
        <v>40</v>
      </c>
      <c r="F419" s="2" t="s">
        <v>298</v>
      </c>
      <c r="G419" s="2" t="s">
        <v>59</v>
      </c>
      <c r="H419" s="2" t="s">
        <v>175</v>
      </c>
      <c r="I419" s="3">
        <v>23</v>
      </c>
    </row>
    <row r="420" spans="1:9">
      <c r="A420" s="1">
        <v>43375</v>
      </c>
      <c r="B420" s="29">
        <f>YEAR(Data_Table[[#This Row],[Date]])</f>
        <v>2018</v>
      </c>
      <c r="C420" s="2" t="str">
        <f>TEXT(Data_Table[[#This Row],[Date]],"mmm")</f>
        <v>Oct</v>
      </c>
      <c r="D420" s="2" t="str">
        <f>"Q"&amp;INT((MONTH(Data_Table[[#This Row],[Date]])-1)/3)+1</f>
        <v>Q4</v>
      </c>
      <c r="E420" s="2">
        <f>WEEKNUM(Data_Table[[#This Row],[Date]], 2)</f>
        <v>40</v>
      </c>
      <c r="F420" s="2" t="s">
        <v>298</v>
      </c>
      <c r="G420" s="2" t="s">
        <v>59</v>
      </c>
      <c r="H420" s="2" t="s">
        <v>175</v>
      </c>
      <c r="I420" s="3">
        <v>23</v>
      </c>
    </row>
    <row r="421" spans="1:9">
      <c r="A421" s="1">
        <v>43375</v>
      </c>
      <c r="B421" s="29">
        <f>YEAR(Data_Table[[#This Row],[Date]])</f>
        <v>2018</v>
      </c>
      <c r="C421" s="2" t="str">
        <f>TEXT(Data_Table[[#This Row],[Date]],"mmm")</f>
        <v>Oct</v>
      </c>
      <c r="D421" s="2" t="str">
        <f>"Q"&amp;INT((MONTH(Data_Table[[#This Row],[Date]])-1)/3)+1</f>
        <v>Q4</v>
      </c>
      <c r="E421" s="2">
        <f>WEEKNUM(Data_Table[[#This Row],[Date]], 2)</f>
        <v>40</v>
      </c>
      <c r="F421" s="2" t="s">
        <v>362</v>
      </c>
      <c r="G421" s="2" t="s">
        <v>110</v>
      </c>
      <c r="H421" s="2" t="s">
        <v>232</v>
      </c>
      <c r="I421" s="3">
        <v>16.5</v>
      </c>
    </row>
    <row r="422" spans="1:9">
      <c r="A422" s="1">
        <v>43378</v>
      </c>
      <c r="B422" s="29">
        <f>YEAR(Data_Table[[#This Row],[Date]])</f>
        <v>2018</v>
      </c>
      <c r="C422" s="2" t="str">
        <f>TEXT(Data_Table[[#This Row],[Date]],"mmm")</f>
        <v>Oct</v>
      </c>
      <c r="D422" s="2" t="str">
        <f>"Q"&amp;INT((MONTH(Data_Table[[#This Row],[Date]])-1)/3)+1</f>
        <v>Q4</v>
      </c>
      <c r="E422" s="2">
        <f>WEEKNUM(Data_Table[[#This Row],[Date]], 2)</f>
        <v>40</v>
      </c>
      <c r="F422" s="2" t="s">
        <v>322</v>
      </c>
      <c r="G422" s="2" t="s">
        <v>78</v>
      </c>
      <c r="H422" s="2" t="s">
        <v>197</v>
      </c>
      <c r="I422" s="3">
        <v>225</v>
      </c>
    </row>
    <row r="423" spans="1:9">
      <c r="A423" s="1">
        <v>43379</v>
      </c>
      <c r="B423" s="29">
        <f>YEAR(Data_Table[[#This Row],[Date]])</f>
        <v>2018</v>
      </c>
      <c r="C423" s="2" t="str">
        <f>TEXT(Data_Table[[#This Row],[Date]],"mmm")</f>
        <v>Oct</v>
      </c>
      <c r="D423" s="2" t="str">
        <f>"Q"&amp;INT((MONTH(Data_Table[[#This Row],[Date]])-1)/3)+1</f>
        <v>Q4</v>
      </c>
      <c r="E423" s="2">
        <f>WEEKNUM(Data_Table[[#This Row],[Date]], 2)</f>
        <v>40</v>
      </c>
      <c r="F423" s="2" t="s">
        <v>317</v>
      </c>
      <c r="G423" s="2" t="s">
        <v>75</v>
      </c>
      <c r="H423" s="2" t="s">
        <v>192</v>
      </c>
      <c r="I423" s="3">
        <v>50</v>
      </c>
    </row>
    <row r="424" spans="1:9">
      <c r="A424" s="1">
        <v>43380</v>
      </c>
      <c r="B424" s="29">
        <f>YEAR(Data_Table[[#This Row],[Date]])</f>
        <v>2018</v>
      </c>
      <c r="C424" s="2" t="str">
        <f>TEXT(Data_Table[[#This Row],[Date]],"mmm")</f>
        <v>Oct</v>
      </c>
      <c r="D424" s="2" t="str">
        <f>"Q"&amp;INT((MONTH(Data_Table[[#This Row],[Date]])-1)/3)+1</f>
        <v>Q4</v>
      </c>
      <c r="E424" s="2">
        <f>WEEKNUM(Data_Table[[#This Row],[Date]], 2)</f>
        <v>40</v>
      </c>
      <c r="F424" s="2" t="s">
        <v>283</v>
      </c>
      <c r="G424" s="2" t="s">
        <v>48</v>
      </c>
      <c r="H424" s="2" t="s">
        <v>160</v>
      </c>
      <c r="I424" s="3">
        <v>130</v>
      </c>
    </row>
    <row r="425" spans="1:9">
      <c r="A425" s="1">
        <v>43381</v>
      </c>
      <c r="B425" s="29">
        <f>YEAR(Data_Table[[#This Row],[Date]])</f>
        <v>2018</v>
      </c>
      <c r="C425" s="2" t="str">
        <f>TEXT(Data_Table[[#This Row],[Date]],"mmm")</f>
        <v>Oct</v>
      </c>
      <c r="D425" s="2" t="str">
        <f>"Q"&amp;INT((MONTH(Data_Table[[#This Row],[Date]])-1)/3)+1</f>
        <v>Q4</v>
      </c>
      <c r="E425" s="2">
        <f>WEEKNUM(Data_Table[[#This Row],[Date]], 2)</f>
        <v>41</v>
      </c>
      <c r="F425" s="2" t="s">
        <v>263</v>
      </c>
      <c r="G425" s="2" t="s">
        <v>29</v>
      </c>
      <c r="H425" s="2" t="s">
        <v>141</v>
      </c>
      <c r="I425" s="3">
        <v>22</v>
      </c>
    </row>
    <row r="426" spans="1:9">
      <c r="A426" s="1">
        <v>43381</v>
      </c>
      <c r="B426" s="29">
        <f>YEAR(Data_Table[[#This Row],[Date]])</f>
        <v>2018</v>
      </c>
      <c r="C426" s="2" t="str">
        <f>TEXT(Data_Table[[#This Row],[Date]],"mmm")</f>
        <v>Oct</v>
      </c>
      <c r="D426" s="2" t="str">
        <f>"Q"&amp;INT((MONTH(Data_Table[[#This Row],[Date]])-1)/3)+1</f>
        <v>Q4</v>
      </c>
      <c r="E426" s="2">
        <f>WEEKNUM(Data_Table[[#This Row],[Date]], 2)</f>
        <v>41</v>
      </c>
      <c r="F426" s="2" t="s">
        <v>299</v>
      </c>
      <c r="G426" s="2" t="s">
        <v>59</v>
      </c>
      <c r="H426" s="2" t="s">
        <v>176</v>
      </c>
      <c r="I426" s="3">
        <v>23</v>
      </c>
    </row>
    <row r="427" spans="1:9">
      <c r="A427" s="1">
        <v>43382</v>
      </c>
      <c r="B427" s="29">
        <f>YEAR(Data_Table[[#This Row],[Date]])</f>
        <v>2018</v>
      </c>
      <c r="C427" s="2" t="str">
        <f>TEXT(Data_Table[[#This Row],[Date]],"mmm")</f>
        <v>Oct</v>
      </c>
      <c r="D427" s="2" t="str">
        <f>"Q"&amp;INT((MONTH(Data_Table[[#This Row],[Date]])-1)/3)+1</f>
        <v>Q4</v>
      </c>
      <c r="E427" s="2">
        <f>WEEKNUM(Data_Table[[#This Row],[Date]], 2)</f>
        <v>41</v>
      </c>
      <c r="F427" s="2" t="s">
        <v>370</v>
      </c>
      <c r="G427" s="2" t="s">
        <v>114</v>
      </c>
      <c r="H427" s="2" t="s">
        <v>239</v>
      </c>
      <c r="I427" s="3">
        <v>25</v>
      </c>
    </row>
    <row r="428" spans="1:9">
      <c r="A428" s="1">
        <v>43382</v>
      </c>
      <c r="B428" s="29">
        <f>YEAR(Data_Table[[#This Row],[Date]])</f>
        <v>2018</v>
      </c>
      <c r="C428" s="2" t="str">
        <f>TEXT(Data_Table[[#This Row],[Date]],"mmm")</f>
        <v>Oct</v>
      </c>
      <c r="D428" s="2" t="str">
        <f>"Q"&amp;INT((MONTH(Data_Table[[#This Row],[Date]])-1)/3)+1</f>
        <v>Q4</v>
      </c>
      <c r="E428" s="2">
        <f>WEEKNUM(Data_Table[[#This Row],[Date]], 2)</f>
        <v>41</v>
      </c>
      <c r="F428" s="2" t="s">
        <v>389</v>
      </c>
      <c r="G428" s="2" t="s">
        <v>133</v>
      </c>
      <c r="H428" s="2" t="s">
        <v>255</v>
      </c>
      <c r="I428" s="3">
        <v>22</v>
      </c>
    </row>
    <row r="429" spans="1:9">
      <c r="A429" s="1">
        <v>43382</v>
      </c>
      <c r="B429" s="29">
        <f>YEAR(Data_Table[[#This Row],[Date]])</f>
        <v>2018</v>
      </c>
      <c r="C429" s="2" t="str">
        <f>TEXT(Data_Table[[#This Row],[Date]],"mmm")</f>
        <v>Oct</v>
      </c>
      <c r="D429" s="2" t="str">
        <f>"Q"&amp;INT((MONTH(Data_Table[[#This Row],[Date]])-1)/3)+1</f>
        <v>Q4</v>
      </c>
      <c r="E429" s="2">
        <f>WEEKNUM(Data_Table[[#This Row],[Date]], 2)</f>
        <v>41</v>
      </c>
      <c r="F429" s="2" t="s">
        <v>389</v>
      </c>
      <c r="G429" s="2" t="s">
        <v>133</v>
      </c>
      <c r="H429" s="2" t="s">
        <v>255</v>
      </c>
      <c r="I429" s="3">
        <v>22</v>
      </c>
    </row>
    <row r="430" spans="1:9">
      <c r="A430" s="1">
        <v>43383</v>
      </c>
      <c r="B430" s="29">
        <f>YEAR(Data_Table[[#This Row],[Date]])</f>
        <v>2018</v>
      </c>
      <c r="C430" s="2" t="str">
        <f>TEXT(Data_Table[[#This Row],[Date]],"mmm")</f>
        <v>Oct</v>
      </c>
      <c r="D430" s="2" t="str">
        <f>"Q"&amp;INT((MONTH(Data_Table[[#This Row],[Date]])-1)/3)+1</f>
        <v>Q4</v>
      </c>
      <c r="E430" s="2">
        <f>WEEKNUM(Data_Table[[#This Row],[Date]], 2)</f>
        <v>41</v>
      </c>
      <c r="F430" s="2" t="s">
        <v>266</v>
      </c>
      <c r="G430" s="2" t="s">
        <v>32</v>
      </c>
      <c r="H430" s="2" t="s">
        <v>144</v>
      </c>
      <c r="I430" s="3">
        <v>22</v>
      </c>
    </row>
    <row r="431" spans="1:9">
      <c r="A431" s="1">
        <v>43383</v>
      </c>
      <c r="B431" s="29">
        <f>YEAR(Data_Table[[#This Row],[Date]])</f>
        <v>2018</v>
      </c>
      <c r="C431" s="2" t="str">
        <f>TEXT(Data_Table[[#This Row],[Date]],"mmm")</f>
        <v>Oct</v>
      </c>
      <c r="D431" s="2" t="str">
        <f>"Q"&amp;INT((MONTH(Data_Table[[#This Row],[Date]])-1)/3)+1</f>
        <v>Q4</v>
      </c>
      <c r="E431" s="2">
        <f>WEEKNUM(Data_Table[[#This Row],[Date]], 2)</f>
        <v>41</v>
      </c>
      <c r="F431" s="2" t="s">
        <v>362</v>
      </c>
      <c r="G431" s="2" t="s">
        <v>110</v>
      </c>
      <c r="H431" s="2" t="s">
        <v>232</v>
      </c>
      <c r="I431" s="3">
        <v>16.5</v>
      </c>
    </row>
    <row r="432" spans="1:9">
      <c r="A432" s="1">
        <v>43385</v>
      </c>
      <c r="B432" s="29">
        <f>YEAR(Data_Table[[#This Row],[Date]])</f>
        <v>2018</v>
      </c>
      <c r="C432" s="2" t="str">
        <f>TEXT(Data_Table[[#This Row],[Date]],"mmm")</f>
        <v>Oct</v>
      </c>
      <c r="D432" s="2" t="str">
        <f>"Q"&amp;INT((MONTH(Data_Table[[#This Row],[Date]])-1)/3)+1</f>
        <v>Q4</v>
      </c>
      <c r="E432" s="2">
        <f>WEEKNUM(Data_Table[[#This Row],[Date]], 2)</f>
        <v>41</v>
      </c>
      <c r="F432" s="2" t="s">
        <v>298</v>
      </c>
      <c r="G432" s="2" t="s">
        <v>59</v>
      </c>
      <c r="H432" s="2" t="s">
        <v>175</v>
      </c>
      <c r="I432" s="3">
        <v>23</v>
      </c>
    </row>
    <row r="433" spans="1:9">
      <c r="A433" s="1">
        <v>43388</v>
      </c>
      <c r="B433" s="29">
        <f>YEAR(Data_Table[[#This Row],[Date]])</f>
        <v>2018</v>
      </c>
      <c r="C433" s="2" t="str">
        <f>TEXT(Data_Table[[#This Row],[Date]],"mmm")</f>
        <v>Oct</v>
      </c>
      <c r="D433" s="2" t="str">
        <f>"Q"&amp;INT((MONTH(Data_Table[[#This Row],[Date]])-1)/3)+1</f>
        <v>Q4</v>
      </c>
      <c r="E433" s="2">
        <f>WEEKNUM(Data_Table[[#This Row],[Date]], 2)</f>
        <v>42</v>
      </c>
      <c r="F433" s="2" t="s">
        <v>263</v>
      </c>
      <c r="G433" s="2" t="s">
        <v>29</v>
      </c>
      <c r="H433" s="2" t="s">
        <v>141</v>
      </c>
      <c r="I433" s="3">
        <v>22</v>
      </c>
    </row>
    <row r="434" spans="1:9">
      <c r="A434" s="1">
        <v>43388</v>
      </c>
      <c r="B434" s="29">
        <f>YEAR(Data_Table[[#This Row],[Date]])</f>
        <v>2018</v>
      </c>
      <c r="C434" s="2" t="str">
        <f>TEXT(Data_Table[[#This Row],[Date]],"mmm")</f>
        <v>Oct</v>
      </c>
      <c r="D434" s="2" t="str">
        <f>"Q"&amp;INT((MONTH(Data_Table[[#This Row],[Date]])-1)/3)+1</f>
        <v>Q4</v>
      </c>
      <c r="E434" s="2">
        <f>WEEKNUM(Data_Table[[#This Row],[Date]], 2)</f>
        <v>42</v>
      </c>
      <c r="F434" s="2" t="s">
        <v>317</v>
      </c>
      <c r="G434" s="2" t="s">
        <v>75</v>
      </c>
      <c r="H434" s="2" t="s">
        <v>192</v>
      </c>
      <c r="I434" s="3">
        <v>116.25</v>
      </c>
    </row>
    <row r="435" spans="1:9">
      <c r="A435" s="1">
        <v>43389</v>
      </c>
      <c r="B435" s="29">
        <f>YEAR(Data_Table[[#This Row],[Date]])</f>
        <v>2018</v>
      </c>
      <c r="C435" s="2" t="str">
        <f>TEXT(Data_Table[[#This Row],[Date]],"mmm")</f>
        <v>Oct</v>
      </c>
      <c r="D435" s="2" t="str">
        <f>"Q"&amp;INT((MONTH(Data_Table[[#This Row],[Date]])-1)/3)+1</f>
        <v>Q4</v>
      </c>
      <c r="E435" s="2">
        <f>WEEKNUM(Data_Table[[#This Row],[Date]], 2)</f>
        <v>42</v>
      </c>
      <c r="F435" s="2" t="s">
        <v>297</v>
      </c>
      <c r="G435" s="2" t="s">
        <v>13</v>
      </c>
      <c r="H435" s="2" t="s">
        <v>13</v>
      </c>
      <c r="I435" s="3">
        <v>22</v>
      </c>
    </row>
    <row r="436" spans="1:9">
      <c r="A436" s="1">
        <v>43389</v>
      </c>
      <c r="B436" s="29">
        <f>YEAR(Data_Table[[#This Row],[Date]])</f>
        <v>2018</v>
      </c>
      <c r="C436" s="2" t="str">
        <f>TEXT(Data_Table[[#This Row],[Date]],"mmm")</f>
        <v>Oct</v>
      </c>
      <c r="D436" s="2" t="str">
        <f>"Q"&amp;INT((MONTH(Data_Table[[#This Row],[Date]])-1)/3)+1</f>
        <v>Q4</v>
      </c>
      <c r="E436" s="2">
        <f>WEEKNUM(Data_Table[[#This Row],[Date]], 2)</f>
        <v>42</v>
      </c>
      <c r="F436" s="2" t="s">
        <v>298</v>
      </c>
      <c r="G436" s="2" t="s">
        <v>59</v>
      </c>
      <c r="H436" s="2" t="s">
        <v>175</v>
      </c>
      <c r="I436" s="3">
        <v>23</v>
      </c>
    </row>
    <row r="437" spans="1:9">
      <c r="A437" s="1">
        <v>43389</v>
      </c>
      <c r="B437" s="29">
        <f>YEAR(Data_Table[[#This Row],[Date]])</f>
        <v>2018</v>
      </c>
      <c r="C437" s="2" t="str">
        <f>TEXT(Data_Table[[#This Row],[Date]],"mmm")</f>
        <v>Oct</v>
      </c>
      <c r="D437" s="2" t="str">
        <f>"Q"&amp;INT((MONTH(Data_Table[[#This Row],[Date]])-1)/3)+1</f>
        <v>Q4</v>
      </c>
      <c r="E437" s="2">
        <f>WEEKNUM(Data_Table[[#This Row],[Date]], 2)</f>
        <v>42</v>
      </c>
      <c r="F437" s="2" t="s">
        <v>298</v>
      </c>
      <c r="G437" s="2" t="s">
        <v>59</v>
      </c>
      <c r="H437" s="2" t="s">
        <v>175</v>
      </c>
      <c r="I437" s="3">
        <v>23</v>
      </c>
    </row>
    <row r="438" spans="1:9">
      <c r="A438" s="1">
        <v>43389</v>
      </c>
      <c r="B438" s="29">
        <f>YEAR(Data_Table[[#This Row],[Date]])</f>
        <v>2018</v>
      </c>
      <c r="C438" s="2" t="str">
        <f>TEXT(Data_Table[[#This Row],[Date]],"mmm")</f>
        <v>Oct</v>
      </c>
      <c r="D438" s="2" t="str">
        <f>"Q"&amp;INT((MONTH(Data_Table[[#This Row],[Date]])-1)/3)+1</f>
        <v>Q4</v>
      </c>
      <c r="E438" s="2">
        <f>WEEKNUM(Data_Table[[#This Row],[Date]], 2)</f>
        <v>42</v>
      </c>
      <c r="F438" s="2" t="s">
        <v>299</v>
      </c>
      <c r="G438" s="2" t="s">
        <v>59</v>
      </c>
      <c r="H438" s="2" t="s">
        <v>176</v>
      </c>
      <c r="I438" s="3">
        <v>207</v>
      </c>
    </row>
    <row r="439" spans="1:9">
      <c r="A439" s="1">
        <v>43389</v>
      </c>
      <c r="B439" s="29">
        <f>YEAR(Data_Table[[#This Row],[Date]])</f>
        <v>2018</v>
      </c>
      <c r="C439" s="2" t="str">
        <f>TEXT(Data_Table[[#This Row],[Date]],"mmm")</f>
        <v>Oct</v>
      </c>
      <c r="D439" s="2" t="str">
        <f>"Q"&amp;INT((MONTH(Data_Table[[#This Row],[Date]])-1)/3)+1</f>
        <v>Q4</v>
      </c>
      <c r="E439" s="2">
        <f>WEEKNUM(Data_Table[[#This Row],[Date]], 2)</f>
        <v>42</v>
      </c>
      <c r="F439" s="2" t="s">
        <v>308</v>
      </c>
      <c r="G439" s="2" t="s">
        <v>67</v>
      </c>
      <c r="H439" s="2" t="s">
        <v>183</v>
      </c>
      <c r="I439" s="3">
        <v>25</v>
      </c>
    </row>
    <row r="440" spans="1:9">
      <c r="A440" s="1">
        <v>43390</v>
      </c>
      <c r="B440" s="29">
        <f>YEAR(Data_Table[[#This Row],[Date]])</f>
        <v>2018</v>
      </c>
      <c r="C440" s="2" t="str">
        <f>TEXT(Data_Table[[#This Row],[Date]],"mmm")</f>
        <v>Oct</v>
      </c>
      <c r="D440" s="2" t="str">
        <f>"Q"&amp;INT((MONTH(Data_Table[[#This Row],[Date]])-1)/3)+1</f>
        <v>Q4</v>
      </c>
      <c r="E440" s="2">
        <f>WEEKNUM(Data_Table[[#This Row],[Date]], 2)</f>
        <v>42</v>
      </c>
      <c r="F440" s="2" t="s">
        <v>350</v>
      </c>
      <c r="G440" s="2" t="s">
        <v>102</v>
      </c>
      <c r="H440" s="2" t="s">
        <v>223</v>
      </c>
      <c r="I440" s="3">
        <v>210</v>
      </c>
    </row>
    <row r="441" spans="1:9">
      <c r="A441" s="1">
        <v>43390</v>
      </c>
      <c r="B441" s="29">
        <f>YEAR(Data_Table[[#This Row],[Date]])</f>
        <v>2018</v>
      </c>
      <c r="C441" s="2" t="str">
        <f>TEXT(Data_Table[[#This Row],[Date]],"mmm")</f>
        <v>Oct</v>
      </c>
      <c r="D441" s="2" t="str">
        <f>"Q"&amp;INT((MONTH(Data_Table[[#This Row],[Date]])-1)/3)+1</f>
        <v>Q4</v>
      </c>
      <c r="E441" s="2">
        <f>WEEKNUM(Data_Table[[#This Row],[Date]], 2)</f>
        <v>42</v>
      </c>
      <c r="F441" s="2" t="s">
        <v>362</v>
      </c>
      <c r="G441" s="2" t="s">
        <v>110</v>
      </c>
      <c r="H441" s="2" t="s">
        <v>232</v>
      </c>
      <c r="I441" s="3">
        <v>16.5</v>
      </c>
    </row>
    <row r="442" spans="1:9">
      <c r="A442" s="1">
        <v>43391</v>
      </c>
      <c r="B442" s="29">
        <f>YEAR(Data_Table[[#This Row],[Date]])</f>
        <v>2018</v>
      </c>
      <c r="C442" s="2" t="str">
        <f>TEXT(Data_Table[[#This Row],[Date]],"mmm")</f>
        <v>Oct</v>
      </c>
      <c r="D442" s="2" t="str">
        <f>"Q"&amp;INT((MONTH(Data_Table[[#This Row],[Date]])-1)/3)+1</f>
        <v>Q4</v>
      </c>
      <c r="E442" s="2">
        <f>WEEKNUM(Data_Table[[#This Row],[Date]], 2)</f>
        <v>42</v>
      </c>
      <c r="F442" s="2" t="s">
        <v>345</v>
      </c>
      <c r="G442" s="2" t="s">
        <v>97</v>
      </c>
      <c r="H442" s="2" t="s">
        <v>218</v>
      </c>
      <c r="I442" s="3">
        <v>22.8</v>
      </c>
    </row>
    <row r="443" spans="1:9">
      <c r="A443" s="1">
        <v>43395</v>
      </c>
      <c r="B443" s="29">
        <f>YEAR(Data_Table[[#This Row],[Date]])</f>
        <v>2018</v>
      </c>
      <c r="C443" s="2" t="str">
        <f>TEXT(Data_Table[[#This Row],[Date]],"mmm")</f>
        <v>Oct</v>
      </c>
      <c r="D443" s="2" t="str">
        <f>"Q"&amp;INT((MONTH(Data_Table[[#This Row],[Date]])-1)/3)+1</f>
        <v>Q4</v>
      </c>
      <c r="E443" s="2">
        <f>WEEKNUM(Data_Table[[#This Row],[Date]], 2)</f>
        <v>43</v>
      </c>
      <c r="F443" s="2" t="s">
        <v>263</v>
      </c>
      <c r="G443" s="2" t="s">
        <v>29</v>
      </c>
      <c r="H443" s="2" t="s">
        <v>141</v>
      </c>
      <c r="I443" s="3">
        <v>369.6</v>
      </c>
    </row>
    <row r="444" spans="1:9">
      <c r="A444" s="1">
        <v>43395</v>
      </c>
      <c r="B444" s="29">
        <f>YEAR(Data_Table[[#This Row],[Date]])</f>
        <v>2018</v>
      </c>
      <c r="C444" s="2" t="str">
        <f>TEXT(Data_Table[[#This Row],[Date]],"mmm")</f>
        <v>Oct</v>
      </c>
      <c r="D444" s="2" t="str">
        <f>"Q"&amp;INT((MONTH(Data_Table[[#This Row],[Date]])-1)/3)+1</f>
        <v>Q4</v>
      </c>
      <c r="E444" s="2">
        <f>WEEKNUM(Data_Table[[#This Row],[Date]], 2)</f>
        <v>43</v>
      </c>
      <c r="F444" s="2" t="s">
        <v>363</v>
      </c>
      <c r="G444" s="2" t="s">
        <v>111</v>
      </c>
      <c r="H444" s="2" t="s">
        <v>233</v>
      </c>
      <c r="I444" s="3">
        <v>25.1</v>
      </c>
    </row>
    <row r="445" spans="1:9">
      <c r="A445" s="1">
        <v>43396</v>
      </c>
      <c r="B445" s="29">
        <f>YEAR(Data_Table[[#This Row],[Date]])</f>
        <v>2018</v>
      </c>
      <c r="C445" s="2" t="str">
        <f>TEXT(Data_Table[[#This Row],[Date]],"mmm")</f>
        <v>Oct</v>
      </c>
      <c r="D445" s="2" t="str">
        <f>"Q"&amp;INT((MONTH(Data_Table[[#This Row],[Date]])-1)/3)+1</f>
        <v>Q4</v>
      </c>
      <c r="E445" s="2">
        <f>WEEKNUM(Data_Table[[#This Row],[Date]], 2)</f>
        <v>43</v>
      </c>
      <c r="F445" s="2" t="s">
        <v>6</v>
      </c>
      <c r="G445" s="2" t="s">
        <v>6</v>
      </c>
      <c r="H445" s="2" t="s">
        <v>162</v>
      </c>
      <c r="I445" s="3">
        <v>25</v>
      </c>
    </row>
    <row r="446" spans="1:9">
      <c r="A446" s="1">
        <v>43396</v>
      </c>
      <c r="B446" s="29">
        <f>YEAR(Data_Table[[#This Row],[Date]])</f>
        <v>2018</v>
      </c>
      <c r="C446" s="2" t="str">
        <f>TEXT(Data_Table[[#This Row],[Date]],"mmm")</f>
        <v>Oct</v>
      </c>
      <c r="D446" s="2" t="str">
        <f>"Q"&amp;INT((MONTH(Data_Table[[#This Row],[Date]])-1)/3)+1</f>
        <v>Q4</v>
      </c>
      <c r="E446" s="2">
        <f>WEEKNUM(Data_Table[[#This Row],[Date]], 2)</f>
        <v>43</v>
      </c>
      <c r="F446" s="2" t="s">
        <v>308</v>
      </c>
      <c r="G446" s="2" t="s">
        <v>67</v>
      </c>
      <c r="H446" s="2" t="s">
        <v>183</v>
      </c>
      <c r="I446" s="3">
        <v>420</v>
      </c>
    </row>
    <row r="447" spans="1:9">
      <c r="A447" s="1">
        <v>43396</v>
      </c>
      <c r="B447" s="29">
        <f>YEAR(Data_Table[[#This Row],[Date]])</f>
        <v>2018</v>
      </c>
      <c r="C447" s="2" t="str">
        <f>TEXT(Data_Table[[#This Row],[Date]],"mmm")</f>
        <v>Oct</v>
      </c>
      <c r="D447" s="2" t="str">
        <f>"Q"&amp;INT((MONTH(Data_Table[[#This Row],[Date]])-1)/3)+1</f>
        <v>Q4</v>
      </c>
      <c r="E447" s="2">
        <f>WEEKNUM(Data_Table[[#This Row],[Date]], 2)</f>
        <v>43</v>
      </c>
      <c r="F447" s="2" t="s">
        <v>370</v>
      </c>
      <c r="G447" s="2" t="s">
        <v>114</v>
      </c>
      <c r="H447" s="2" t="s">
        <v>239</v>
      </c>
      <c r="I447" s="3">
        <v>12.5</v>
      </c>
    </row>
    <row r="448" spans="1:9">
      <c r="A448" s="1">
        <v>43397</v>
      </c>
      <c r="B448" s="29">
        <f>YEAR(Data_Table[[#This Row],[Date]])</f>
        <v>2018</v>
      </c>
      <c r="C448" s="2" t="str">
        <f>TEXT(Data_Table[[#This Row],[Date]],"mmm")</f>
        <v>Oct</v>
      </c>
      <c r="D448" s="2" t="str">
        <f>"Q"&amp;INT((MONTH(Data_Table[[#This Row],[Date]])-1)/3)+1</f>
        <v>Q4</v>
      </c>
      <c r="E448" s="2">
        <f>WEEKNUM(Data_Table[[#This Row],[Date]], 2)</f>
        <v>43</v>
      </c>
      <c r="F448" s="2" t="s">
        <v>345</v>
      </c>
      <c r="G448" s="2" t="s">
        <v>97</v>
      </c>
      <c r="H448" s="2" t="s">
        <v>218</v>
      </c>
      <c r="I448" s="3">
        <v>22.8</v>
      </c>
    </row>
    <row r="449" spans="1:9">
      <c r="A449" s="1">
        <v>43398</v>
      </c>
      <c r="B449" s="29">
        <f>YEAR(Data_Table[[#This Row],[Date]])</f>
        <v>2018</v>
      </c>
      <c r="C449" s="2" t="str">
        <f>TEXT(Data_Table[[#This Row],[Date]],"mmm")</f>
        <v>Oct</v>
      </c>
      <c r="D449" s="2" t="str">
        <f>"Q"&amp;INT((MONTH(Data_Table[[#This Row],[Date]])-1)/3)+1</f>
        <v>Q4</v>
      </c>
      <c r="E449" s="2">
        <f>WEEKNUM(Data_Table[[#This Row],[Date]], 2)</f>
        <v>43</v>
      </c>
      <c r="F449" s="2" t="s">
        <v>298</v>
      </c>
      <c r="G449" s="2" t="s">
        <v>59</v>
      </c>
      <c r="H449" s="2" t="s">
        <v>175</v>
      </c>
      <c r="I449" s="3">
        <v>46</v>
      </c>
    </row>
    <row r="450" spans="1:9">
      <c r="A450" s="1">
        <v>43402</v>
      </c>
      <c r="B450" s="29">
        <f>YEAR(Data_Table[[#This Row],[Date]])</f>
        <v>2018</v>
      </c>
      <c r="C450" s="2" t="str">
        <f>TEXT(Data_Table[[#This Row],[Date]],"mmm")</f>
        <v>Oct</v>
      </c>
      <c r="D450" s="2" t="str">
        <f>"Q"&amp;INT((MONTH(Data_Table[[#This Row],[Date]])-1)/3)+1</f>
        <v>Q4</v>
      </c>
      <c r="E450" s="2">
        <f>WEEKNUM(Data_Table[[#This Row],[Date]], 2)</f>
        <v>44</v>
      </c>
      <c r="F450" s="2" t="s">
        <v>303</v>
      </c>
      <c r="G450" s="2" t="s">
        <v>7</v>
      </c>
      <c r="H450" s="2" t="s">
        <v>7</v>
      </c>
      <c r="I450" s="3">
        <v>225</v>
      </c>
    </row>
    <row r="451" spans="1:9">
      <c r="A451" s="1">
        <v>43402</v>
      </c>
      <c r="B451" s="29">
        <f>YEAR(Data_Table[[#This Row],[Date]])</f>
        <v>2018</v>
      </c>
      <c r="C451" s="2" t="str">
        <f>TEXT(Data_Table[[#This Row],[Date]],"mmm")</f>
        <v>Oct</v>
      </c>
      <c r="D451" s="2" t="str">
        <f>"Q"&amp;INT((MONTH(Data_Table[[#This Row],[Date]])-1)/3)+1</f>
        <v>Q4</v>
      </c>
      <c r="E451" s="2">
        <f>WEEKNUM(Data_Table[[#This Row],[Date]], 2)</f>
        <v>44</v>
      </c>
      <c r="F451" s="2" t="s">
        <v>363</v>
      </c>
      <c r="G451" s="2" t="s">
        <v>111</v>
      </c>
      <c r="H451" s="2" t="s">
        <v>233</v>
      </c>
      <c r="I451" s="3">
        <v>224.9</v>
      </c>
    </row>
    <row r="452" spans="1:9">
      <c r="A452" s="1">
        <v>43403</v>
      </c>
      <c r="B452" s="29">
        <f>YEAR(Data_Table[[#This Row],[Date]])</f>
        <v>2018</v>
      </c>
      <c r="C452" s="2" t="str">
        <f>TEXT(Data_Table[[#This Row],[Date]],"mmm")</f>
        <v>Oct</v>
      </c>
      <c r="D452" s="2" t="str">
        <f>"Q"&amp;INT((MONTH(Data_Table[[#This Row],[Date]])-1)/3)+1</f>
        <v>Q4</v>
      </c>
      <c r="E452" s="2">
        <f>WEEKNUM(Data_Table[[#This Row],[Date]], 2)</f>
        <v>44</v>
      </c>
      <c r="F452" s="2" t="s">
        <v>282</v>
      </c>
      <c r="G452" s="2" t="s">
        <v>47</v>
      </c>
      <c r="H452" s="2" t="s">
        <v>159</v>
      </c>
      <c r="I452" s="3">
        <v>25</v>
      </c>
    </row>
    <row r="453" spans="1:9">
      <c r="A453" s="1">
        <v>43404</v>
      </c>
      <c r="B453" s="29">
        <f>YEAR(Data_Table[[#This Row],[Date]])</f>
        <v>2018</v>
      </c>
      <c r="C453" s="2" t="str">
        <f>TEXT(Data_Table[[#This Row],[Date]],"mmm")</f>
        <v>Oct</v>
      </c>
      <c r="D453" s="2" t="str">
        <f>"Q"&amp;INT((MONTH(Data_Table[[#This Row],[Date]])-1)/3)+1</f>
        <v>Q4</v>
      </c>
      <c r="E453" s="2">
        <f>WEEKNUM(Data_Table[[#This Row],[Date]], 2)</f>
        <v>44</v>
      </c>
      <c r="F453" s="2" t="s">
        <v>362</v>
      </c>
      <c r="G453" s="2" t="s">
        <v>110</v>
      </c>
      <c r="H453" s="2" t="s">
        <v>232</v>
      </c>
      <c r="I453" s="3">
        <v>16.5</v>
      </c>
    </row>
    <row r="454" spans="1:9">
      <c r="A454" s="1">
        <v>43405</v>
      </c>
      <c r="B454" s="29">
        <f>YEAR(Data_Table[[#This Row],[Date]])</f>
        <v>2018</v>
      </c>
      <c r="C454" s="2" t="str">
        <f>TEXT(Data_Table[[#This Row],[Date]],"mmm")</f>
        <v>Nov</v>
      </c>
      <c r="D454" s="2" t="str">
        <f>"Q"&amp;INT((MONTH(Data_Table[[#This Row],[Date]])-1)/3)+1</f>
        <v>Q4</v>
      </c>
      <c r="E454" s="2">
        <f>WEEKNUM(Data_Table[[#This Row],[Date]], 2)</f>
        <v>44</v>
      </c>
      <c r="F454" s="2" t="s">
        <v>297</v>
      </c>
      <c r="G454" s="2" t="s">
        <v>13</v>
      </c>
      <c r="H454" s="2" t="s">
        <v>13</v>
      </c>
      <c r="I454" s="3">
        <v>22</v>
      </c>
    </row>
    <row r="455" spans="1:9">
      <c r="A455" s="1">
        <v>43405</v>
      </c>
      <c r="B455" s="29">
        <f>YEAR(Data_Table[[#This Row],[Date]])</f>
        <v>2018</v>
      </c>
      <c r="C455" s="2" t="str">
        <f>TEXT(Data_Table[[#This Row],[Date]],"mmm")</f>
        <v>Nov</v>
      </c>
      <c r="D455" s="2" t="str">
        <f>"Q"&amp;INT((MONTH(Data_Table[[#This Row],[Date]])-1)/3)+1</f>
        <v>Q4</v>
      </c>
      <c r="E455" s="2">
        <f>WEEKNUM(Data_Table[[#This Row],[Date]], 2)</f>
        <v>44</v>
      </c>
      <c r="F455" s="2" t="s">
        <v>298</v>
      </c>
      <c r="G455" s="2" t="s">
        <v>59</v>
      </c>
      <c r="H455" s="2" t="s">
        <v>175</v>
      </c>
      <c r="I455" s="3">
        <v>207</v>
      </c>
    </row>
    <row r="456" spans="1:9">
      <c r="A456" s="1">
        <v>43406</v>
      </c>
      <c r="B456" s="29">
        <f>YEAR(Data_Table[[#This Row],[Date]])</f>
        <v>2018</v>
      </c>
      <c r="C456" s="2" t="str">
        <f>TEXT(Data_Table[[#This Row],[Date]],"mmm")</f>
        <v>Nov</v>
      </c>
      <c r="D456" s="2" t="str">
        <f>"Q"&amp;INT((MONTH(Data_Table[[#This Row],[Date]])-1)/3)+1</f>
        <v>Q4</v>
      </c>
      <c r="E456" s="2">
        <f>WEEKNUM(Data_Table[[#This Row],[Date]], 2)</f>
        <v>44</v>
      </c>
      <c r="F456" s="2" t="s">
        <v>370</v>
      </c>
      <c r="G456" s="2" t="s">
        <v>114</v>
      </c>
      <c r="H456" s="2" t="s">
        <v>239</v>
      </c>
      <c r="I456" s="3">
        <v>12.5</v>
      </c>
    </row>
    <row r="457" spans="1:9">
      <c r="A457" s="1">
        <v>43408</v>
      </c>
      <c r="B457" s="29">
        <f>YEAR(Data_Table[[#This Row],[Date]])</f>
        <v>2018</v>
      </c>
      <c r="C457" s="2" t="str">
        <f>TEXT(Data_Table[[#This Row],[Date]],"mmm")</f>
        <v>Nov</v>
      </c>
      <c r="D457" s="2" t="str">
        <f>"Q"&amp;INT((MONTH(Data_Table[[#This Row],[Date]])-1)/3)+1</f>
        <v>Q4</v>
      </c>
      <c r="E457" s="2">
        <f>WEEKNUM(Data_Table[[#This Row],[Date]], 2)</f>
        <v>44</v>
      </c>
      <c r="F457" s="2" t="s">
        <v>389</v>
      </c>
      <c r="G457" s="2" t="s">
        <v>133</v>
      </c>
      <c r="H457" s="2" t="s">
        <v>255</v>
      </c>
      <c r="I457" s="3">
        <v>287.10000000000002</v>
      </c>
    </row>
    <row r="458" spans="1:9">
      <c r="A458" s="1">
        <v>43409</v>
      </c>
      <c r="B458" s="29">
        <f>YEAR(Data_Table[[#This Row],[Date]])</f>
        <v>2018</v>
      </c>
      <c r="C458" s="2" t="str">
        <f>TEXT(Data_Table[[#This Row],[Date]],"mmm")</f>
        <v>Nov</v>
      </c>
      <c r="D458" s="2" t="str">
        <f>"Q"&amp;INT((MONTH(Data_Table[[#This Row],[Date]])-1)/3)+1</f>
        <v>Q4</v>
      </c>
      <c r="E458" s="2">
        <f>WEEKNUM(Data_Table[[#This Row],[Date]], 2)</f>
        <v>45</v>
      </c>
      <c r="F458" s="2" t="s">
        <v>273</v>
      </c>
      <c r="G458" s="2" t="s">
        <v>39</v>
      </c>
      <c r="H458" s="2" t="s">
        <v>151</v>
      </c>
      <c r="I458" s="3">
        <v>25</v>
      </c>
    </row>
    <row r="459" spans="1:9">
      <c r="A459" s="1">
        <v>43409</v>
      </c>
      <c r="B459" s="29">
        <f>YEAR(Data_Table[[#This Row],[Date]])</f>
        <v>2018</v>
      </c>
      <c r="C459" s="2" t="str">
        <f>TEXT(Data_Table[[#This Row],[Date]],"mmm")</f>
        <v>Nov</v>
      </c>
      <c r="D459" s="2" t="str">
        <f>"Q"&amp;INT((MONTH(Data_Table[[#This Row],[Date]])-1)/3)+1</f>
        <v>Q4</v>
      </c>
      <c r="E459" s="2">
        <f>WEEKNUM(Data_Table[[#This Row],[Date]], 2)</f>
        <v>45</v>
      </c>
      <c r="F459" s="2" t="s">
        <v>282</v>
      </c>
      <c r="G459" s="2" t="s">
        <v>47</v>
      </c>
      <c r="H459" s="2" t="s">
        <v>159</v>
      </c>
      <c r="I459" s="3">
        <v>116.25</v>
      </c>
    </row>
    <row r="460" spans="1:9">
      <c r="A460" s="1">
        <v>43409</v>
      </c>
      <c r="B460" s="29">
        <f>YEAR(Data_Table[[#This Row],[Date]])</f>
        <v>2018</v>
      </c>
      <c r="C460" s="2" t="str">
        <f>TEXT(Data_Table[[#This Row],[Date]],"mmm")</f>
        <v>Nov</v>
      </c>
      <c r="D460" s="2" t="str">
        <f>"Q"&amp;INT((MONTH(Data_Table[[#This Row],[Date]])-1)/3)+1</f>
        <v>Q4</v>
      </c>
      <c r="E460" s="2">
        <f>WEEKNUM(Data_Table[[#This Row],[Date]], 2)</f>
        <v>45</v>
      </c>
      <c r="F460" s="2" t="s">
        <v>340</v>
      </c>
      <c r="G460" s="2" t="s">
        <v>94</v>
      </c>
      <c r="H460" s="2" t="s">
        <v>213</v>
      </c>
      <c r="I460" s="3">
        <v>217.32</v>
      </c>
    </row>
    <row r="461" spans="1:9">
      <c r="A461" s="1">
        <v>43412</v>
      </c>
      <c r="B461" s="29">
        <f>YEAR(Data_Table[[#This Row],[Date]])</f>
        <v>2018</v>
      </c>
      <c r="C461" s="2" t="str">
        <f>TEXT(Data_Table[[#This Row],[Date]],"mmm")</f>
        <v>Nov</v>
      </c>
      <c r="D461" s="2" t="str">
        <f>"Q"&amp;INT((MONTH(Data_Table[[#This Row],[Date]])-1)/3)+1</f>
        <v>Q4</v>
      </c>
      <c r="E461" s="2">
        <f>WEEKNUM(Data_Table[[#This Row],[Date]], 2)</f>
        <v>45</v>
      </c>
      <c r="F461" s="2" t="s">
        <v>283</v>
      </c>
      <c r="G461" s="2" t="s">
        <v>48</v>
      </c>
      <c r="H461" s="2" t="s">
        <v>160</v>
      </c>
      <c r="I461" s="3">
        <v>130</v>
      </c>
    </row>
    <row r="462" spans="1:9">
      <c r="A462" s="1">
        <v>43416</v>
      </c>
      <c r="B462" s="29">
        <f>YEAR(Data_Table[[#This Row],[Date]])</f>
        <v>2018</v>
      </c>
      <c r="C462" s="2" t="str">
        <f>TEXT(Data_Table[[#This Row],[Date]],"mmm")</f>
        <v>Nov</v>
      </c>
      <c r="D462" s="2" t="str">
        <f>"Q"&amp;INT((MONTH(Data_Table[[#This Row],[Date]])-1)/3)+1</f>
        <v>Q4</v>
      </c>
      <c r="E462" s="2">
        <f>WEEKNUM(Data_Table[[#This Row],[Date]], 2)</f>
        <v>46</v>
      </c>
      <c r="F462" s="2" t="s">
        <v>273</v>
      </c>
      <c r="G462" s="2" t="s">
        <v>39</v>
      </c>
      <c r="H462" s="2" t="s">
        <v>151</v>
      </c>
      <c r="I462" s="3">
        <v>116.25</v>
      </c>
    </row>
    <row r="463" spans="1:9">
      <c r="A463" s="1">
        <v>43417</v>
      </c>
      <c r="B463" s="29">
        <f>YEAR(Data_Table[[#This Row],[Date]])</f>
        <v>2018</v>
      </c>
      <c r="C463" s="2" t="str">
        <f>TEXT(Data_Table[[#This Row],[Date]],"mmm")</f>
        <v>Nov</v>
      </c>
      <c r="D463" s="2" t="str">
        <f>"Q"&amp;INT((MONTH(Data_Table[[#This Row],[Date]])-1)/3)+1</f>
        <v>Q4</v>
      </c>
      <c r="E463" s="2">
        <f>WEEKNUM(Data_Table[[#This Row],[Date]], 2)</f>
        <v>46</v>
      </c>
      <c r="F463" s="2" t="s">
        <v>345</v>
      </c>
      <c r="G463" s="2" t="s">
        <v>97</v>
      </c>
      <c r="H463" s="2" t="s">
        <v>218</v>
      </c>
      <c r="I463" s="3">
        <v>102.3</v>
      </c>
    </row>
    <row r="464" spans="1:9">
      <c r="A464" s="1">
        <v>43420</v>
      </c>
      <c r="B464" s="29">
        <f>YEAR(Data_Table[[#This Row],[Date]])</f>
        <v>2018</v>
      </c>
      <c r="C464" s="2" t="str">
        <f>TEXT(Data_Table[[#This Row],[Date]],"mmm")</f>
        <v>Nov</v>
      </c>
      <c r="D464" s="2" t="str">
        <f>"Q"&amp;INT((MONTH(Data_Table[[#This Row],[Date]])-1)/3)+1</f>
        <v>Q4</v>
      </c>
      <c r="E464" s="2">
        <f>WEEKNUM(Data_Table[[#This Row],[Date]], 2)</f>
        <v>46</v>
      </c>
      <c r="F464" s="2" t="s">
        <v>362</v>
      </c>
      <c r="G464" s="2" t="s">
        <v>110</v>
      </c>
      <c r="H464" s="2" t="s">
        <v>232</v>
      </c>
      <c r="I464" s="3">
        <v>16.5</v>
      </c>
    </row>
    <row r="465" spans="1:9">
      <c r="A465" s="1">
        <v>43421</v>
      </c>
      <c r="B465" s="29">
        <f>YEAR(Data_Table[[#This Row],[Date]])</f>
        <v>2018</v>
      </c>
      <c r="C465" s="2" t="str">
        <f>TEXT(Data_Table[[#This Row],[Date]],"mmm")</f>
        <v>Nov</v>
      </c>
      <c r="D465" s="2" t="str">
        <f>"Q"&amp;INT((MONTH(Data_Table[[#This Row],[Date]])-1)/3)+1</f>
        <v>Q4</v>
      </c>
      <c r="E465" s="2">
        <f>WEEKNUM(Data_Table[[#This Row],[Date]], 2)</f>
        <v>46</v>
      </c>
      <c r="F465" s="2" t="s">
        <v>266</v>
      </c>
      <c r="G465" s="2" t="s">
        <v>32</v>
      </c>
      <c r="H465" s="2" t="s">
        <v>144</v>
      </c>
      <c r="I465" s="3">
        <v>22</v>
      </c>
    </row>
    <row r="466" spans="1:9">
      <c r="A466" s="1">
        <v>43423</v>
      </c>
      <c r="B466" s="29">
        <f>YEAR(Data_Table[[#This Row],[Date]])</f>
        <v>2018</v>
      </c>
      <c r="C466" s="2" t="str">
        <f>TEXT(Data_Table[[#This Row],[Date]],"mmm")</f>
        <v>Nov</v>
      </c>
      <c r="D466" s="2" t="str">
        <f>"Q"&amp;INT((MONTH(Data_Table[[#This Row],[Date]])-1)/3)+1</f>
        <v>Q4</v>
      </c>
      <c r="E466" s="2">
        <f>WEEKNUM(Data_Table[[#This Row],[Date]], 2)</f>
        <v>47</v>
      </c>
      <c r="F466" s="2" t="s">
        <v>280</v>
      </c>
      <c r="G466" s="2" t="s">
        <v>44</v>
      </c>
      <c r="H466" s="2" t="s">
        <v>156</v>
      </c>
      <c r="I466" s="3">
        <v>30</v>
      </c>
    </row>
    <row r="467" spans="1:9">
      <c r="A467" s="1">
        <v>43424</v>
      </c>
      <c r="B467" s="29">
        <f>YEAR(Data_Table[[#This Row],[Date]])</f>
        <v>2018</v>
      </c>
      <c r="C467" s="2" t="str">
        <f>TEXT(Data_Table[[#This Row],[Date]],"mmm")</f>
        <v>Nov</v>
      </c>
      <c r="D467" s="2" t="str">
        <f>"Q"&amp;INT((MONTH(Data_Table[[#This Row],[Date]])-1)/3)+1</f>
        <v>Q4</v>
      </c>
      <c r="E467" s="2">
        <f>WEEKNUM(Data_Table[[#This Row],[Date]], 2)</f>
        <v>47</v>
      </c>
      <c r="F467" s="2" t="s">
        <v>337</v>
      </c>
      <c r="G467" s="2" t="s">
        <v>92</v>
      </c>
      <c r="H467" s="2" t="s">
        <v>156</v>
      </c>
      <c r="I467" s="3">
        <v>516</v>
      </c>
    </row>
    <row r="468" spans="1:9">
      <c r="A468" s="1">
        <v>43424</v>
      </c>
      <c r="B468" s="29">
        <f>YEAR(Data_Table[[#This Row],[Date]])</f>
        <v>2018</v>
      </c>
      <c r="C468" s="2" t="str">
        <f>TEXT(Data_Table[[#This Row],[Date]],"mmm")</f>
        <v>Nov</v>
      </c>
      <c r="D468" s="2" t="str">
        <f>"Q"&amp;INT((MONTH(Data_Table[[#This Row],[Date]])-1)/3)+1</f>
        <v>Q4</v>
      </c>
      <c r="E468" s="2">
        <f>WEEKNUM(Data_Table[[#This Row],[Date]], 2)</f>
        <v>47</v>
      </c>
      <c r="F468" s="2" t="s">
        <v>353</v>
      </c>
      <c r="G468" s="2" t="s">
        <v>103</v>
      </c>
      <c r="H468" s="2" t="s">
        <v>225</v>
      </c>
      <c r="I468" s="3">
        <v>30</v>
      </c>
    </row>
    <row r="469" spans="1:9">
      <c r="A469" s="1">
        <v>43425</v>
      </c>
      <c r="B469" s="29">
        <f>YEAR(Data_Table[[#This Row],[Date]])</f>
        <v>2018</v>
      </c>
      <c r="C469" s="2" t="str">
        <f>TEXT(Data_Table[[#This Row],[Date]],"mmm")</f>
        <v>Nov</v>
      </c>
      <c r="D469" s="2" t="str">
        <f>"Q"&amp;INT((MONTH(Data_Table[[#This Row],[Date]])-1)/3)+1</f>
        <v>Q4</v>
      </c>
      <c r="E469" s="2">
        <f>WEEKNUM(Data_Table[[#This Row],[Date]], 2)</f>
        <v>47</v>
      </c>
      <c r="F469" s="2" t="s">
        <v>362</v>
      </c>
      <c r="G469" s="2" t="s">
        <v>110</v>
      </c>
      <c r="H469" s="2" t="s">
        <v>232</v>
      </c>
      <c r="I469" s="3">
        <v>16.5</v>
      </c>
    </row>
    <row r="470" spans="1:9">
      <c r="A470" s="1">
        <v>43425</v>
      </c>
      <c r="B470" s="29">
        <f>YEAR(Data_Table[[#This Row],[Date]])</f>
        <v>2018</v>
      </c>
      <c r="C470" s="2" t="str">
        <f>TEXT(Data_Table[[#This Row],[Date]],"mmm")</f>
        <v>Nov</v>
      </c>
      <c r="D470" s="2" t="str">
        <f>"Q"&amp;INT((MONTH(Data_Table[[#This Row],[Date]])-1)/3)+1</f>
        <v>Q4</v>
      </c>
      <c r="E470" s="2">
        <f>WEEKNUM(Data_Table[[#This Row],[Date]], 2)</f>
        <v>47</v>
      </c>
      <c r="F470" s="2" t="s">
        <v>370</v>
      </c>
      <c r="G470" s="2" t="s">
        <v>114</v>
      </c>
      <c r="H470" s="2" t="s">
        <v>239</v>
      </c>
      <c r="I470" s="3">
        <v>25</v>
      </c>
    </row>
    <row r="471" spans="1:9">
      <c r="A471" s="1">
        <v>43428</v>
      </c>
      <c r="B471" s="29">
        <f>YEAR(Data_Table[[#This Row],[Date]])</f>
        <v>2018</v>
      </c>
      <c r="C471" s="2" t="str">
        <f>TEXT(Data_Table[[#This Row],[Date]],"mmm")</f>
        <v>Nov</v>
      </c>
      <c r="D471" s="2" t="str">
        <f>"Q"&amp;INT((MONTH(Data_Table[[#This Row],[Date]])-1)/3)+1</f>
        <v>Q4</v>
      </c>
      <c r="E471" s="2">
        <f>WEEKNUM(Data_Table[[#This Row],[Date]], 2)</f>
        <v>47</v>
      </c>
      <c r="F471" s="2" t="s">
        <v>324</v>
      </c>
      <c r="G471" s="2" t="s">
        <v>80</v>
      </c>
      <c r="H471" s="2" t="s">
        <v>199</v>
      </c>
      <c r="I471" s="3">
        <v>30</v>
      </c>
    </row>
    <row r="472" spans="1:9">
      <c r="A472" s="1">
        <v>43430</v>
      </c>
      <c r="B472" s="29">
        <f>YEAR(Data_Table[[#This Row],[Date]])</f>
        <v>2018</v>
      </c>
      <c r="C472" s="2" t="str">
        <f>TEXT(Data_Table[[#This Row],[Date]],"mmm")</f>
        <v>Nov</v>
      </c>
      <c r="D472" s="2" t="str">
        <f>"Q"&amp;INT((MONTH(Data_Table[[#This Row],[Date]])-1)/3)+1</f>
        <v>Q4</v>
      </c>
      <c r="E472" s="2">
        <f>WEEKNUM(Data_Table[[#This Row],[Date]], 2)</f>
        <v>48</v>
      </c>
      <c r="F472" s="2" t="s">
        <v>275</v>
      </c>
      <c r="G472" s="2" t="s">
        <v>40</v>
      </c>
      <c r="H472" s="2" t="s">
        <v>152</v>
      </c>
      <c r="I472" s="3">
        <v>16.72</v>
      </c>
    </row>
    <row r="473" spans="1:9">
      <c r="A473" s="1">
        <v>43431</v>
      </c>
      <c r="B473" s="29">
        <f>YEAR(Data_Table[[#This Row],[Date]])</f>
        <v>2018</v>
      </c>
      <c r="C473" s="2" t="str">
        <f>TEXT(Data_Table[[#This Row],[Date]],"mmm")</f>
        <v>Nov</v>
      </c>
      <c r="D473" s="2" t="str">
        <f>"Q"&amp;INT((MONTH(Data_Table[[#This Row],[Date]])-1)/3)+1</f>
        <v>Q4</v>
      </c>
      <c r="E473" s="2">
        <f>WEEKNUM(Data_Table[[#This Row],[Date]], 2)</f>
        <v>48</v>
      </c>
      <c r="F473" s="2" t="s">
        <v>287</v>
      </c>
      <c r="G473" s="2" t="s">
        <v>52</v>
      </c>
      <c r="H473" s="2" t="s">
        <v>165</v>
      </c>
      <c r="I473" s="3">
        <v>28</v>
      </c>
    </row>
    <row r="474" spans="1:9">
      <c r="A474" s="1">
        <v>43431</v>
      </c>
      <c r="B474" s="29">
        <f>YEAR(Data_Table[[#This Row],[Date]])</f>
        <v>2018</v>
      </c>
      <c r="C474" s="2" t="str">
        <f>TEXT(Data_Table[[#This Row],[Date]],"mmm")</f>
        <v>Nov</v>
      </c>
      <c r="D474" s="2" t="str">
        <f>"Q"&amp;INT((MONTH(Data_Table[[#This Row],[Date]])-1)/3)+1</f>
        <v>Q4</v>
      </c>
      <c r="E474" s="2">
        <f>WEEKNUM(Data_Table[[#This Row],[Date]], 2)</f>
        <v>48</v>
      </c>
      <c r="F474" s="2" t="s">
        <v>362</v>
      </c>
      <c r="G474" s="2" t="s">
        <v>110</v>
      </c>
      <c r="H474" s="2" t="s">
        <v>232</v>
      </c>
      <c r="I474" s="3">
        <v>16.5</v>
      </c>
    </row>
    <row r="475" spans="1:9">
      <c r="A475" s="1">
        <v>43431</v>
      </c>
      <c r="B475" s="29">
        <f>YEAR(Data_Table[[#This Row],[Date]])</f>
        <v>2018</v>
      </c>
      <c r="C475" s="2" t="str">
        <f>TEXT(Data_Table[[#This Row],[Date]],"mmm")</f>
        <v>Nov</v>
      </c>
      <c r="D475" s="2" t="str">
        <f>"Q"&amp;INT((MONTH(Data_Table[[#This Row],[Date]])-1)/3)+1</f>
        <v>Q4</v>
      </c>
      <c r="E475" s="2">
        <f>WEEKNUM(Data_Table[[#This Row],[Date]], 2)</f>
        <v>48</v>
      </c>
      <c r="F475" s="2" t="s">
        <v>370</v>
      </c>
      <c r="G475" s="2" t="s">
        <v>114</v>
      </c>
      <c r="H475" s="2" t="s">
        <v>239</v>
      </c>
      <c r="I475" s="3">
        <v>25</v>
      </c>
    </row>
    <row r="476" spans="1:9">
      <c r="A476" s="1">
        <v>43432</v>
      </c>
      <c r="B476" s="29">
        <f>YEAR(Data_Table[[#This Row],[Date]])</f>
        <v>2018</v>
      </c>
      <c r="C476" s="2" t="str">
        <f>TEXT(Data_Table[[#This Row],[Date]],"mmm")</f>
        <v>Nov</v>
      </c>
      <c r="D476" s="2" t="str">
        <f>"Q"&amp;INT((MONTH(Data_Table[[#This Row],[Date]])-1)/3)+1</f>
        <v>Q4</v>
      </c>
      <c r="E476" s="2">
        <f>WEEKNUM(Data_Table[[#This Row],[Date]], 2)</f>
        <v>48</v>
      </c>
      <c r="F476" s="2" t="s">
        <v>350</v>
      </c>
      <c r="G476" s="2" t="s">
        <v>102</v>
      </c>
      <c r="H476" s="2" t="s">
        <v>223</v>
      </c>
      <c r="I476" s="3">
        <v>210</v>
      </c>
    </row>
    <row r="477" spans="1:9">
      <c r="A477" s="1">
        <v>43433</v>
      </c>
      <c r="B477" s="29">
        <f>YEAR(Data_Table[[#This Row],[Date]])</f>
        <v>2018</v>
      </c>
      <c r="C477" s="2" t="str">
        <f>TEXT(Data_Table[[#This Row],[Date]],"mmm")</f>
        <v>Nov</v>
      </c>
      <c r="D477" s="2" t="str">
        <f>"Q"&amp;INT((MONTH(Data_Table[[#This Row],[Date]])-1)/3)+1</f>
        <v>Q4</v>
      </c>
      <c r="E477" s="2">
        <f>WEEKNUM(Data_Table[[#This Row],[Date]], 2)</f>
        <v>48</v>
      </c>
      <c r="F477" s="2" t="s">
        <v>282</v>
      </c>
      <c r="G477" s="2" t="s">
        <v>47</v>
      </c>
      <c r="H477" s="2" t="s">
        <v>159</v>
      </c>
      <c r="I477" s="3">
        <v>37.5</v>
      </c>
    </row>
    <row r="478" spans="1:9">
      <c r="A478" s="1">
        <v>43437</v>
      </c>
      <c r="B478" s="29">
        <f>YEAR(Data_Table[[#This Row],[Date]])</f>
        <v>2018</v>
      </c>
      <c r="C478" s="2" t="str">
        <f>TEXT(Data_Table[[#This Row],[Date]],"mmm")</f>
        <v>Dec</v>
      </c>
      <c r="D478" s="2" t="str">
        <f>"Q"&amp;INT((MONTH(Data_Table[[#This Row],[Date]])-1)/3)+1</f>
        <v>Q4</v>
      </c>
      <c r="E478" s="2">
        <f>WEEKNUM(Data_Table[[#This Row],[Date]], 2)</f>
        <v>49</v>
      </c>
      <c r="F478" s="2" t="s">
        <v>324</v>
      </c>
      <c r="G478" s="2" t="s">
        <v>80</v>
      </c>
      <c r="H478" s="2" t="s">
        <v>199</v>
      </c>
      <c r="I478" s="3">
        <v>142.5</v>
      </c>
    </row>
    <row r="479" spans="1:9">
      <c r="A479" s="1">
        <v>43439</v>
      </c>
      <c r="B479" s="29">
        <f>YEAR(Data_Table[[#This Row],[Date]])</f>
        <v>2018</v>
      </c>
      <c r="C479" s="2" t="str">
        <f>TEXT(Data_Table[[#This Row],[Date]],"mmm")</f>
        <v>Dec</v>
      </c>
      <c r="D479" s="2" t="str">
        <f>"Q"&amp;INT((MONTH(Data_Table[[#This Row],[Date]])-1)/3)+1</f>
        <v>Q4</v>
      </c>
      <c r="E479" s="2">
        <f>WEEKNUM(Data_Table[[#This Row],[Date]], 2)</f>
        <v>49</v>
      </c>
      <c r="F479" s="2" t="s">
        <v>287</v>
      </c>
      <c r="G479" s="2" t="s">
        <v>52</v>
      </c>
      <c r="H479" s="2" t="s">
        <v>165</v>
      </c>
      <c r="I479" s="3">
        <v>133</v>
      </c>
    </row>
    <row r="480" spans="1:9">
      <c r="A480" s="1">
        <v>43439</v>
      </c>
      <c r="B480" s="29">
        <f>YEAR(Data_Table[[#This Row],[Date]])</f>
        <v>2018</v>
      </c>
      <c r="C480" s="2" t="str">
        <f>TEXT(Data_Table[[#This Row],[Date]],"mmm")</f>
        <v>Dec</v>
      </c>
      <c r="D480" s="2" t="str">
        <f>"Q"&amp;INT((MONTH(Data_Table[[#This Row],[Date]])-1)/3)+1</f>
        <v>Q4</v>
      </c>
      <c r="E480" s="2">
        <f>WEEKNUM(Data_Table[[#This Row],[Date]], 2)</f>
        <v>49</v>
      </c>
      <c r="F480" s="2" t="s">
        <v>351</v>
      </c>
      <c r="G480" s="2" t="s">
        <v>102</v>
      </c>
      <c r="H480" s="2" t="s">
        <v>152</v>
      </c>
      <c r="I480" s="3">
        <v>102.3</v>
      </c>
    </row>
    <row r="481" spans="1:9">
      <c r="A481" s="1">
        <v>43439</v>
      </c>
      <c r="B481" s="29">
        <f>YEAR(Data_Table[[#This Row],[Date]])</f>
        <v>2018</v>
      </c>
      <c r="C481" s="2" t="str">
        <f>TEXT(Data_Table[[#This Row],[Date]],"mmm")</f>
        <v>Dec</v>
      </c>
      <c r="D481" s="2" t="str">
        <f>"Q"&amp;INT((MONTH(Data_Table[[#This Row],[Date]])-1)/3)+1</f>
        <v>Q4</v>
      </c>
      <c r="E481" s="2">
        <f>WEEKNUM(Data_Table[[#This Row],[Date]], 2)</f>
        <v>49</v>
      </c>
      <c r="F481" s="2" t="s">
        <v>362</v>
      </c>
      <c r="G481" s="2" t="s">
        <v>110</v>
      </c>
      <c r="H481" s="2" t="s">
        <v>232</v>
      </c>
      <c r="I481" s="3">
        <v>16.5</v>
      </c>
    </row>
    <row r="482" spans="1:9">
      <c r="A482" s="1">
        <v>43444</v>
      </c>
      <c r="B482" s="29">
        <f>YEAR(Data_Table[[#This Row],[Date]])</f>
        <v>2018</v>
      </c>
      <c r="C482" s="2" t="str">
        <f>TEXT(Data_Table[[#This Row],[Date]],"mmm")</f>
        <v>Dec</v>
      </c>
      <c r="D482" s="2" t="str">
        <f>"Q"&amp;INT((MONTH(Data_Table[[#This Row],[Date]])-1)/3)+1</f>
        <v>Q4</v>
      </c>
      <c r="E482" s="2">
        <f>WEEKNUM(Data_Table[[#This Row],[Date]], 2)</f>
        <v>50</v>
      </c>
      <c r="F482" s="2" t="s">
        <v>298</v>
      </c>
      <c r="G482" s="2" t="s">
        <v>59</v>
      </c>
      <c r="H482" s="2" t="s">
        <v>175</v>
      </c>
      <c r="I482" s="3">
        <v>207</v>
      </c>
    </row>
    <row r="483" spans="1:9">
      <c r="A483" s="1">
        <v>43445</v>
      </c>
      <c r="B483" s="29">
        <f>YEAR(Data_Table[[#This Row],[Date]])</f>
        <v>2018</v>
      </c>
      <c r="C483" s="2" t="str">
        <f>TEXT(Data_Table[[#This Row],[Date]],"mmm")</f>
        <v>Dec</v>
      </c>
      <c r="D483" s="2" t="str">
        <f>"Q"&amp;INT((MONTH(Data_Table[[#This Row],[Date]])-1)/3)+1</f>
        <v>Q4</v>
      </c>
      <c r="E483" s="2">
        <f>WEEKNUM(Data_Table[[#This Row],[Date]], 2)</f>
        <v>50</v>
      </c>
      <c r="F483" s="2" t="s">
        <v>336</v>
      </c>
      <c r="G483" s="2" t="s">
        <v>91</v>
      </c>
      <c r="H483" s="2" t="s">
        <v>211</v>
      </c>
      <c r="I483" s="3">
        <v>45</v>
      </c>
    </row>
    <row r="484" spans="1:9">
      <c r="A484" s="1">
        <v>43446</v>
      </c>
      <c r="B484" s="29">
        <f>YEAR(Data_Table[[#This Row],[Date]])</f>
        <v>2018</v>
      </c>
      <c r="C484" s="2" t="str">
        <f>TEXT(Data_Table[[#This Row],[Date]],"mmm")</f>
        <v>Dec</v>
      </c>
      <c r="D484" s="2" t="str">
        <f>"Q"&amp;INT((MONTH(Data_Table[[#This Row],[Date]])-1)/3)+1</f>
        <v>Q4</v>
      </c>
      <c r="E484" s="2">
        <f>WEEKNUM(Data_Table[[#This Row],[Date]], 2)</f>
        <v>50</v>
      </c>
      <c r="F484" s="2" t="s">
        <v>362</v>
      </c>
      <c r="G484" s="2" t="s">
        <v>110</v>
      </c>
      <c r="H484" s="2" t="s">
        <v>232</v>
      </c>
      <c r="I484" s="3">
        <v>16.5</v>
      </c>
    </row>
    <row r="485" spans="1:9">
      <c r="A485" s="1">
        <v>43448</v>
      </c>
      <c r="B485" s="29">
        <f>YEAR(Data_Table[[#This Row],[Date]])</f>
        <v>2018</v>
      </c>
      <c r="C485" s="2" t="str">
        <f>TEXT(Data_Table[[#This Row],[Date]],"mmm")</f>
        <v>Dec</v>
      </c>
      <c r="D485" s="2" t="str">
        <f>"Q"&amp;INT((MONTH(Data_Table[[#This Row],[Date]])-1)/3)+1</f>
        <v>Q4</v>
      </c>
      <c r="E485" s="2">
        <f>WEEKNUM(Data_Table[[#This Row],[Date]], 2)</f>
        <v>50</v>
      </c>
      <c r="F485" s="2" t="s">
        <v>322</v>
      </c>
      <c r="G485" s="2" t="s">
        <v>78</v>
      </c>
      <c r="H485" s="2" t="s">
        <v>197</v>
      </c>
      <c r="I485" s="3">
        <v>225</v>
      </c>
    </row>
    <row r="486" spans="1:9">
      <c r="A486" s="1">
        <v>43451</v>
      </c>
      <c r="B486" s="29">
        <f>YEAR(Data_Table[[#This Row],[Date]])</f>
        <v>2018</v>
      </c>
      <c r="C486" s="2" t="str">
        <f>TEXT(Data_Table[[#This Row],[Date]],"mmm")</f>
        <v>Dec</v>
      </c>
      <c r="D486" s="2" t="str">
        <f>"Q"&amp;INT((MONTH(Data_Table[[#This Row],[Date]])-1)/3)+1</f>
        <v>Q4</v>
      </c>
      <c r="E486" s="2">
        <f>WEEKNUM(Data_Table[[#This Row],[Date]], 2)</f>
        <v>51</v>
      </c>
      <c r="F486" s="2" t="s">
        <v>297</v>
      </c>
      <c r="G486" s="2" t="s">
        <v>13</v>
      </c>
      <c r="H486" s="2" t="s">
        <v>13</v>
      </c>
      <c r="I486" s="3">
        <v>22</v>
      </c>
    </row>
    <row r="487" spans="1:9">
      <c r="A487" s="1">
        <v>43452</v>
      </c>
      <c r="B487" s="29">
        <f>YEAR(Data_Table[[#This Row],[Date]])</f>
        <v>2018</v>
      </c>
      <c r="C487" s="2" t="str">
        <f>TEXT(Data_Table[[#This Row],[Date]],"mmm")</f>
        <v>Dec</v>
      </c>
      <c r="D487" s="2" t="str">
        <f>"Q"&amp;INT((MONTH(Data_Table[[#This Row],[Date]])-1)/3)+1</f>
        <v>Q4</v>
      </c>
      <c r="E487" s="2">
        <f>WEEKNUM(Data_Table[[#This Row],[Date]], 2)</f>
        <v>51</v>
      </c>
      <c r="F487" s="2" t="s">
        <v>336</v>
      </c>
      <c r="G487" s="2" t="s">
        <v>91</v>
      </c>
      <c r="H487" s="2" t="s">
        <v>211</v>
      </c>
      <c r="I487" s="3">
        <v>45</v>
      </c>
    </row>
    <row r="488" spans="1:9">
      <c r="A488" s="1">
        <v>43453</v>
      </c>
      <c r="B488" s="29">
        <f>YEAR(Data_Table[[#This Row],[Date]])</f>
        <v>2018</v>
      </c>
      <c r="C488" s="2" t="str">
        <f>TEXT(Data_Table[[#This Row],[Date]],"mmm")</f>
        <v>Dec</v>
      </c>
      <c r="D488" s="2" t="str">
        <f>"Q"&amp;INT((MONTH(Data_Table[[#This Row],[Date]])-1)/3)+1</f>
        <v>Q4</v>
      </c>
      <c r="E488" s="2">
        <f>WEEKNUM(Data_Table[[#This Row],[Date]], 2)</f>
        <v>51</v>
      </c>
      <c r="F488" s="2" t="s">
        <v>6</v>
      </c>
      <c r="G488" s="2" t="s">
        <v>6</v>
      </c>
      <c r="H488" s="2" t="s">
        <v>6</v>
      </c>
      <c r="I488" s="3">
        <v>420</v>
      </c>
    </row>
    <row r="489" spans="1:9">
      <c r="A489" s="1">
        <v>43464</v>
      </c>
      <c r="B489" s="29">
        <f>YEAR(Data_Table[[#This Row],[Date]])</f>
        <v>2018</v>
      </c>
      <c r="C489" s="2" t="str">
        <f>TEXT(Data_Table[[#This Row],[Date]],"mmm")</f>
        <v>Dec</v>
      </c>
      <c r="D489" s="2" t="str">
        <f>"Q"&amp;INT((MONTH(Data_Table[[#This Row],[Date]])-1)/3)+1</f>
        <v>Q4</v>
      </c>
      <c r="E489" s="2">
        <f>WEEKNUM(Data_Table[[#This Row],[Date]], 2)</f>
        <v>52</v>
      </c>
      <c r="F489" s="2" t="s">
        <v>313</v>
      </c>
      <c r="G489" s="2" t="s">
        <v>71</v>
      </c>
      <c r="H489" s="2" t="s">
        <v>188</v>
      </c>
      <c r="I489" s="3">
        <v>49.4</v>
      </c>
    </row>
    <row r="490" spans="1:9">
      <c r="A490" s="1">
        <v>43467</v>
      </c>
      <c r="B490" s="29">
        <f>YEAR(Data_Table[[#This Row],[Date]])</f>
        <v>2019</v>
      </c>
      <c r="C490" s="2" t="str">
        <f>TEXT(Data_Table[[#This Row],[Date]],"mmm")</f>
        <v>Jan</v>
      </c>
      <c r="D490" s="2" t="str">
        <f>"Q"&amp;INT((MONTH(Data_Table[[#This Row],[Date]])-1)/3)+1</f>
        <v>Q1</v>
      </c>
      <c r="E490" s="2">
        <f>WEEKNUM(Data_Table[[#This Row],[Date]], 2)</f>
        <v>1</v>
      </c>
      <c r="F490" s="2" t="s">
        <v>283</v>
      </c>
      <c r="G490" s="2" t="s">
        <v>48</v>
      </c>
      <c r="H490" s="2" t="s">
        <v>160</v>
      </c>
      <c r="I490" s="3">
        <v>130</v>
      </c>
    </row>
    <row r="491" spans="1:9">
      <c r="A491" s="1">
        <v>43467</v>
      </c>
      <c r="B491" s="29">
        <f>YEAR(Data_Table[[#This Row],[Date]])</f>
        <v>2019</v>
      </c>
      <c r="C491" s="2" t="str">
        <f>TEXT(Data_Table[[#This Row],[Date]],"mmm")</f>
        <v>Jan</v>
      </c>
      <c r="D491" s="2" t="str">
        <f>"Q"&amp;INT((MONTH(Data_Table[[#This Row],[Date]])-1)/3)+1</f>
        <v>Q1</v>
      </c>
      <c r="E491" s="2">
        <f>WEEKNUM(Data_Table[[#This Row],[Date]], 2)</f>
        <v>1</v>
      </c>
      <c r="F491" s="2" t="s">
        <v>336</v>
      </c>
      <c r="G491" s="2" t="s">
        <v>91</v>
      </c>
      <c r="H491" s="2" t="s">
        <v>211</v>
      </c>
      <c r="I491" s="3">
        <v>45</v>
      </c>
    </row>
    <row r="492" spans="1:9">
      <c r="A492" s="1">
        <v>43467</v>
      </c>
      <c r="B492" s="29">
        <f>YEAR(Data_Table[[#This Row],[Date]])</f>
        <v>2019</v>
      </c>
      <c r="C492" s="2" t="str">
        <f>TEXT(Data_Table[[#This Row],[Date]],"mmm")</f>
        <v>Jan</v>
      </c>
      <c r="D492" s="2" t="str">
        <f>"Q"&amp;INT((MONTH(Data_Table[[#This Row],[Date]])-1)/3)+1</f>
        <v>Q1</v>
      </c>
      <c r="E492" s="2">
        <f>WEEKNUM(Data_Table[[#This Row],[Date]], 2)</f>
        <v>1</v>
      </c>
      <c r="F492" s="2" t="s">
        <v>374</v>
      </c>
      <c r="G492" s="2" t="s">
        <v>118</v>
      </c>
      <c r="H492" s="2" t="s">
        <v>167</v>
      </c>
      <c r="I492" s="3">
        <v>211.6</v>
      </c>
    </row>
    <row r="493" spans="1:9">
      <c r="A493" s="1">
        <v>43468</v>
      </c>
      <c r="B493" s="29">
        <f>YEAR(Data_Table[[#This Row],[Date]])</f>
        <v>2019</v>
      </c>
      <c r="C493" s="2" t="str">
        <f>TEXT(Data_Table[[#This Row],[Date]],"mmm")</f>
        <v>Jan</v>
      </c>
      <c r="D493" s="2" t="str">
        <f>"Q"&amp;INT((MONTH(Data_Table[[#This Row],[Date]])-1)/3)+1</f>
        <v>Q1</v>
      </c>
      <c r="E493" s="2">
        <f>WEEKNUM(Data_Table[[#This Row],[Date]], 2)</f>
        <v>1</v>
      </c>
      <c r="F493" s="2" t="s">
        <v>370</v>
      </c>
      <c r="G493" s="2" t="s">
        <v>114</v>
      </c>
      <c r="H493" s="2" t="s">
        <v>239</v>
      </c>
      <c r="I493" s="3">
        <v>12.5</v>
      </c>
    </row>
    <row r="494" spans="1:9">
      <c r="A494" s="1">
        <v>43474</v>
      </c>
      <c r="B494" s="29">
        <f>YEAR(Data_Table[[#This Row],[Date]])</f>
        <v>2019</v>
      </c>
      <c r="C494" s="2" t="str">
        <f>TEXT(Data_Table[[#This Row],[Date]],"mmm")</f>
        <v>Jan</v>
      </c>
      <c r="D494" s="2" t="str">
        <f>"Q"&amp;INT((MONTH(Data_Table[[#This Row],[Date]])-1)/3)+1</f>
        <v>Q1</v>
      </c>
      <c r="E494" s="2">
        <f>WEEKNUM(Data_Table[[#This Row],[Date]], 2)</f>
        <v>2</v>
      </c>
      <c r="F494" s="2" t="s">
        <v>336</v>
      </c>
      <c r="G494" s="2" t="s">
        <v>91</v>
      </c>
      <c r="H494" s="2" t="s">
        <v>211</v>
      </c>
      <c r="I494" s="3">
        <v>45</v>
      </c>
    </row>
    <row r="495" spans="1:9">
      <c r="A495" s="1">
        <v>43480</v>
      </c>
      <c r="B495" s="29">
        <f>YEAR(Data_Table[[#This Row],[Date]])</f>
        <v>2019</v>
      </c>
      <c r="C495" s="2" t="str">
        <f>TEXT(Data_Table[[#This Row],[Date]],"mmm")</f>
        <v>Jan</v>
      </c>
      <c r="D495" s="2" t="str">
        <f>"Q"&amp;INT((MONTH(Data_Table[[#This Row],[Date]])-1)/3)+1</f>
        <v>Q1</v>
      </c>
      <c r="E495" s="2">
        <f>WEEKNUM(Data_Table[[#This Row],[Date]], 2)</f>
        <v>3</v>
      </c>
      <c r="F495" s="2" t="s">
        <v>336</v>
      </c>
      <c r="G495" s="2" t="s">
        <v>91</v>
      </c>
      <c r="H495" s="2" t="s">
        <v>211</v>
      </c>
      <c r="I495" s="3">
        <v>45</v>
      </c>
    </row>
    <row r="496" spans="1:9">
      <c r="A496" s="1">
        <v>43481</v>
      </c>
      <c r="B496" s="29">
        <f>YEAR(Data_Table[[#This Row],[Date]])</f>
        <v>2019</v>
      </c>
      <c r="C496" s="2" t="str">
        <f>TEXT(Data_Table[[#This Row],[Date]],"mmm")</f>
        <v>Jan</v>
      </c>
      <c r="D496" s="2" t="str">
        <f>"Q"&amp;INT((MONTH(Data_Table[[#This Row],[Date]])-1)/3)+1</f>
        <v>Q1</v>
      </c>
      <c r="E496" s="2">
        <f>WEEKNUM(Data_Table[[#This Row],[Date]], 2)</f>
        <v>3</v>
      </c>
      <c r="F496" s="2" t="s">
        <v>297</v>
      </c>
      <c r="G496" s="2" t="s">
        <v>13</v>
      </c>
      <c r="H496" s="2" t="s">
        <v>13</v>
      </c>
      <c r="I496" s="3">
        <v>22</v>
      </c>
    </row>
    <row r="497" spans="1:9">
      <c r="A497" s="1">
        <v>43481</v>
      </c>
      <c r="B497" s="29">
        <f>YEAR(Data_Table[[#This Row],[Date]])</f>
        <v>2019</v>
      </c>
      <c r="C497" s="2" t="str">
        <f>TEXT(Data_Table[[#This Row],[Date]],"mmm")</f>
        <v>Jan</v>
      </c>
      <c r="D497" s="2" t="str">
        <f>"Q"&amp;INT((MONTH(Data_Table[[#This Row],[Date]])-1)/3)+1</f>
        <v>Q1</v>
      </c>
      <c r="E497" s="2">
        <f>WEEKNUM(Data_Table[[#This Row],[Date]], 2)</f>
        <v>3</v>
      </c>
      <c r="F497" s="2" t="s">
        <v>362</v>
      </c>
      <c r="G497" s="2" t="s">
        <v>110</v>
      </c>
      <c r="H497" s="2" t="s">
        <v>232</v>
      </c>
      <c r="I497" s="3">
        <v>16.5</v>
      </c>
    </row>
    <row r="498" spans="1:9">
      <c r="A498" s="1">
        <v>43481</v>
      </c>
      <c r="B498" s="29">
        <f>YEAR(Data_Table[[#This Row],[Date]])</f>
        <v>2019</v>
      </c>
      <c r="C498" s="2" t="str">
        <f>TEXT(Data_Table[[#This Row],[Date]],"mmm")</f>
        <v>Jan</v>
      </c>
      <c r="D498" s="2" t="str">
        <f>"Q"&amp;INT((MONTH(Data_Table[[#This Row],[Date]])-1)/3)+1</f>
        <v>Q1</v>
      </c>
      <c r="E498" s="2">
        <f>WEEKNUM(Data_Table[[#This Row],[Date]], 2)</f>
        <v>3</v>
      </c>
      <c r="F498" s="2" t="s">
        <v>370</v>
      </c>
      <c r="G498" s="2" t="s">
        <v>114</v>
      </c>
      <c r="H498" s="2" t="s">
        <v>239</v>
      </c>
      <c r="I498" s="3">
        <v>12.5</v>
      </c>
    </row>
    <row r="499" spans="1:9">
      <c r="A499" s="1">
        <v>43487</v>
      </c>
      <c r="B499" s="29">
        <f>YEAR(Data_Table[[#This Row],[Date]])</f>
        <v>2019</v>
      </c>
      <c r="C499" s="2" t="str">
        <f>TEXT(Data_Table[[#This Row],[Date]],"mmm")</f>
        <v>Jan</v>
      </c>
      <c r="D499" s="2" t="str">
        <f>"Q"&amp;INT((MONTH(Data_Table[[#This Row],[Date]])-1)/3)+1</f>
        <v>Q1</v>
      </c>
      <c r="E499" s="2">
        <f>WEEKNUM(Data_Table[[#This Row],[Date]], 2)</f>
        <v>4</v>
      </c>
      <c r="F499" s="2" t="s">
        <v>336</v>
      </c>
      <c r="G499" s="2" t="s">
        <v>91</v>
      </c>
      <c r="H499" s="2" t="s">
        <v>211</v>
      </c>
      <c r="I499" s="3">
        <v>45</v>
      </c>
    </row>
    <row r="500" spans="1:9">
      <c r="A500" s="1">
        <v>43488</v>
      </c>
      <c r="B500" s="29">
        <f>YEAR(Data_Table[[#This Row],[Date]])</f>
        <v>2019</v>
      </c>
      <c r="C500" s="2" t="str">
        <f>TEXT(Data_Table[[#This Row],[Date]],"mmm")</f>
        <v>Jan</v>
      </c>
      <c r="D500" s="2" t="str">
        <f>"Q"&amp;INT((MONTH(Data_Table[[#This Row],[Date]])-1)/3)+1</f>
        <v>Q1</v>
      </c>
      <c r="E500" s="2">
        <f>WEEKNUM(Data_Table[[#This Row],[Date]], 2)</f>
        <v>4</v>
      </c>
      <c r="F500" s="2" t="s">
        <v>324</v>
      </c>
      <c r="G500" s="2" t="s">
        <v>80</v>
      </c>
      <c r="H500" s="2" t="s">
        <v>199</v>
      </c>
      <c r="I500" s="3">
        <v>142.5</v>
      </c>
    </row>
    <row r="501" spans="1:9">
      <c r="A501" s="1">
        <v>43488</v>
      </c>
      <c r="B501" s="29">
        <f>YEAR(Data_Table[[#This Row],[Date]])</f>
        <v>2019</v>
      </c>
      <c r="C501" s="2" t="str">
        <f>TEXT(Data_Table[[#This Row],[Date]],"mmm")</f>
        <v>Jan</v>
      </c>
      <c r="D501" s="2" t="str">
        <f>"Q"&amp;INT((MONTH(Data_Table[[#This Row],[Date]])-1)/3)+1</f>
        <v>Q1</v>
      </c>
      <c r="E501" s="2">
        <f>WEEKNUM(Data_Table[[#This Row],[Date]], 2)</f>
        <v>4</v>
      </c>
      <c r="F501" s="2" t="s">
        <v>362</v>
      </c>
      <c r="G501" s="2" t="s">
        <v>110</v>
      </c>
      <c r="H501" s="2" t="s">
        <v>232</v>
      </c>
      <c r="I501" s="3">
        <v>16.5</v>
      </c>
    </row>
    <row r="502" spans="1:9">
      <c r="A502" s="1">
        <v>43488</v>
      </c>
      <c r="B502" s="29">
        <f>YEAR(Data_Table[[#This Row],[Date]])</f>
        <v>2019</v>
      </c>
      <c r="C502" s="2" t="str">
        <f>TEXT(Data_Table[[#This Row],[Date]],"mmm")</f>
        <v>Jan</v>
      </c>
      <c r="D502" s="2" t="str">
        <f>"Q"&amp;INT((MONTH(Data_Table[[#This Row],[Date]])-1)/3)+1</f>
        <v>Q1</v>
      </c>
      <c r="E502" s="2">
        <f>WEEKNUM(Data_Table[[#This Row],[Date]], 2)</f>
        <v>4</v>
      </c>
      <c r="F502" s="2" t="s">
        <v>370</v>
      </c>
      <c r="G502" s="2" t="s">
        <v>114</v>
      </c>
      <c r="H502" s="2" t="s">
        <v>239</v>
      </c>
      <c r="I502" s="3">
        <v>12.5</v>
      </c>
    </row>
    <row r="503" spans="1:9">
      <c r="A503" s="1">
        <v>43492</v>
      </c>
      <c r="B503" s="29">
        <f>YEAR(Data_Table[[#This Row],[Date]])</f>
        <v>2019</v>
      </c>
      <c r="C503" s="2" t="str">
        <f>TEXT(Data_Table[[#This Row],[Date]],"mmm")</f>
        <v>Jan</v>
      </c>
      <c r="D503" s="2" t="str">
        <f>"Q"&amp;INT((MONTH(Data_Table[[#This Row],[Date]])-1)/3)+1</f>
        <v>Q1</v>
      </c>
      <c r="E503" s="2">
        <f>WEEKNUM(Data_Table[[#This Row],[Date]], 2)</f>
        <v>4</v>
      </c>
      <c r="F503" s="2" t="s">
        <v>297</v>
      </c>
      <c r="G503" s="2" t="s">
        <v>13</v>
      </c>
      <c r="H503" s="2" t="s">
        <v>13</v>
      </c>
      <c r="I503" s="3">
        <v>22</v>
      </c>
    </row>
    <row r="504" spans="1:9">
      <c r="A504" s="1">
        <v>43492</v>
      </c>
      <c r="B504" s="29">
        <f>YEAR(Data_Table[[#This Row],[Date]])</f>
        <v>2019</v>
      </c>
      <c r="C504" s="2" t="str">
        <f>TEXT(Data_Table[[#This Row],[Date]],"mmm")</f>
        <v>Jan</v>
      </c>
      <c r="D504" s="2" t="str">
        <f>"Q"&amp;INT((MONTH(Data_Table[[#This Row],[Date]])-1)/3)+1</f>
        <v>Q1</v>
      </c>
      <c r="E504" s="2">
        <f>WEEKNUM(Data_Table[[#This Row],[Date]], 2)</f>
        <v>4</v>
      </c>
      <c r="F504" s="2" t="s">
        <v>317</v>
      </c>
      <c r="G504" s="2" t="s">
        <v>75</v>
      </c>
      <c r="H504" s="2" t="s">
        <v>192</v>
      </c>
      <c r="I504" s="3">
        <v>116.25</v>
      </c>
    </row>
    <row r="505" spans="1:9">
      <c r="A505" s="1">
        <v>43493</v>
      </c>
      <c r="B505" s="29">
        <f>YEAR(Data_Table[[#This Row],[Date]])</f>
        <v>2019</v>
      </c>
      <c r="C505" s="2" t="str">
        <f>TEXT(Data_Table[[#This Row],[Date]],"mmm")</f>
        <v>Jan</v>
      </c>
      <c r="D505" s="2" t="str">
        <f>"Q"&amp;INT((MONTH(Data_Table[[#This Row],[Date]])-1)/3)+1</f>
        <v>Q1</v>
      </c>
      <c r="E505" s="2">
        <f>WEEKNUM(Data_Table[[#This Row],[Date]], 2)</f>
        <v>5</v>
      </c>
      <c r="F505" s="2" t="s">
        <v>298</v>
      </c>
      <c r="G505" s="2" t="s">
        <v>59</v>
      </c>
      <c r="H505" s="2" t="s">
        <v>175</v>
      </c>
      <c r="I505" s="3">
        <v>207</v>
      </c>
    </row>
    <row r="506" spans="1:9">
      <c r="A506" s="1">
        <v>43494</v>
      </c>
      <c r="B506" s="29">
        <f>YEAR(Data_Table[[#This Row],[Date]])</f>
        <v>2019</v>
      </c>
      <c r="C506" s="2" t="str">
        <f>TEXT(Data_Table[[#This Row],[Date]],"mmm")</f>
        <v>Jan</v>
      </c>
      <c r="D506" s="2" t="str">
        <f>"Q"&amp;INT((MONTH(Data_Table[[#This Row],[Date]])-1)/3)+1</f>
        <v>Q1</v>
      </c>
      <c r="E506" s="2">
        <f>WEEKNUM(Data_Table[[#This Row],[Date]], 2)</f>
        <v>5</v>
      </c>
      <c r="F506" s="2" t="s">
        <v>337</v>
      </c>
      <c r="G506" s="2" t="s">
        <v>92</v>
      </c>
      <c r="H506" s="2" t="s">
        <v>156</v>
      </c>
      <c r="I506" s="3">
        <v>30</v>
      </c>
    </row>
    <row r="507" spans="1:9">
      <c r="A507" s="1">
        <v>43495</v>
      </c>
      <c r="B507" s="29">
        <f>YEAR(Data_Table[[#This Row],[Date]])</f>
        <v>2019</v>
      </c>
      <c r="C507" s="2" t="str">
        <f>TEXT(Data_Table[[#This Row],[Date]],"mmm")</f>
        <v>Jan</v>
      </c>
      <c r="D507" s="2" t="str">
        <f>"Q"&amp;INT((MONTH(Data_Table[[#This Row],[Date]])-1)/3)+1</f>
        <v>Q1</v>
      </c>
      <c r="E507" s="2">
        <f>WEEKNUM(Data_Table[[#This Row],[Date]], 2)</f>
        <v>5</v>
      </c>
      <c r="F507" s="2" t="s">
        <v>297</v>
      </c>
      <c r="G507" s="2" t="s">
        <v>13</v>
      </c>
      <c r="H507" s="2" t="s">
        <v>13</v>
      </c>
      <c r="I507" s="3">
        <v>22</v>
      </c>
    </row>
    <row r="508" spans="1:9">
      <c r="A508" s="1">
        <v>43495</v>
      </c>
      <c r="B508" s="29">
        <f>YEAR(Data_Table[[#This Row],[Date]])</f>
        <v>2019</v>
      </c>
      <c r="C508" s="2" t="str">
        <f>TEXT(Data_Table[[#This Row],[Date]],"mmm")</f>
        <v>Jan</v>
      </c>
      <c r="D508" s="2" t="str">
        <f>"Q"&amp;INT((MONTH(Data_Table[[#This Row],[Date]])-1)/3)+1</f>
        <v>Q1</v>
      </c>
      <c r="E508" s="2">
        <f>WEEKNUM(Data_Table[[#This Row],[Date]], 2)</f>
        <v>5</v>
      </c>
      <c r="F508" s="2" t="s">
        <v>336</v>
      </c>
      <c r="G508" s="2" t="s">
        <v>91</v>
      </c>
      <c r="H508" s="2" t="s">
        <v>211</v>
      </c>
      <c r="I508" s="3">
        <v>45</v>
      </c>
    </row>
    <row r="509" spans="1:9">
      <c r="A509" s="1">
        <v>43496</v>
      </c>
      <c r="B509" s="29">
        <f>YEAR(Data_Table[[#This Row],[Date]])</f>
        <v>2019</v>
      </c>
      <c r="C509" s="2" t="str">
        <f>TEXT(Data_Table[[#This Row],[Date]],"mmm")</f>
        <v>Jan</v>
      </c>
      <c r="D509" s="2" t="str">
        <f>"Q"&amp;INT((MONTH(Data_Table[[#This Row],[Date]])-1)/3)+1</f>
        <v>Q1</v>
      </c>
      <c r="E509" s="2">
        <f>WEEKNUM(Data_Table[[#This Row],[Date]], 2)</f>
        <v>5</v>
      </c>
      <c r="F509" s="2" t="s">
        <v>362</v>
      </c>
      <c r="G509" s="2" t="s">
        <v>110</v>
      </c>
      <c r="H509" s="2" t="s">
        <v>232</v>
      </c>
      <c r="I509" s="3">
        <v>16.5</v>
      </c>
    </row>
    <row r="510" spans="1:9">
      <c r="A510" s="1">
        <v>43496</v>
      </c>
      <c r="B510" s="29">
        <f>YEAR(Data_Table[[#This Row],[Date]])</f>
        <v>2019</v>
      </c>
      <c r="C510" s="2" t="str">
        <f>TEXT(Data_Table[[#This Row],[Date]],"mmm")</f>
        <v>Jan</v>
      </c>
      <c r="D510" s="2" t="str">
        <f>"Q"&amp;INT((MONTH(Data_Table[[#This Row],[Date]])-1)/3)+1</f>
        <v>Q1</v>
      </c>
      <c r="E510" s="2">
        <f>WEEKNUM(Data_Table[[#This Row],[Date]], 2)</f>
        <v>5</v>
      </c>
      <c r="F510" s="2" t="s">
        <v>370</v>
      </c>
      <c r="G510" s="2" t="s">
        <v>114</v>
      </c>
      <c r="H510" s="2" t="s">
        <v>239</v>
      </c>
      <c r="I510" s="3">
        <v>12.5</v>
      </c>
    </row>
    <row r="511" spans="1:9">
      <c r="A511" s="1">
        <v>43502</v>
      </c>
      <c r="B511" s="29">
        <f>YEAR(Data_Table[[#This Row],[Date]])</f>
        <v>2019</v>
      </c>
      <c r="C511" s="2" t="str">
        <f>TEXT(Data_Table[[#This Row],[Date]],"mmm")</f>
        <v>Feb</v>
      </c>
      <c r="D511" s="2" t="str">
        <f>"Q"&amp;INT((MONTH(Data_Table[[#This Row],[Date]])-1)/3)+1</f>
        <v>Q1</v>
      </c>
      <c r="E511" s="2">
        <f>WEEKNUM(Data_Table[[#This Row],[Date]], 2)</f>
        <v>6</v>
      </c>
      <c r="F511" s="2" t="s">
        <v>336</v>
      </c>
      <c r="G511" s="2" t="s">
        <v>91</v>
      </c>
      <c r="H511" s="2" t="s">
        <v>211</v>
      </c>
      <c r="I511" s="3">
        <v>30</v>
      </c>
    </row>
    <row r="512" spans="1:9">
      <c r="A512" s="1">
        <v>43502</v>
      </c>
      <c r="B512" s="29">
        <f>YEAR(Data_Table[[#This Row],[Date]])</f>
        <v>2019</v>
      </c>
      <c r="C512" s="2" t="str">
        <f>TEXT(Data_Table[[#This Row],[Date]],"mmm")</f>
        <v>Feb</v>
      </c>
      <c r="D512" s="2" t="str">
        <f>"Q"&amp;INT((MONTH(Data_Table[[#This Row],[Date]])-1)/3)+1</f>
        <v>Q1</v>
      </c>
      <c r="E512" s="2">
        <f>WEEKNUM(Data_Table[[#This Row],[Date]], 2)</f>
        <v>6</v>
      </c>
      <c r="F512" s="2" t="s">
        <v>362</v>
      </c>
      <c r="G512" s="2" t="s">
        <v>110</v>
      </c>
      <c r="H512" s="2" t="s">
        <v>232</v>
      </c>
      <c r="I512" s="3">
        <v>16.5</v>
      </c>
    </row>
    <row r="513" spans="1:9">
      <c r="A513" s="1">
        <v>43509</v>
      </c>
      <c r="B513" s="29">
        <f>YEAR(Data_Table[[#This Row],[Date]])</f>
        <v>2019</v>
      </c>
      <c r="C513" s="2" t="str">
        <f>TEXT(Data_Table[[#This Row],[Date]],"mmm")</f>
        <v>Feb</v>
      </c>
      <c r="D513" s="2" t="str">
        <f>"Q"&amp;INT((MONTH(Data_Table[[#This Row],[Date]])-1)/3)+1</f>
        <v>Q1</v>
      </c>
      <c r="E513" s="2">
        <f>WEEKNUM(Data_Table[[#This Row],[Date]], 2)</f>
        <v>7</v>
      </c>
      <c r="F513" s="2" t="s">
        <v>297</v>
      </c>
      <c r="G513" s="2" t="s">
        <v>13</v>
      </c>
      <c r="H513" s="2" t="s">
        <v>13</v>
      </c>
      <c r="I513" s="3">
        <v>22</v>
      </c>
    </row>
    <row r="514" spans="1:9">
      <c r="A514" s="1">
        <v>43509</v>
      </c>
      <c r="B514" s="29">
        <f>YEAR(Data_Table[[#This Row],[Date]])</f>
        <v>2019</v>
      </c>
      <c r="C514" s="2" t="str">
        <f>TEXT(Data_Table[[#This Row],[Date]],"mmm")</f>
        <v>Feb</v>
      </c>
      <c r="D514" s="2" t="str">
        <f>"Q"&amp;INT((MONTH(Data_Table[[#This Row],[Date]])-1)/3)+1</f>
        <v>Q1</v>
      </c>
      <c r="E514" s="2">
        <f>WEEKNUM(Data_Table[[#This Row],[Date]], 2)</f>
        <v>7</v>
      </c>
      <c r="F514" s="2" t="s">
        <v>336</v>
      </c>
      <c r="G514" s="2" t="s">
        <v>91</v>
      </c>
      <c r="H514" s="2" t="s">
        <v>211</v>
      </c>
      <c r="I514" s="3">
        <v>45</v>
      </c>
    </row>
    <row r="515" spans="1:9">
      <c r="A515" s="1">
        <v>43510</v>
      </c>
      <c r="B515" s="29">
        <f>YEAR(Data_Table[[#This Row],[Date]])</f>
        <v>2019</v>
      </c>
      <c r="C515" s="2" t="str">
        <f>TEXT(Data_Table[[#This Row],[Date]],"mmm")</f>
        <v>Feb</v>
      </c>
      <c r="D515" s="2" t="str">
        <f>"Q"&amp;INT((MONTH(Data_Table[[#This Row],[Date]])-1)/3)+1</f>
        <v>Q1</v>
      </c>
      <c r="E515" s="2">
        <f>WEEKNUM(Data_Table[[#This Row],[Date]], 2)</f>
        <v>7</v>
      </c>
      <c r="F515" s="2" t="s">
        <v>283</v>
      </c>
      <c r="G515" s="2" t="s">
        <v>48</v>
      </c>
      <c r="H515" s="2" t="s">
        <v>160</v>
      </c>
      <c r="I515" s="3">
        <v>56</v>
      </c>
    </row>
    <row r="516" spans="1:9">
      <c r="A516" s="1">
        <v>43516</v>
      </c>
      <c r="B516" s="29">
        <f>YEAR(Data_Table[[#This Row],[Date]])</f>
        <v>2019</v>
      </c>
      <c r="C516" s="2" t="str">
        <f>TEXT(Data_Table[[#This Row],[Date]],"mmm")</f>
        <v>Feb</v>
      </c>
      <c r="D516" s="2" t="str">
        <f>"Q"&amp;INT((MONTH(Data_Table[[#This Row],[Date]])-1)/3)+1</f>
        <v>Q1</v>
      </c>
      <c r="E516" s="2">
        <f>WEEKNUM(Data_Table[[#This Row],[Date]], 2)</f>
        <v>8</v>
      </c>
      <c r="F516" s="2" t="s">
        <v>317</v>
      </c>
      <c r="G516" s="2" t="s">
        <v>75</v>
      </c>
      <c r="H516" s="2" t="s">
        <v>192</v>
      </c>
      <c r="I516" s="3">
        <v>116</v>
      </c>
    </row>
    <row r="517" spans="1:9">
      <c r="A517" s="1">
        <v>43516</v>
      </c>
      <c r="B517" s="29">
        <f>YEAR(Data_Table[[#This Row],[Date]])</f>
        <v>2019</v>
      </c>
      <c r="C517" s="2" t="str">
        <f>TEXT(Data_Table[[#This Row],[Date]],"mmm")</f>
        <v>Feb</v>
      </c>
      <c r="D517" s="2" t="str">
        <f>"Q"&amp;INT((MONTH(Data_Table[[#This Row],[Date]])-1)/3)+1</f>
        <v>Q1</v>
      </c>
      <c r="E517" s="2">
        <f>WEEKNUM(Data_Table[[#This Row],[Date]], 2)</f>
        <v>8</v>
      </c>
      <c r="F517" s="2" t="s">
        <v>336</v>
      </c>
      <c r="G517" s="2" t="s">
        <v>91</v>
      </c>
      <c r="H517" s="2" t="s">
        <v>211</v>
      </c>
      <c r="I517" s="3">
        <v>45</v>
      </c>
    </row>
    <row r="518" spans="1:9">
      <c r="A518" s="1">
        <v>43522</v>
      </c>
      <c r="B518" s="29">
        <f>YEAR(Data_Table[[#This Row],[Date]])</f>
        <v>2019</v>
      </c>
      <c r="C518" s="2" t="str">
        <f>TEXT(Data_Table[[#This Row],[Date]],"mmm")</f>
        <v>Feb</v>
      </c>
      <c r="D518" s="2" t="str">
        <f>"Q"&amp;INT((MONTH(Data_Table[[#This Row],[Date]])-1)/3)+1</f>
        <v>Q1</v>
      </c>
      <c r="E518" s="2">
        <f>WEEKNUM(Data_Table[[#This Row],[Date]], 2)</f>
        <v>9</v>
      </c>
      <c r="F518" s="2" t="s">
        <v>322</v>
      </c>
      <c r="G518" s="2" t="s">
        <v>78</v>
      </c>
      <c r="H518" s="2" t="s">
        <v>197</v>
      </c>
      <c r="I518" s="3">
        <v>420</v>
      </c>
    </row>
    <row r="519" spans="1:9">
      <c r="A519" s="1">
        <v>43523</v>
      </c>
      <c r="B519" s="29">
        <f>YEAR(Data_Table[[#This Row],[Date]])</f>
        <v>2019</v>
      </c>
      <c r="C519" s="2" t="str">
        <f>TEXT(Data_Table[[#This Row],[Date]],"mmm")</f>
        <v>Feb</v>
      </c>
      <c r="D519" s="2" t="str">
        <f>"Q"&amp;INT((MONTH(Data_Table[[#This Row],[Date]])-1)/3)+1</f>
        <v>Q1</v>
      </c>
      <c r="E519" s="2">
        <f>WEEKNUM(Data_Table[[#This Row],[Date]], 2)</f>
        <v>9</v>
      </c>
      <c r="F519" s="2" t="s">
        <v>336</v>
      </c>
      <c r="G519" s="2" t="s">
        <v>91</v>
      </c>
      <c r="H519" s="2" t="s">
        <v>211</v>
      </c>
      <c r="I519" s="3">
        <v>45</v>
      </c>
    </row>
    <row r="520" spans="1:9">
      <c r="A520" s="1">
        <v>43524</v>
      </c>
      <c r="B520" s="29">
        <f>YEAR(Data_Table[[#This Row],[Date]])</f>
        <v>2019</v>
      </c>
      <c r="C520" s="2" t="str">
        <f>TEXT(Data_Table[[#This Row],[Date]],"mmm")</f>
        <v>Feb</v>
      </c>
      <c r="D520" s="2" t="str">
        <f>"Q"&amp;INT((MONTH(Data_Table[[#This Row],[Date]])-1)/3)+1</f>
        <v>Q1</v>
      </c>
      <c r="E520" s="2">
        <f>WEEKNUM(Data_Table[[#This Row],[Date]], 2)</f>
        <v>9</v>
      </c>
      <c r="F520" s="2" t="s">
        <v>297</v>
      </c>
      <c r="G520" s="2" t="s">
        <v>13</v>
      </c>
      <c r="H520" s="2" t="s">
        <v>13</v>
      </c>
      <c r="I520" s="3">
        <v>22</v>
      </c>
    </row>
    <row r="521" spans="1:9">
      <c r="A521" s="1">
        <v>43524</v>
      </c>
      <c r="B521" s="29">
        <f>YEAR(Data_Table[[#This Row],[Date]])</f>
        <v>2019</v>
      </c>
      <c r="C521" s="2" t="str">
        <f>TEXT(Data_Table[[#This Row],[Date]],"mmm")</f>
        <v>Feb</v>
      </c>
      <c r="D521" s="2" t="str">
        <f>"Q"&amp;INT((MONTH(Data_Table[[#This Row],[Date]])-1)/3)+1</f>
        <v>Q1</v>
      </c>
      <c r="E521" s="2">
        <f>WEEKNUM(Data_Table[[#This Row],[Date]], 2)</f>
        <v>9</v>
      </c>
      <c r="F521" s="2" t="s">
        <v>362</v>
      </c>
      <c r="G521" s="2" t="s">
        <v>110</v>
      </c>
      <c r="H521" s="2" t="s">
        <v>232</v>
      </c>
      <c r="I521" s="3">
        <v>16.5</v>
      </c>
    </row>
    <row r="522" spans="1:9">
      <c r="A522" s="1">
        <v>43525</v>
      </c>
      <c r="B522" s="29">
        <f>YEAR(Data_Table[[#This Row],[Date]])</f>
        <v>2019</v>
      </c>
      <c r="C522" s="2" t="str">
        <f>TEXT(Data_Table[[#This Row],[Date]],"mmm")</f>
        <v>Mar</v>
      </c>
      <c r="D522" s="2" t="str">
        <f>"Q"&amp;INT((MONTH(Data_Table[[#This Row],[Date]])-1)/3)+1</f>
        <v>Q1</v>
      </c>
      <c r="E522" s="2">
        <f>WEEKNUM(Data_Table[[#This Row],[Date]], 2)</f>
        <v>9</v>
      </c>
      <c r="F522" s="2" t="s">
        <v>391</v>
      </c>
      <c r="G522" s="2" t="s">
        <v>135</v>
      </c>
      <c r="H522" s="2" t="s">
        <v>257</v>
      </c>
      <c r="I522" s="3">
        <v>15</v>
      </c>
    </row>
    <row r="523" spans="1:9">
      <c r="A523" s="1">
        <v>43530</v>
      </c>
      <c r="B523" s="29">
        <f>YEAR(Data_Table[[#This Row],[Date]])</f>
        <v>2019</v>
      </c>
      <c r="C523" s="2" t="str">
        <f>TEXT(Data_Table[[#This Row],[Date]],"mmm")</f>
        <v>Mar</v>
      </c>
      <c r="D523" s="2" t="str">
        <f>"Q"&amp;INT((MONTH(Data_Table[[#This Row],[Date]])-1)/3)+1</f>
        <v>Q1</v>
      </c>
      <c r="E523" s="2">
        <f>WEEKNUM(Data_Table[[#This Row],[Date]], 2)</f>
        <v>10</v>
      </c>
      <c r="F523" s="2" t="s">
        <v>293</v>
      </c>
      <c r="G523" s="2" t="s">
        <v>56</v>
      </c>
      <c r="H523" s="2" t="s">
        <v>171</v>
      </c>
      <c r="I523" s="3">
        <v>31</v>
      </c>
    </row>
    <row r="524" spans="1:9">
      <c r="A524" s="1">
        <v>43530</v>
      </c>
      <c r="B524" s="29">
        <f>YEAR(Data_Table[[#This Row],[Date]])</f>
        <v>2019</v>
      </c>
      <c r="C524" s="2" t="str">
        <f>TEXT(Data_Table[[#This Row],[Date]],"mmm")</f>
        <v>Mar</v>
      </c>
      <c r="D524" s="2" t="str">
        <f>"Q"&amp;INT((MONTH(Data_Table[[#This Row],[Date]])-1)/3)+1</f>
        <v>Q1</v>
      </c>
      <c r="E524" s="2">
        <f>WEEKNUM(Data_Table[[#This Row],[Date]], 2)</f>
        <v>10</v>
      </c>
      <c r="F524" s="2" t="s">
        <v>336</v>
      </c>
      <c r="G524" s="2" t="s">
        <v>91</v>
      </c>
      <c r="H524" s="2" t="s">
        <v>211</v>
      </c>
      <c r="I524" s="3">
        <v>45</v>
      </c>
    </row>
    <row r="525" spans="1:9">
      <c r="A525" s="1">
        <v>43530</v>
      </c>
      <c r="B525" s="29">
        <f>YEAR(Data_Table[[#This Row],[Date]])</f>
        <v>2019</v>
      </c>
      <c r="C525" s="2" t="str">
        <f>TEXT(Data_Table[[#This Row],[Date]],"mmm")</f>
        <v>Mar</v>
      </c>
      <c r="D525" s="2" t="str">
        <f>"Q"&amp;INT((MONTH(Data_Table[[#This Row],[Date]])-1)/3)+1</f>
        <v>Q1</v>
      </c>
      <c r="E525" s="2">
        <f>WEEKNUM(Data_Table[[#This Row],[Date]], 2)</f>
        <v>10</v>
      </c>
      <c r="F525" s="2" t="s">
        <v>362</v>
      </c>
      <c r="G525" s="2" t="s">
        <v>110</v>
      </c>
      <c r="H525" s="2" t="s">
        <v>232</v>
      </c>
      <c r="I525" s="3">
        <v>16.5</v>
      </c>
    </row>
    <row r="526" spans="1:9">
      <c r="A526" s="1">
        <v>43531</v>
      </c>
      <c r="B526" s="29">
        <f>YEAR(Data_Table[[#This Row],[Date]])</f>
        <v>2019</v>
      </c>
      <c r="C526" s="2" t="str">
        <f>TEXT(Data_Table[[#This Row],[Date]],"mmm")</f>
        <v>Mar</v>
      </c>
      <c r="D526" s="2" t="str">
        <f>"Q"&amp;INT((MONTH(Data_Table[[#This Row],[Date]])-1)/3)+1</f>
        <v>Q1</v>
      </c>
      <c r="E526" s="2">
        <f>WEEKNUM(Data_Table[[#This Row],[Date]], 2)</f>
        <v>10</v>
      </c>
      <c r="F526" s="2" t="s">
        <v>324</v>
      </c>
      <c r="G526" s="2" t="s">
        <v>80</v>
      </c>
      <c r="H526" s="2" t="s">
        <v>199</v>
      </c>
      <c r="I526" s="3">
        <v>142.5</v>
      </c>
    </row>
    <row r="527" spans="1:9">
      <c r="A527" s="1">
        <v>43535</v>
      </c>
      <c r="B527" s="29">
        <f>YEAR(Data_Table[[#This Row],[Date]])</f>
        <v>2019</v>
      </c>
      <c r="C527" s="2" t="str">
        <f>TEXT(Data_Table[[#This Row],[Date]],"mmm")</f>
        <v>Mar</v>
      </c>
      <c r="D527" s="2" t="str">
        <f>"Q"&amp;INT((MONTH(Data_Table[[#This Row],[Date]])-1)/3)+1</f>
        <v>Q1</v>
      </c>
      <c r="E527" s="2">
        <f>WEEKNUM(Data_Table[[#This Row],[Date]], 2)</f>
        <v>11</v>
      </c>
      <c r="F527" s="2" t="s">
        <v>299</v>
      </c>
      <c r="G527" s="2" t="s">
        <v>59</v>
      </c>
      <c r="H527" s="2" t="s">
        <v>176</v>
      </c>
      <c r="I527" s="3">
        <v>207</v>
      </c>
    </row>
    <row r="528" spans="1:9">
      <c r="A528" s="1">
        <v>43536</v>
      </c>
      <c r="B528" s="29">
        <f>YEAR(Data_Table[[#This Row],[Date]])</f>
        <v>2019</v>
      </c>
      <c r="C528" s="2" t="str">
        <f>TEXT(Data_Table[[#This Row],[Date]],"mmm")</f>
        <v>Mar</v>
      </c>
      <c r="D528" s="2" t="str">
        <f>"Q"&amp;INT((MONTH(Data_Table[[#This Row],[Date]])-1)/3)+1</f>
        <v>Q1</v>
      </c>
      <c r="E528" s="2">
        <f>WEEKNUM(Data_Table[[#This Row],[Date]], 2)</f>
        <v>11</v>
      </c>
      <c r="F528" s="2" t="s">
        <v>298</v>
      </c>
      <c r="G528" s="2" t="s">
        <v>59</v>
      </c>
      <c r="H528" s="2" t="s">
        <v>175</v>
      </c>
      <c r="I528" s="3">
        <v>207</v>
      </c>
    </row>
    <row r="529" spans="1:9">
      <c r="A529" s="1">
        <v>43537</v>
      </c>
      <c r="B529" s="29">
        <f>YEAR(Data_Table[[#This Row],[Date]])</f>
        <v>2019</v>
      </c>
      <c r="C529" s="2" t="str">
        <f>TEXT(Data_Table[[#This Row],[Date]],"mmm")</f>
        <v>Mar</v>
      </c>
      <c r="D529" s="2" t="str">
        <f>"Q"&amp;INT((MONTH(Data_Table[[#This Row],[Date]])-1)/3)+1</f>
        <v>Q1</v>
      </c>
      <c r="E529" s="2">
        <f>WEEKNUM(Data_Table[[#This Row],[Date]], 2)</f>
        <v>11</v>
      </c>
      <c r="F529" s="2" t="s">
        <v>297</v>
      </c>
      <c r="G529" s="2" t="s">
        <v>13</v>
      </c>
      <c r="H529" s="2" t="s">
        <v>13</v>
      </c>
      <c r="I529" s="3">
        <v>22</v>
      </c>
    </row>
    <row r="530" spans="1:9">
      <c r="A530" s="1">
        <v>43537</v>
      </c>
      <c r="B530" s="29">
        <f>YEAR(Data_Table[[#This Row],[Date]])</f>
        <v>2019</v>
      </c>
      <c r="C530" s="2" t="str">
        <f>TEXT(Data_Table[[#This Row],[Date]],"mmm")</f>
        <v>Mar</v>
      </c>
      <c r="D530" s="2" t="str">
        <f>"Q"&amp;INT((MONTH(Data_Table[[#This Row],[Date]])-1)/3)+1</f>
        <v>Q1</v>
      </c>
      <c r="E530" s="2">
        <f>WEEKNUM(Data_Table[[#This Row],[Date]], 2)</f>
        <v>11</v>
      </c>
      <c r="F530" s="2" t="s">
        <v>336</v>
      </c>
      <c r="G530" s="2" t="s">
        <v>91</v>
      </c>
      <c r="H530" s="2" t="s">
        <v>211</v>
      </c>
      <c r="I530" s="3">
        <v>30</v>
      </c>
    </row>
    <row r="531" spans="1:9">
      <c r="A531" s="1">
        <v>43541</v>
      </c>
      <c r="B531" s="29">
        <f>YEAR(Data_Table[[#This Row],[Date]])</f>
        <v>2019</v>
      </c>
      <c r="C531" s="2" t="str">
        <f>TEXT(Data_Table[[#This Row],[Date]],"mmm")</f>
        <v>Mar</v>
      </c>
      <c r="D531" s="2" t="str">
        <f>"Q"&amp;INT((MONTH(Data_Table[[#This Row],[Date]])-1)/3)+1</f>
        <v>Q1</v>
      </c>
      <c r="E531" s="2">
        <f>WEEKNUM(Data_Table[[#This Row],[Date]], 2)</f>
        <v>11</v>
      </c>
      <c r="F531" s="2" t="s">
        <v>374</v>
      </c>
      <c r="G531" s="2" t="s">
        <v>118</v>
      </c>
      <c r="H531" s="2" t="s">
        <v>167</v>
      </c>
      <c r="I531" s="3">
        <v>498.8</v>
      </c>
    </row>
    <row r="532" spans="1:9">
      <c r="A532" s="1">
        <v>43542</v>
      </c>
      <c r="B532" s="29">
        <f>YEAR(Data_Table[[#This Row],[Date]])</f>
        <v>2019</v>
      </c>
      <c r="C532" s="2" t="str">
        <f>TEXT(Data_Table[[#This Row],[Date]],"mmm")</f>
        <v>Mar</v>
      </c>
      <c r="D532" s="2" t="str">
        <f>"Q"&amp;INT((MONTH(Data_Table[[#This Row],[Date]])-1)/3)+1</f>
        <v>Q1</v>
      </c>
      <c r="E532" s="2">
        <f>WEEKNUM(Data_Table[[#This Row],[Date]], 2)</f>
        <v>12</v>
      </c>
      <c r="F532" s="2" t="s">
        <v>292</v>
      </c>
      <c r="G532" s="2" t="s">
        <v>56</v>
      </c>
      <c r="H532" s="2" t="s">
        <v>170</v>
      </c>
      <c r="I532" s="3">
        <v>147.25</v>
      </c>
    </row>
    <row r="533" spans="1:9">
      <c r="A533" s="1">
        <v>43542</v>
      </c>
      <c r="B533" s="29">
        <f>YEAR(Data_Table[[#This Row],[Date]])</f>
        <v>2019</v>
      </c>
      <c r="C533" s="2" t="str">
        <f>TEXT(Data_Table[[#This Row],[Date]],"mmm")</f>
        <v>Mar</v>
      </c>
      <c r="D533" s="2" t="str">
        <f>"Q"&amp;INT((MONTH(Data_Table[[#This Row],[Date]])-1)/3)+1</f>
        <v>Q1</v>
      </c>
      <c r="E533" s="2">
        <f>WEEKNUM(Data_Table[[#This Row],[Date]], 2)</f>
        <v>12</v>
      </c>
      <c r="F533" s="2" t="s">
        <v>362</v>
      </c>
      <c r="G533" s="2" t="s">
        <v>110</v>
      </c>
      <c r="H533" s="2" t="s">
        <v>232</v>
      </c>
      <c r="I533" s="3">
        <v>16.5</v>
      </c>
    </row>
    <row r="534" spans="1:9">
      <c r="A534" s="1">
        <v>43542</v>
      </c>
      <c r="B534" s="29">
        <f>YEAR(Data_Table[[#This Row],[Date]])</f>
        <v>2019</v>
      </c>
      <c r="C534" s="2" t="str">
        <f>TEXT(Data_Table[[#This Row],[Date]],"mmm")</f>
        <v>Mar</v>
      </c>
      <c r="D534" s="2" t="str">
        <f>"Q"&amp;INT((MONTH(Data_Table[[#This Row],[Date]])-1)/3)+1</f>
        <v>Q1</v>
      </c>
      <c r="E534" s="2">
        <f>WEEKNUM(Data_Table[[#This Row],[Date]], 2)</f>
        <v>12</v>
      </c>
      <c r="F534" s="2" t="s">
        <v>391</v>
      </c>
      <c r="G534" s="2" t="s">
        <v>135</v>
      </c>
      <c r="H534" s="2" t="s">
        <v>257</v>
      </c>
      <c r="I534" s="3">
        <v>60</v>
      </c>
    </row>
    <row r="535" spans="1:9">
      <c r="A535" s="1">
        <v>43544</v>
      </c>
      <c r="B535" s="29">
        <f>YEAR(Data_Table[[#This Row],[Date]])</f>
        <v>2019</v>
      </c>
      <c r="C535" s="2" t="str">
        <f>TEXT(Data_Table[[#This Row],[Date]],"mmm")</f>
        <v>Mar</v>
      </c>
      <c r="D535" s="2" t="str">
        <f>"Q"&amp;INT((MONTH(Data_Table[[#This Row],[Date]])-1)/3)+1</f>
        <v>Q1</v>
      </c>
      <c r="E535" s="2">
        <f>WEEKNUM(Data_Table[[#This Row],[Date]], 2)</f>
        <v>12</v>
      </c>
      <c r="F535" s="2" t="s">
        <v>336</v>
      </c>
      <c r="G535" s="2" t="s">
        <v>91</v>
      </c>
      <c r="H535" s="2" t="s">
        <v>211</v>
      </c>
      <c r="I535" s="3">
        <v>30</v>
      </c>
    </row>
    <row r="536" spans="1:9">
      <c r="A536" s="1">
        <v>43549</v>
      </c>
      <c r="B536" s="29">
        <f>YEAR(Data_Table[[#This Row],[Date]])</f>
        <v>2019</v>
      </c>
      <c r="C536" s="2" t="str">
        <f>TEXT(Data_Table[[#This Row],[Date]],"mmm")</f>
        <v>Mar</v>
      </c>
      <c r="D536" s="2" t="str">
        <f>"Q"&amp;INT((MONTH(Data_Table[[#This Row],[Date]])-1)/3)+1</f>
        <v>Q1</v>
      </c>
      <c r="E536" s="2">
        <f>WEEKNUM(Data_Table[[#This Row],[Date]], 2)</f>
        <v>13</v>
      </c>
      <c r="F536" s="2" t="s">
        <v>343</v>
      </c>
      <c r="G536" s="2" t="s">
        <v>95</v>
      </c>
      <c r="H536" s="2" t="s">
        <v>216</v>
      </c>
      <c r="I536" s="3">
        <v>23</v>
      </c>
    </row>
    <row r="537" spans="1:9">
      <c r="A537" s="1">
        <v>43552</v>
      </c>
      <c r="B537" s="29">
        <f>YEAR(Data_Table[[#This Row],[Date]])</f>
        <v>2019</v>
      </c>
      <c r="C537" s="2" t="str">
        <f>TEXT(Data_Table[[#This Row],[Date]],"mmm")</f>
        <v>Mar</v>
      </c>
      <c r="D537" s="2" t="str">
        <f>"Q"&amp;INT((MONTH(Data_Table[[#This Row],[Date]])-1)/3)+1</f>
        <v>Q1</v>
      </c>
      <c r="E537" s="2">
        <f>WEEKNUM(Data_Table[[#This Row],[Date]], 2)</f>
        <v>13</v>
      </c>
      <c r="F537" s="2" t="s">
        <v>297</v>
      </c>
      <c r="G537" s="2" t="s">
        <v>13</v>
      </c>
      <c r="H537" s="2" t="s">
        <v>13</v>
      </c>
      <c r="I537" s="3">
        <v>22</v>
      </c>
    </row>
    <row r="538" spans="1:9">
      <c r="A538" s="1">
        <v>43553</v>
      </c>
      <c r="B538" s="29">
        <f>YEAR(Data_Table[[#This Row],[Date]])</f>
        <v>2019</v>
      </c>
      <c r="C538" s="2" t="str">
        <f>TEXT(Data_Table[[#This Row],[Date]],"mmm")</f>
        <v>Mar</v>
      </c>
      <c r="D538" s="2" t="str">
        <f>"Q"&amp;INT((MONTH(Data_Table[[#This Row],[Date]])-1)/3)+1</f>
        <v>Q1</v>
      </c>
      <c r="E538" s="2">
        <f>WEEKNUM(Data_Table[[#This Row],[Date]], 2)</f>
        <v>13</v>
      </c>
      <c r="F538" s="2" t="s">
        <v>336</v>
      </c>
      <c r="G538" s="2" t="s">
        <v>91</v>
      </c>
      <c r="H538" s="2" t="s">
        <v>211</v>
      </c>
      <c r="I538" s="3">
        <v>142.5</v>
      </c>
    </row>
    <row r="539" spans="1:9">
      <c r="A539" s="1">
        <v>43553</v>
      </c>
      <c r="B539" s="29">
        <f>YEAR(Data_Table[[#This Row],[Date]])</f>
        <v>2019</v>
      </c>
      <c r="C539" s="2" t="str">
        <f>TEXT(Data_Table[[#This Row],[Date]],"mmm")</f>
        <v>Mar</v>
      </c>
      <c r="D539" s="2" t="str">
        <f>"Q"&amp;INT((MONTH(Data_Table[[#This Row],[Date]])-1)/3)+1</f>
        <v>Q1</v>
      </c>
      <c r="E539" s="2">
        <f>WEEKNUM(Data_Table[[#This Row],[Date]], 2)</f>
        <v>13</v>
      </c>
      <c r="F539" s="2" t="s">
        <v>381</v>
      </c>
      <c r="G539" s="2" t="s">
        <v>125</v>
      </c>
      <c r="H539" s="2" t="s">
        <v>248</v>
      </c>
      <c r="I539" s="3">
        <v>28</v>
      </c>
    </row>
    <row r="540" spans="1:9">
      <c r="A540" s="1">
        <v>43563</v>
      </c>
      <c r="B540" s="29">
        <f>YEAR(Data_Table[[#This Row],[Date]])</f>
        <v>2019</v>
      </c>
      <c r="C540" s="2" t="str">
        <f>TEXT(Data_Table[[#This Row],[Date]],"mmm")</f>
        <v>Apr</v>
      </c>
      <c r="D540" s="2" t="str">
        <f>"Q"&amp;INT((MONTH(Data_Table[[#This Row],[Date]])-1)/3)+1</f>
        <v>Q2</v>
      </c>
      <c r="E540" s="2">
        <f>WEEKNUM(Data_Table[[#This Row],[Date]], 2)</f>
        <v>15</v>
      </c>
      <c r="F540" s="2" t="s">
        <v>350</v>
      </c>
      <c r="G540" s="2" t="s">
        <v>102</v>
      </c>
      <c r="H540" s="2" t="s">
        <v>223</v>
      </c>
      <c r="I540" s="3">
        <v>201.5</v>
      </c>
    </row>
    <row r="541" spans="1:9">
      <c r="A541" s="1">
        <v>43567</v>
      </c>
      <c r="B541" s="29">
        <f>YEAR(Data_Table[[#This Row],[Date]])</f>
        <v>2019</v>
      </c>
      <c r="C541" s="2" t="str">
        <f>TEXT(Data_Table[[#This Row],[Date]],"mmm")</f>
        <v>Apr</v>
      </c>
      <c r="D541" s="2" t="str">
        <f>"Q"&amp;INT((MONTH(Data_Table[[#This Row],[Date]])-1)/3)+1</f>
        <v>Q2</v>
      </c>
      <c r="E541" s="2">
        <f>WEEKNUM(Data_Table[[#This Row],[Date]], 2)</f>
        <v>15</v>
      </c>
      <c r="F541" s="2" t="s">
        <v>343</v>
      </c>
      <c r="G541" s="2" t="s">
        <v>95</v>
      </c>
      <c r="H541" s="2" t="s">
        <v>216</v>
      </c>
      <c r="I541" s="3">
        <v>207</v>
      </c>
    </row>
    <row r="542" spans="1:9">
      <c r="A542" s="1">
        <v>43570</v>
      </c>
      <c r="B542" s="29">
        <f>YEAR(Data_Table[[#This Row],[Date]])</f>
        <v>2019</v>
      </c>
      <c r="C542" s="2" t="str">
        <f>TEXT(Data_Table[[#This Row],[Date]],"mmm")</f>
        <v>Apr</v>
      </c>
      <c r="D542" s="2" t="str">
        <f>"Q"&amp;INT((MONTH(Data_Table[[#This Row],[Date]])-1)/3)+1</f>
        <v>Q2</v>
      </c>
      <c r="E542" s="2">
        <f>WEEKNUM(Data_Table[[#This Row],[Date]], 2)</f>
        <v>16</v>
      </c>
      <c r="F542" s="2" t="s">
        <v>345</v>
      </c>
      <c r="G542" s="2" t="s">
        <v>97</v>
      </c>
      <c r="H542" s="2" t="s">
        <v>218</v>
      </c>
      <c r="I542" s="3">
        <v>102</v>
      </c>
    </row>
    <row r="543" spans="1:9">
      <c r="A543" s="1">
        <v>43577</v>
      </c>
      <c r="B543" s="29">
        <f>YEAR(Data_Table[[#This Row],[Date]])</f>
        <v>2019</v>
      </c>
      <c r="C543" s="2" t="str">
        <f>TEXT(Data_Table[[#This Row],[Date]],"mmm")</f>
        <v>Apr</v>
      </c>
      <c r="D543" s="2" t="str">
        <f>"Q"&amp;INT((MONTH(Data_Table[[#This Row],[Date]])-1)/3)+1</f>
        <v>Q2</v>
      </c>
      <c r="E543" s="2">
        <f>WEEKNUM(Data_Table[[#This Row],[Date]], 2)</f>
        <v>17</v>
      </c>
      <c r="F543" s="2" t="s">
        <v>392</v>
      </c>
      <c r="G543" s="2" t="s">
        <v>136</v>
      </c>
      <c r="H543" s="2" t="s">
        <v>258</v>
      </c>
      <c r="I543" s="3">
        <v>17</v>
      </c>
    </row>
    <row r="544" spans="1:9">
      <c r="A544" s="1">
        <v>43579</v>
      </c>
      <c r="B544" s="29">
        <f>YEAR(Data_Table[[#This Row],[Date]])</f>
        <v>2019</v>
      </c>
      <c r="C544" s="2" t="str">
        <f>TEXT(Data_Table[[#This Row],[Date]],"mmm")</f>
        <v>Apr</v>
      </c>
      <c r="D544" s="2" t="str">
        <f>"Q"&amp;INT((MONTH(Data_Table[[#This Row],[Date]])-1)/3)+1</f>
        <v>Q2</v>
      </c>
      <c r="E544" s="2">
        <f>WEEKNUM(Data_Table[[#This Row],[Date]], 2)</f>
        <v>17</v>
      </c>
      <c r="F544" s="2" t="s">
        <v>342</v>
      </c>
      <c r="G544" s="2" t="s">
        <v>94</v>
      </c>
      <c r="H544" s="2" t="s">
        <v>215</v>
      </c>
      <c r="I544" s="3">
        <v>198</v>
      </c>
    </row>
    <row r="545" spans="1:9">
      <c r="A545" s="1">
        <v>43580</v>
      </c>
      <c r="B545" s="29">
        <f>YEAR(Data_Table[[#This Row],[Date]])</f>
        <v>2019</v>
      </c>
      <c r="C545" s="2" t="str">
        <f>TEXT(Data_Table[[#This Row],[Date]],"mmm")</f>
        <v>Apr</v>
      </c>
      <c r="D545" s="2" t="str">
        <f>"Q"&amp;INT((MONTH(Data_Table[[#This Row],[Date]])-1)/3)+1</f>
        <v>Q2</v>
      </c>
      <c r="E545" s="2">
        <f>WEEKNUM(Data_Table[[#This Row],[Date]], 2)</f>
        <v>17</v>
      </c>
      <c r="F545" s="2" t="s">
        <v>297</v>
      </c>
      <c r="G545" s="2" t="s">
        <v>13</v>
      </c>
      <c r="H545" s="2" t="s">
        <v>13</v>
      </c>
      <c r="I545" s="3">
        <v>22</v>
      </c>
    </row>
    <row r="546" spans="1:9">
      <c r="A546" s="1">
        <v>43580</v>
      </c>
      <c r="B546" s="29">
        <f>YEAR(Data_Table[[#This Row],[Date]])</f>
        <v>2019</v>
      </c>
      <c r="C546" s="2" t="str">
        <f>TEXT(Data_Table[[#This Row],[Date]],"mmm")</f>
        <v>Apr</v>
      </c>
      <c r="D546" s="2" t="str">
        <f>"Q"&amp;INT((MONTH(Data_Table[[#This Row],[Date]])-1)/3)+1</f>
        <v>Q2</v>
      </c>
      <c r="E546" s="2">
        <f>WEEKNUM(Data_Table[[#This Row],[Date]], 2)</f>
        <v>17</v>
      </c>
      <c r="F546" s="2" t="s">
        <v>369</v>
      </c>
      <c r="G546" s="2" t="s">
        <v>114</v>
      </c>
      <c r="H546" s="2" t="s">
        <v>238</v>
      </c>
      <c r="I546" s="3">
        <v>96</v>
      </c>
    </row>
    <row r="547" spans="1:9">
      <c r="A547" s="1">
        <v>43581</v>
      </c>
      <c r="B547" s="29">
        <f>YEAR(Data_Table[[#This Row],[Date]])</f>
        <v>2019</v>
      </c>
      <c r="C547" s="2" t="str">
        <f>TEXT(Data_Table[[#This Row],[Date]],"mmm")</f>
        <v>Apr</v>
      </c>
      <c r="D547" s="2" t="str">
        <f>"Q"&amp;INT((MONTH(Data_Table[[#This Row],[Date]])-1)/3)+1</f>
        <v>Q2</v>
      </c>
      <c r="E547" s="2">
        <f>WEEKNUM(Data_Table[[#This Row],[Date]], 2)</f>
        <v>17</v>
      </c>
      <c r="F547" s="2" t="s">
        <v>263</v>
      </c>
      <c r="G547" s="2" t="s">
        <v>29</v>
      </c>
      <c r="H547" s="2" t="s">
        <v>141</v>
      </c>
      <c r="I547" s="3">
        <v>22</v>
      </c>
    </row>
    <row r="548" spans="1:9">
      <c r="A548" s="1">
        <v>43581</v>
      </c>
      <c r="B548" s="29">
        <f>YEAR(Data_Table[[#This Row],[Date]])</f>
        <v>2019</v>
      </c>
      <c r="C548" s="2" t="str">
        <f>TEXT(Data_Table[[#This Row],[Date]],"mmm")</f>
        <v>Apr</v>
      </c>
      <c r="D548" s="2" t="str">
        <f>"Q"&amp;INT((MONTH(Data_Table[[#This Row],[Date]])-1)/3)+1</f>
        <v>Q2</v>
      </c>
      <c r="E548" s="2">
        <f>WEEKNUM(Data_Table[[#This Row],[Date]], 2)</f>
        <v>17</v>
      </c>
      <c r="F548" s="2" t="s">
        <v>283</v>
      </c>
      <c r="G548" s="2" t="s">
        <v>48</v>
      </c>
      <c r="H548" s="2" t="s">
        <v>160</v>
      </c>
      <c r="I548" s="3">
        <v>28</v>
      </c>
    </row>
    <row r="549" spans="1:9">
      <c r="A549" s="1">
        <v>43581</v>
      </c>
      <c r="B549" s="29">
        <f>YEAR(Data_Table[[#This Row],[Date]])</f>
        <v>2019</v>
      </c>
      <c r="C549" s="2" t="str">
        <f>TEXT(Data_Table[[#This Row],[Date]],"mmm")</f>
        <v>Apr</v>
      </c>
      <c r="D549" s="2" t="str">
        <f>"Q"&amp;INT((MONTH(Data_Table[[#This Row],[Date]])-1)/3)+1</f>
        <v>Q2</v>
      </c>
      <c r="E549" s="2">
        <f>WEEKNUM(Data_Table[[#This Row],[Date]], 2)</f>
        <v>17</v>
      </c>
      <c r="F549" s="2" t="s">
        <v>298</v>
      </c>
      <c r="G549" s="2" t="s">
        <v>59</v>
      </c>
      <c r="H549" s="2" t="s">
        <v>175</v>
      </c>
      <c r="I549" s="3">
        <v>207</v>
      </c>
    </row>
    <row r="550" spans="1:9">
      <c r="A550" s="1">
        <v>43587</v>
      </c>
      <c r="B550" s="29">
        <f>YEAR(Data_Table[[#This Row],[Date]])</f>
        <v>2019</v>
      </c>
      <c r="C550" s="2" t="str">
        <f>TEXT(Data_Table[[#This Row],[Date]],"mmm")</f>
        <v>May</v>
      </c>
      <c r="D550" s="2" t="str">
        <f>"Q"&amp;INT((MONTH(Data_Table[[#This Row],[Date]])-1)/3)+1</f>
        <v>Q2</v>
      </c>
      <c r="E550" s="2">
        <f>WEEKNUM(Data_Table[[#This Row],[Date]], 2)</f>
        <v>18</v>
      </c>
      <c r="F550" s="2" t="s">
        <v>324</v>
      </c>
      <c r="G550" s="2" t="s">
        <v>80</v>
      </c>
      <c r="H550" s="2" t="s">
        <v>199</v>
      </c>
      <c r="I550" s="3">
        <v>30</v>
      </c>
    </row>
    <row r="551" spans="1:9">
      <c r="A551" s="1">
        <v>43590</v>
      </c>
      <c r="B551" s="29">
        <f>YEAR(Data_Table[[#This Row],[Date]])</f>
        <v>2019</v>
      </c>
      <c r="C551" s="2" t="str">
        <f>TEXT(Data_Table[[#This Row],[Date]],"mmm")</f>
        <v>May</v>
      </c>
      <c r="D551" s="2" t="str">
        <f>"Q"&amp;INT((MONTH(Data_Table[[#This Row],[Date]])-1)/3)+1</f>
        <v>Q2</v>
      </c>
      <c r="E551" s="2">
        <f>WEEKNUM(Data_Table[[#This Row],[Date]], 2)</f>
        <v>18</v>
      </c>
      <c r="F551" s="2" t="s">
        <v>336</v>
      </c>
      <c r="G551" s="2" t="s">
        <v>91</v>
      </c>
      <c r="H551" s="2" t="s">
        <v>211</v>
      </c>
      <c r="I551" s="3">
        <v>142.5</v>
      </c>
    </row>
    <row r="552" spans="1:9">
      <c r="A552" s="1">
        <v>43592</v>
      </c>
      <c r="B552" s="29">
        <f>YEAR(Data_Table[[#This Row],[Date]])</f>
        <v>2019</v>
      </c>
      <c r="C552" s="2" t="str">
        <f>TEXT(Data_Table[[#This Row],[Date]],"mmm")</f>
        <v>May</v>
      </c>
      <c r="D552" s="2" t="str">
        <f>"Q"&amp;INT((MONTH(Data_Table[[#This Row],[Date]])-1)/3)+1</f>
        <v>Q2</v>
      </c>
      <c r="E552" s="2">
        <f>WEEKNUM(Data_Table[[#This Row],[Date]], 2)</f>
        <v>19</v>
      </c>
      <c r="F552" s="2" t="s">
        <v>277</v>
      </c>
      <c r="G552" s="2" t="s">
        <v>42</v>
      </c>
      <c r="H552" s="2" t="s">
        <v>154</v>
      </c>
      <c r="I552" s="3">
        <v>14.5</v>
      </c>
    </row>
    <row r="553" spans="1:9">
      <c r="A553" s="1">
        <v>43592</v>
      </c>
      <c r="B553" s="29">
        <f>YEAR(Data_Table[[#This Row],[Date]])</f>
        <v>2019</v>
      </c>
      <c r="C553" s="2" t="str">
        <f>TEXT(Data_Table[[#This Row],[Date]],"mmm")</f>
        <v>May</v>
      </c>
      <c r="D553" s="2" t="str">
        <f>"Q"&amp;INT((MONTH(Data_Table[[#This Row],[Date]])-1)/3)+1</f>
        <v>Q2</v>
      </c>
      <c r="E553" s="2">
        <f>WEEKNUM(Data_Table[[#This Row],[Date]], 2)</f>
        <v>19</v>
      </c>
      <c r="F553" s="2" t="s">
        <v>392</v>
      </c>
      <c r="G553" s="2" t="s">
        <v>136</v>
      </c>
      <c r="H553" s="2" t="s">
        <v>258</v>
      </c>
      <c r="I553" s="3">
        <v>17</v>
      </c>
    </row>
    <row r="554" spans="1:9">
      <c r="A554" s="1">
        <v>43593</v>
      </c>
      <c r="B554" s="29">
        <f>YEAR(Data_Table[[#This Row],[Date]])</f>
        <v>2019</v>
      </c>
      <c r="C554" s="2" t="str">
        <f>TEXT(Data_Table[[#This Row],[Date]],"mmm")</f>
        <v>May</v>
      </c>
      <c r="D554" s="2" t="str">
        <f>"Q"&amp;INT((MONTH(Data_Table[[#This Row],[Date]])-1)/3)+1</f>
        <v>Q2</v>
      </c>
      <c r="E554" s="2">
        <f>WEEKNUM(Data_Table[[#This Row],[Date]], 2)</f>
        <v>19</v>
      </c>
      <c r="F554" s="2" t="s">
        <v>283</v>
      </c>
      <c r="G554" s="2" t="s">
        <v>48</v>
      </c>
      <c r="H554" s="2" t="s">
        <v>160</v>
      </c>
      <c r="I554" s="3">
        <v>28</v>
      </c>
    </row>
    <row r="555" spans="1:9">
      <c r="A555" s="1">
        <v>43593</v>
      </c>
      <c r="B555" s="29">
        <f>YEAR(Data_Table[[#This Row],[Date]])</f>
        <v>2019</v>
      </c>
      <c r="C555" s="2" t="str">
        <f>TEXT(Data_Table[[#This Row],[Date]],"mmm")</f>
        <v>May</v>
      </c>
      <c r="D555" s="2" t="str">
        <f>"Q"&amp;INT((MONTH(Data_Table[[#This Row],[Date]])-1)/3)+1</f>
        <v>Q2</v>
      </c>
      <c r="E555" s="2">
        <f>WEEKNUM(Data_Table[[#This Row],[Date]], 2)</f>
        <v>19</v>
      </c>
      <c r="F555" s="2" t="s">
        <v>362</v>
      </c>
      <c r="G555" s="2" t="s">
        <v>110</v>
      </c>
      <c r="H555" s="2" t="s">
        <v>232</v>
      </c>
      <c r="I555" s="3">
        <v>16.5</v>
      </c>
    </row>
    <row r="556" spans="1:9">
      <c r="A556" s="1">
        <v>43594</v>
      </c>
      <c r="B556" s="29">
        <f>YEAR(Data_Table[[#This Row],[Date]])</f>
        <v>2019</v>
      </c>
      <c r="C556" s="2" t="str">
        <f>TEXT(Data_Table[[#This Row],[Date]],"mmm")</f>
        <v>May</v>
      </c>
      <c r="D556" s="2" t="str">
        <f>"Q"&amp;INT((MONTH(Data_Table[[#This Row],[Date]])-1)/3)+1</f>
        <v>Q2</v>
      </c>
      <c r="E556" s="2">
        <f>WEEKNUM(Data_Table[[#This Row],[Date]], 2)</f>
        <v>19</v>
      </c>
      <c r="F556" s="2" t="s">
        <v>277</v>
      </c>
      <c r="G556" s="2" t="s">
        <v>42</v>
      </c>
      <c r="H556" s="2" t="s">
        <v>154</v>
      </c>
      <c r="I556" s="3">
        <v>14.5</v>
      </c>
    </row>
    <row r="557" spans="1:9">
      <c r="A557" s="1">
        <v>43596</v>
      </c>
      <c r="B557" s="29">
        <f>YEAR(Data_Table[[#This Row],[Date]])</f>
        <v>2019</v>
      </c>
      <c r="C557" s="2" t="str">
        <f>TEXT(Data_Table[[#This Row],[Date]],"mmm")</f>
        <v>May</v>
      </c>
      <c r="D557" s="2" t="str">
        <f>"Q"&amp;INT((MONTH(Data_Table[[#This Row],[Date]])-1)/3)+1</f>
        <v>Q2</v>
      </c>
      <c r="E557" s="2">
        <f>WEEKNUM(Data_Table[[#This Row],[Date]], 2)</f>
        <v>19</v>
      </c>
      <c r="F557" s="2" t="s">
        <v>368</v>
      </c>
      <c r="G557" s="2" t="s">
        <v>114</v>
      </c>
      <c r="H557" s="2" t="s">
        <v>237</v>
      </c>
      <c r="I557" s="3">
        <v>0.01</v>
      </c>
    </row>
    <row r="558" spans="1:9">
      <c r="A558" s="1">
        <v>43596</v>
      </c>
      <c r="B558" s="29">
        <f>YEAR(Data_Table[[#This Row],[Date]])</f>
        <v>2019</v>
      </c>
      <c r="C558" s="2" t="str">
        <f>TEXT(Data_Table[[#This Row],[Date]],"mmm")</f>
        <v>May</v>
      </c>
      <c r="D558" s="2" t="str">
        <f>"Q"&amp;INT((MONTH(Data_Table[[#This Row],[Date]])-1)/3)+1</f>
        <v>Q2</v>
      </c>
      <c r="E558" s="2">
        <f>WEEKNUM(Data_Table[[#This Row],[Date]], 2)</f>
        <v>19</v>
      </c>
      <c r="F558" s="2" t="s">
        <v>391</v>
      </c>
      <c r="G558" s="2" t="s">
        <v>135</v>
      </c>
      <c r="H558" s="2" t="s">
        <v>257</v>
      </c>
      <c r="I558" s="3">
        <v>60</v>
      </c>
    </row>
    <row r="559" spans="1:9">
      <c r="A559" s="1">
        <v>43598</v>
      </c>
      <c r="B559" s="29">
        <f>YEAR(Data_Table[[#This Row],[Date]])</f>
        <v>2019</v>
      </c>
      <c r="C559" s="2" t="str">
        <f>TEXT(Data_Table[[#This Row],[Date]],"mmm")</f>
        <v>May</v>
      </c>
      <c r="D559" s="2" t="str">
        <f>"Q"&amp;INT((MONTH(Data_Table[[#This Row],[Date]])-1)/3)+1</f>
        <v>Q2</v>
      </c>
      <c r="E559" s="2">
        <f>WEEKNUM(Data_Table[[#This Row],[Date]], 2)</f>
        <v>20</v>
      </c>
      <c r="F559" s="2" t="s">
        <v>368</v>
      </c>
      <c r="G559" s="2" t="s">
        <v>114</v>
      </c>
      <c r="H559" s="2" t="s">
        <v>237</v>
      </c>
      <c r="I559" s="3">
        <v>49.78</v>
      </c>
    </row>
    <row r="560" spans="1:9">
      <c r="A560" s="1">
        <v>43599</v>
      </c>
      <c r="B560" s="29">
        <f>YEAR(Data_Table[[#This Row],[Date]])</f>
        <v>2019</v>
      </c>
      <c r="C560" s="2" t="str">
        <f>TEXT(Data_Table[[#This Row],[Date]],"mmm")</f>
        <v>May</v>
      </c>
      <c r="D560" s="2" t="str">
        <f>"Q"&amp;INT((MONTH(Data_Table[[#This Row],[Date]])-1)/3)+1</f>
        <v>Q2</v>
      </c>
      <c r="E560" s="2">
        <f>WEEKNUM(Data_Table[[#This Row],[Date]], 2)</f>
        <v>20</v>
      </c>
      <c r="F560" s="2" t="s">
        <v>277</v>
      </c>
      <c r="G560" s="2" t="s">
        <v>42</v>
      </c>
      <c r="H560" s="2" t="s">
        <v>154</v>
      </c>
      <c r="I560" s="3">
        <v>14.5</v>
      </c>
    </row>
    <row r="561" spans="1:9">
      <c r="A561" s="1">
        <v>43599</v>
      </c>
      <c r="B561" s="29">
        <f>YEAR(Data_Table[[#This Row],[Date]])</f>
        <v>2019</v>
      </c>
      <c r="C561" s="2" t="str">
        <f>TEXT(Data_Table[[#This Row],[Date]],"mmm")</f>
        <v>May</v>
      </c>
      <c r="D561" s="2" t="str">
        <f>"Q"&amp;INT((MONTH(Data_Table[[#This Row],[Date]])-1)/3)+1</f>
        <v>Q2</v>
      </c>
      <c r="E561" s="2">
        <f>WEEKNUM(Data_Table[[#This Row],[Date]], 2)</f>
        <v>20</v>
      </c>
      <c r="F561" s="2" t="s">
        <v>368</v>
      </c>
      <c r="G561" s="2" t="s">
        <v>114</v>
      </c>
      <c r="H561" s="2" t="s">
        <v>237</v>
      </c>
      <c r="I561" s="3">
        <v>49.78</v>
      </c>
    </row>
    <row r="562" spans="1:9">
      <c r="A562" s="1">
        <v>43599</v>
      </c>
      <c r="B562" s="29">
        <f>YEAR(Data_Table[[#This Row],[Date]])</f>
        <v>2019</v>
      </c>
      <c r="C562" s="2" t="str">
        <f>TEXT(Data_Table[[#This Row],[Date]],"mmm")</f>
        <v>May</v>
      </c>
      <c r="D562" s="2" t="str">
        <f>"Q"&amp;INT((MONTH(Data_Table[[#This Row],[Date]])-1)/3)+1</f>
        <v>Q2</v>
      </c>
      <c r="E562" s="2">
        <f>WEEKNUM(Data_Table[[#This Row],[Date]], 2)</f>
        <v>20</v>
      </c>
      <c r="F562" s="2" t="s">
        <v>368</v>
      </c>
      <c r="G562" s="2" t="s">
        <v>114</v>
      </c>
      <c r="H562" s="2" t="s">
        <v>237</v>
      </c>
      <c r="I562" s="3">
        <v>49.78</v>
      </c>
    </row>
    <row r="563" spans="1:9">
      <c r="A563" s="1">
        <v>43600</v>
      </c>
      <c r="B563" s="29">
        <f>YEAR(Data_Table[[#This Row],[Date]])</f>
        <v>2019</v>
      </c>
      <c r="C563" s="2" t="str">
        <f>TEXT(Data_Table[[#This Row],[Date]],"mmm")</f>
        <v>May</v>
      </c>
      <c r="D563" s="2" t="str">
        <f>"Q"&amp;INT((MONTH(Data_Table[[#This Row],[Date]])-1)/3)+1</f>
        <v>Q2</v>
      </c>
      <c r="E563" s="2">
        <f>WEEKNUM(Data_Table[[#This Row],[Date]], 2)</f>
        <v>20</v>
      </c>
      <c r="F563" s="2" t="s">
        <v>362</v>
      </c>
      <c r="G563" s="2" t="s">
        <v>110</v>
      </c>
      <c r="H563" s="2" t="s">
        <v>232</v>
      </c>
      <c r="I563" s="3">
        <v>16.5</v>
      </c>
    </row>
    <row r="564" spans="1:9">
      <c r="A564" s="1">
        <v>43600</v>
      </c>
      <c r="B564" s="29">
        <f>YEAR(Data_Table[[#This Row],[Date]])</f>
        <v>2019</v>
      </c>
      <c r="C564" s="2" t="str">
        <f>TEXT(Data_Table[[#This Row],[Date]],"mmm")</f>
        <v>May</v>
      </c>
      <c r="D564" s="2" t="str">
        <f>"Q"&amp;INT((MONTH(Data_Table[[#This Row],[Date]])-1)/3)+1</f>
        <v>Q2</v>
      </c>
      <c r="E564" s="2">
        <f>WEEKNUM(Data_Table[[#This Row],[Date]], 2)</f>
        <v>20</v>
      </c>
      <c r="F564" s="2" t="s">
        <v>389</v>
      </c>
      <c r="G564" s="2" t="s">
        <v>133</v>
      </c>
      <c r="H564" s="2" t="s">
        <v>255</v>
      </c>
      <c r="I564" s="3">
        <v>369.6</v>
      </c>
    </row>
    <row r="565" spans="1:9">
      <c r="A565" s="1">
        <v>43601</v>
      </c>
      <c r="B565" s="29">
        <f>YEAR(Data_Table[[#This Row],[Date]])</f>
        <v>2019</v>
      </c>
      <c r="C565" s="2" t="str">
        <f>TEXT(Data_Table[[#This Row],[Date]],"mmm")</f>
        <v>May</v>
      </c>
      <c r="D565" s="2" t="str">
        <f>"Q"&amp;INT((MONTH(Data_Table[[#This Row],[Date]])-1)/3)+1</f>
        <v>Q2</v>
      </c>
      <c r="E565" s="2">
        <f>WEEKNUM(Data_Table[[#This Row],[Date]], 2)</f>
        <v>20</v>
      </c>
      <c r="F565" s="2" t="s">
        <v>297</v>
      </c>
      <c r="G565" s="2" t="s">
        <v>13</v>
      </c>
      <c r="H565" s="2" t="s">
        <v>13</v>
      </c>
      <c r="I565" s="3">
        <v>22</v>
      </c>
    </row>
    <row r="566" spans="1:9">
      <c r="A566" s="1">
        <v>43603</v>
      </c>
      <c r="B566" s="29">
        <f>YEAR(Data_Table[[#This Row],[Date]])</f>
        <v>2019</v>
      </c>
      <c r="C566" s="2" t="str">
        <f>TEXT(Data_Table[[#This Row],[Date]],"mmm")</f>
        <v>May</v>
      </c>
      <c r="D566" s="2" t="str">
        <f>"Q"&amp;INT((MONTH(Data_Table[[#This Row],[Date]])-1)/3)+1</f>
        <v>Q2</v>
      </c>
      <c r="E566" s="2">
        <f>WEEKNUM(Data_Table[[#This Row],[Date]], 2)</f>
        <v>20</v>
      </c>
      <c r="F566" s="2" t="s">
        <v>360</v>
      </c>
      <c r="G566" s="2" t="s">
        <v>108</v>
      </c>
      <c r="H566" s="2" t="s">
        <v>165</v>
      </c>
      <c r="I566" s="3">
        <v>116.25</v>
      </c>
    </row>
    <row r="567" spans="1:9">
      <c r="A567" s="1">
        <v>43609</v>
      </c>
      <c r="B567" s="29">
        <f>YEAR(Data_Table[[#This Row],[Date]])</f>
        <v>2019</v>
      </c>
      <c r="C567" s="2" t="str">
        <f>TEXT(Data_Table[[#This Row],[Date]],"mmm")</f>
        <v>May</v>
      </c>
      <c r="D567" s="2" t="str">
        <f>"Q"&amp;INT((MONTH(Data_Table[[#This Row],[Date]])-1)/3)+1</f>
        <v>Q2</v>
      </c>
      <c r="E567" s="2">
        <f>WEEKNUM(Data_Table[[#This Row],[Date]], 2)</f>
        <v>21</v>
      </c>
      <c r="F567" s="2" t="s">
        <v>283</v>
      </c>
      <c r="G567" s="2" t="s">
        <v>48</v>
      </c>
      <c r="H567" s="2" t="s">
        <v>160</v>
      </c>
      <c r="I567" s="3">
        <v>28</v>
      </c>
    </row>
    <row r="568" spans="1:9">
      <c r="A568" s="1">
        <v>43609</v>
      </c>
      <c r="B568" s="29">
        <f>YEAR(Data_Table[[#This Row],[Date]])</f>
        <v>2019</v>
      </c>
      <c r="C568" s="2" t="str">
        <f>TEXT(Data_Table[[#This Row],[Date]],"mmm")</f>
        <v>May</v>
      </c>
      <c r="D568" s="2" t="str">
        <f>"Q"&amp;INT((MONTH(Data_Table[[#This Row],[Date]])-1)/3)+1</f>
        <v>Q2</v>
      </c>
      <c r="E568" s="2">
        <f>WEEKNUM(Data_Table[[#This Row],[Date]], 2)</f>
        <v>21</v>
      </c>
      <c r="F568" s="2" t="s">
        <v>360</v>
      </c>
      <c r="G568" s="2" t="s">
        <v>108</v>
      </c>
      <c r="H568" s="2" t="s">
        <v>165</v>
      </c>
      <c r="I568" s="3">
        <v>25</v>
      </c>
    </row>
    <row r="569" spans="1:9">
      <c r="A569" s="1">
        <v>43612</v>
      </c>
      <c r="B569" s="29">
        <f>YEAR(Data_Table[[#This Row],[Date]])</f>
        <v>2019</v>
      </c>
      <c r="C569" s="2" t="str">
        <f>TEXT(Data_Table[[#This Row],[Date]],"mmm")</f>
        <v>May</v>
      </c>
      <c r="D569" s="2" t="str">
        <f>"Q"&amp;INT((MONTH(Data_Table[[#This Row],[Date]])-1)/3)+1</f>
        <v>Q2</v>
      </c>
      <c r="E569" s="2">
        <f>WEEKNUM(Data_Table[[#This Row],[Date]], 2)</f>
        <v>22</v>
      </c>
      <c r="F569" s="2" t="s">
        <v>347</v>
      </c>
      <c r="G569" s="2" t="s">
        <v>99</v>
      </c>
      <c r="H569" s="2" t="s">
        <v>220</v>
      </c>
      <c r="I569" s="3">
        <v>29</v>
      </c>
    </row>
    <row r="570" spans="1:9">
      <c r="A570" s="1">
        <v>43612</v>
      </c>
      <c r="B570" s="29">
        <f>YEAR(Data_Table[[#This Row],[Date]])</f>
        <v>2019</v>
      </c>
      <c r="C570" s="2" t="str">
        <f>TEXT(Data_Table[[#This Row],[Date]],"mmm")</f>
        <v>May</v>
      </c>
      <c r="D570" s="2" t="str">
        <f>"Q"&amp;INT((MONTH(Data_Table[[#This Row],[Date]])-1)/3)+1</f>
        <v>Q2</v>
      </c>
      <c r="E570" s="2">
        <f>WEEKNUM(Data_Table[[#This Row],[Date]], 2)</f>
        <v>22</v>
      </c>
      <c r="F570" s="2" t="s">
        <v>372</v>
      </c>
      <c r="G570" s="2" t="s">
        <v>116</v>
      </c>
      <c r="H570" s="2" t="s">
        <v>240</v>
      </c>
      <c r="I570" s="3">
        <v>31</v>
      </c>
    </row>
    <row r="571" spans="1:9">
      <c r="A571" s="1">
        <v>43612</v>
      </c>
      <c r="B571" s="29">
        <f>YEAR(Data_Table[[#This Row],[Date]])</f>
        <v>2019</v>
      </c>
      <c r="C571" s="2" t="str">
        <f>TEXT(Data_Table[[#This Row],[Date]],"mmm")</f>
        <v>May</v>
      </c>
      <c r="D571" s="2" t="str">
        <f>"Q"&amp;INT((MONTH(Data_Table[[#This Row],[Date]])-1)/3)+1</f>
        <v>Q2</v>
      </c>
      <c r="E571" s="2">
        <f>WEEKNUM(Data_Table[[#This Row],[Date]], 2)</f>
        <v>22</v>
      </c>
      <c r="F571" s="2" t="s">
        <v>387</v>
      </c>
      <c r="G571" s="2" t="s">
        <v>131</v>
      </c>
      <c r="H571" s="2" t="s">
        <v>253</v>
      </c>
      <c r="I571" s="3">
        <v>29</v>
      </c>
    </row>
    <row r="572" spans="1:9">
      <c r="A572" s="1">
        <v>43612</v>
      </c>
      <c r="B572" s="29">
        <f>YEAR(Data_Table[[#This Row],[Date]])</f>
        <v>2019</v>
      </c>
      <c r="C572" s="2" t="str">
        <f>TEXT(Data_Table[[#This Row],[Date]],"mmm")</f>
        <v>May</v>
      </c>
      <c r="D572" s="2" t="str">
        <f>"Q"&amp;INT((MONTH(Data_Table[[#This Row],[Date]])-1)/3)+1</f>
        <v>Q2</v>
      </c>
      <c r="E572" s="2">
        <f>WEEKNUM(Data_Table[[#This Row],[Date]], 2)</f>
        <v>22</v>
      </c>
      <c r="F572" s="2" t="s">
        <v>392</v>
      </c>
      <c r="G572" s="2" t="s">
        <v>136</v>
      </c>
      <c r="H572" s="2" t="s">
        <v>258</v>
      </c>
      <c r="I572" s="3">
        <v>34</v>
      </c>
    </row>
    <row r="573" spans="1:9">
      <c r="A573" s="1">
        <v>43613</v>
      </c>
      <c r="B573" s="29">
        <f>YEAR(Data_Table[[#This Row],[Date]])</f>
        <v>2019</v>
      </c>
      <c r="C573" s="2" t="str">
        <f>TEXT(Data_Table[[#This Row],[Date]],"mmm")</f>
        <v>May</v>
      </c>
      <c r="D573" s="2" t="str">
        <f>"Q"&amp;INT((MONTH(Data_Table[[#This Row],[Date]])-1)/3)+1</f>
        <v>Q2</v>
      </c>
      <c r="E573" s="2">
        <f>WEEKNUM(Data_Table[[#This Row],[Date]], 2)</f>
        <v>22</v>
      </c>
      <c r="F573" s="2" t="s">
        <v>277</v>
      </c>
      <c r="G573" s="2" t="s">
        <v>42</v>
      </c>
      <c r="H573" s="2" t="s">
        <v>154</v>
      </c>
      <c r="I573" s="3">
        <v>14.5</v>
      </c>
    </row>
    <row r="574" spans="1:9">
      <c r="A574" s="1">
        <v>43613</v>
      </c>
      <c r="B574" s="29">
        <f>YEAR(Data_Table[[#This Row],[Date]])</f>
        <v>2019</v>
      </c>
      <c r="C574" s="2" t="str">
        <f>TEXT(Data_Table[[#This Row],[Date]],"mmm")</f>
        <v>May</v>
      </c>
      <c r="D574" s="2" t="str">
        <f>"Q"&amp;INT((MONTH(Data_Table[[#This Row],[Date]])-1)/3)+1</f>
        <v>Q2</v>
      </c>
      <c r="E574" s="2">
        <f>WEEKNUM(Data_Table[[#This Row],[Date]], 2)</f>
        <v>22</v>
      </c>
      <c r="F574" s="2" t="s">
        <v>333</v>
      </c>
      <c r="G574" s="2" t="s">
        <v>89</v>
      </c>
      <c r="H574" s="2" t="s">
        <v>208</v>
      </c>
      <c r="I574" s="3">
        <v>29</v>
      </c>
    </row>
    <row r="575" spans="1:9">
      <c r="A575" s="1">
        <v>43615</v>
      </c>
      <c r="B575" s="29">
        <f>YEAR(Data_Table[[#This Row],[Date]])</f>
        <v>2019</v>
      </c>
      <c r="C575" s="2" t="str">
        <f>TEXT(Data_Table[[#This Row],[Date]],"mmm")</f>
        <v>May</v>
      </c>
      <c r="D575" s="2" t="str">
        <f>"Q"&amp;INT((MONTH(Data_Table[[#This Row],[Date]])-1)/3)+1</f>
        <v>Q2</v>
      </c>
      <c r="E575" s="2">
        <f>WEEKNUM(Data_Table[[#This Row],[Date]], 2)</f>
        <v>22</v>
      </c>
      <c r="F575" s="2" t="s">
        <v>298</v>
      </c>
      <c r="G575" s="2" t="s">
        <v>59</v>
      </c>
      <c r="H575" s="2" t="s">
        <v>175</v>
      </c>
      <c r="I575" s="3">
        <v>207</v>
      </c>
    </row>
    <row r="576" spans="1:9">
      <c r="A576" s="1">
        <v>43616</v>
      </c>
      <c r="B576" s="29">
        <f>YEAR(Data_Table[[#This Row],[Date]])</f>
        <v>2019</v>
      </c>
      <c r="C576" s="2" t="str">
        <f>TEXT(Data_Table[[#This Row],[Date]],"mmm")</f>
        <v>May</v>
      </c>
      <c r="D576" s="2" t="str">
        <f>"Q"&amp;INT((MONTH(Data_Table[[#This Row],[Date]])-1)/3)+1</f>
        <v>Q2</v>
      </c>
      <c r="E576" s="2">
        <f>WEEKNUM(Data_Table[[#This Row],[Date]], 2)</f>
        <v>22</v>
      </c>
      <c r="F576" s="2" t="s">
        <v>277</v>
      </c>
      <c r="G576" s="2" t="s">
        <v>42</v>
      </c>
      <c r="H576" s="2" t="s">
        <v>154</v>
      </c>
      <c r="I576" s="3">
        <v>14.5</v>
      </c>
    </row>
    <row r="577" spans="1:9">
      <c r="A577" s="1">
        <v>43618</v>
      </c>
      <c r="B577" s="29">
        <f>YEAR(Data_Table[[#This Row],[Date]])</f>
        <v>2019</v>
      </c>
      <c r="C577" s="2" t="str">
        <f>TEXT(Data_Table[[#This Row],[Date]],"mmm")</f>
        <v>Jun</v>
      </c>
      <c r="D577" s="2" t="str">
        <f>"Q"&amp;INT((MONTH(Data_Table[[#This Row],[Date]])-1)/3)+1</f>
        <v>Q2</v>
      </c>
      <c r="E577" s="2">
        <f>WEEKNUM(Data_Table[[#This Row],[Date]], 2)</f>
        <v>22</v>
      </c>
      <c r="F577" s="2" t="s">
        <v>281</v>
      </c>
      <c r="G577" s="2" t="s">
        <v>45</v>
      </c>
      <c r="H577" s="2" t="s">
        <v>157</v>
      </c>
      <c r="I577" s="3">
        <v>31</v>
      </c>
    </row>
    <row r="578" spans="1:9">
      <c r="A578" s="1">
        <v>43619</v>
      </c>
      <c r="B578" s="29">
        <f>YEAR(Data_Table[[#This Row],[Date]])</f>
        <v>2019</v>
      </c>
      <c r="C578" s="2" t="str">
        <f>TEXT(Data_Table[[#This Row],[Date]],"mmm")</f>
        <v>Jun</v>
      </c>
      <c r="D578" s="2" t="str">
        <f>"Q"&amp;INT((MONTH(Data_Table[[#This Row],[Date]])-1)/3)+1</f>
        <v>Q2</v>
      </c>
      <c r="E578" s="2">
        <f>WEEKNUM(Data_Table[[#This Row],[Date]], 2)</f>
        <v>23</v>
      </c>
      <c r="F578" s="2" t="s">
        <v>277</v>
      </c>
      <c r="G578" s="2" t="s">
        <v>42</v>
      </c>
      <c r="H578" s="2" t="s">
        <v>154</v>
      </c>
      <c r="I578" s="3">
        <v>21.75</v>
      </c>
    </row>
    <row r="579" spans="1:9">
      <c r="A579" s="1">
        <v>43619</v>
      </c>
      <c r="B579" s="29">
        <f>YEAR(Data_Table[[#This Row],[Date]])</f>
        <v>2019</v>
      </c>
      <c r="C579" s="2" t="str">
        <f>TEXT(Data_Table[[#This Row],[Date]],"mmm")</f>
        <v>Jun</v>
      </c>
      <c r="D579" s="2" t="str">
        <f>"Q"&amp;INT((MONTH(Data_Table[[#This Row],[Date]])-1)/3)+1</f>
        <v>Q2</v>
      </c>
      <c r="E579" s="2">
        <f>WEEKNUM(Data_Table[[#This Row],[Date]], 2)</f>
        <v>23</v>
      </c>
      <c r="F579" s="2" t="s">
        <v>392</v>
      </c>
      <c r="G579" s="2" t="s">
        <v>136</v>
      </c>
      <c r="H579" s="2" t="s">
        <v>258</v>
      </c>
      <c r="I579" s="3">
        <v>17</v>
      </c>
    </row>
    <row r="580" spans="1:9">
      <c r="A580" s="1">
        <v>43620</v>
      </c>
      <c r="B580" s="29">
        <f>YEAR(Data_Table[[#This Row],[Date]])</f>
        <v>2019</v>
      </c>
      <c r="C580" s="2" t="str">
        <f>TEXT(Data_Table[[#This Row],[Date]],"mmm")</f>
        <v>Jun</v>
      </c>
      <c r="D580" s="2" t="str">
        <f>"Q"&amp;INT((MONTH(Data_Table[[#This Row],[Date]])-1)/3)+1</f>
        <v>Q2</v>
      </c>
      <c r="E580" s="2">
        <f>WEEKNUM(Data_Table[[#This Row],[Date]], 2)</f>
        <v>23</v>
      </c>
      <c r="F580" s="2" t="s">
        <v>333</v>
      </c>
      <c r="G580" s="2" t="s">
        <v>89</v>
      </c>
      <c r="H580" s="2" t="s">
        <v>208</v>
      </c>
      <c r="I580" s="3">
        <v>147.25</v>
      </c>
    </row>
    <row r="581" spans="1:9">
      <c r="A581" s="1">
        <v>43620</v>
      </c>
      <c r="B581" s="29">
        <f>YEAR(Data_Table[[#This Row],[Date]])</f>
        <v>2019</v>
      </c>
      <c r="C581" s="2" t="str">
        <f>TEXT(Data_Table[[#This Row],[Date]],"mmm")</f>
        <v>Jun</v>
      </c>
      <c r="D581" s="2" t="str">
        <f>"Q"&amp;INT((MONTH(Data_Table[[#This Row],[Date]])-1)/3)+1</f>
        <v>Q2</v>
      </c>
      <c r="E581" s="2">
        <f>WEEKNUM(Data_Table[[#This Row],[Date]], 2)</f>
        <v>23</v>
      </c>
      <c r="F581" s="2" t="s">
        <v>387</v>
      </c>
      <c r="G581" s="2" t="s">
        <v>131</v>
      </c>
      <c r="H581" s="2" t="s">
        <v>253</v>
      </c>
      <c r="I581" s="3">
        <v>137.75</v>
      </c>
    </row>
    <row r="582" spans="1:9">
      <c r="A582" s="1">
        <v>43621</v>
      </c>
      <c r="B582" s="29">
        <f>YEAR(Data_Table[[#This Row],[Date]])</f>
        <v>2019</v>
      </c>
      <c r="C582" s="2" t="str">
        <f>TEXT(Data_Table[[#This Row],[Date]],"mmm")</f>
        <v>Jun</v>
      </c>
      <c r="D582" s="2" t="str">
        <f>"Q"&amp;INT((MONTH(Data_Table[[#This Row],[Date]])-1)/3)+1</f>
        <v>Q2</v>
      </c>
      <c r="E582" s="2">
        <f>WEEKNUM(Data_Table[[#This Row],[Date]], 2)</f>
        <v>23</v>
      </c>
      <c r="F582" s="2" t="s">
        <v>329</v>
      </c>
      <c r="G582" s="2" t="s">
        <v>85</v>
      </c>
      <c r="H582" s="2" t="s">
        <v>204</v>
      </c>
      <c r="I582" s="3">
        <v>250</v>
      </c>
    </row>
    <row r="583" spans="1:9">
      <c r="A583" s="1">
        <v>43622</v>
      </c>
      <c r="B583" s="29">
        <f>YEAR(Data_Table[[#This Row],[Date]])</f>
        <v>2019</v>
      </c>
      <c r="C583" s="2" t="str">
        <f>TEXT(Data_Table[[#This Row],[Date]],"mmm")</f>
        <v>Jun</v>
      </c>
      <c r="D583" s="2" t="str">
        <f>"Q"&amp;INT((MONTH(Data_Table[[#This Row],[Date]])-1)/3)+1</f>
        <v>Q2</v>
      </c>
      <c r="E583" s="2">
        <f>WEEKNUM(Data_Table[[#This Row],[Date]], 2)</f>
        <v>23</v>
      </c>
      <c r="F583" s="2" t="s">
        <v>277</v>
      </c>
      <c r="G583" s="2" t="s">
        <v>42</v>
      </c>
      <c r="H583" s="2" t="s">
        <v>154</v>
      </c>
      <c r="I583" s="3">
        <v>21.75</v>
      </c>
    </row>
    <row r="584" spans="1:9">
      <c r="A584" s="1">
        <v>43622</v>
      </c>
      <c r="B584" s="29">
        <f>YEAR(Data_Table[[#This Row],[Date]])</f>
        <v>2019</v>
      </c>
      <c r="C584" s="2" t="str">
        <f>TEXT(Data_Table[[#This Row],[Date]],"mmm")</f>
        <v>Jun</v>
      </c>
      <c r="D584" s="2" t="str">
        <f>"Q"&amp;INT((MONTH(Data_Table[[#This Row],[Date]])-1)/3)+1</f>
        <v>Q2</v>
      </c>
      <c r="E584" s="2">
        <f>WEEKNUM(Data_Table[[#This Row],[Date]], 2)</f>
        <v>23</v>
      </c>
      <c r="F584" s="2" t="s">
        <v>328</v>
      </c>
      <c r="G584" s="2" t="s">
        <v>84</v>
      </c>
      <c r="H584" s="2" t="s">
        <v>203</v>
      </c>
      <c r="I584" s="3">
        <v>29</v>
      </c>
    </row>
    <row r="585" spans="1:9">
      <c r="A585" s="1">
        <v>43622</v>
      </c>
      <c r="B585" s="29">
        <f>YEAR(Data_Table[[#This Row],[Date]])</f>
        <v>2019</v>
      </c>
      <c r="C585" s="2" t="str">
        <f>TEXT(Data_Table[[#This Row],[Date]],"mmm")</f>
        <v>Jun</v>
      </c>
      <c r="D585" s="2" t="str">
        <f>"Q"&amp;INT((MONTH(Data_Table[[#This Row],[Date]])-1)/3)+1</f>
        <v>Q2</v>
      </c>
      <c r="E585" s="2">
        <f>WEEKNUM(Data_Table[[#This Row],[Date]], 2)</f>
        <v>23</v>
      </c>
      <c r="F585" s="2" t="s">
        <v>347</v>
      </c>
      <c r="G585" s="2" t="s">
        <v>99</v>
      </c>
      <c r="H585" s="2" t="s">
        <v>220</v>
      </c>
      <c r="I585" s="3">
        <v>266.8</v>
      </c>
    </row>
    <row r="586" spans="1:9">
      <c r="A586" s="1">
        <v>43625</v>
      </c>
      <c r="B586" s="29">
        <f>YEAR(Data_Table[[#This Row],[Date]])</f>
        <v>2019</v>
      </c>
      <c r="C586" s="2" t="str">
        <f>TEXT(Data_Table[[#This Row],[Date]],"mmm")</f>
        <v>Jun</v>
      </c>
      <c r="D586" s="2" t="str">
        <f>"Q"&amp;INT((MONTH(Data_Table[[#This Row],[Date]])-1)/3)+1</f>
        <v>Q2</v>
      </c>
      <c r="E586" s="2">
        <f>WEEKNUM(Data_Table[[#This Row],[Date]], 2)</f>
        <v>23</v>
      </c>
      <c r="F586" s="2" t="s">
        <v>281</v>
      </c>
      <c r="G586" s="2" t="s">
        <v>45</v>
      </c>
      <c r="H586" s="2" t="s">
        <v>157</v>
      </c>
      <c r="I586" s="3">
        <v>147.25</v>
      </c>
    </row>
    <row r="587" spans="1:9">
      <c r="A587" s="1">
        <v>43627</v>
      </c>
      <c r="B587" s="29">
        <f>YEAR(Data_Table[[#This Row],[Date]])</f>
        <v>2019</v>
      </c>
      <c r="C587" s="2" t="str">
        <f>TEXT(Data_Table[[#This Row],[Date]],"mmm")</f>
        <v>Jun</v>
      </c>
      <c r="D587" s="2" t="str">
        <f>"Q"&amp;INT((MONTH(Data_Table[[#This Row],[Date]])-1)/3)+1</f>
        <v>Q2</v>
      </c>
      <c r="E587" s="2">
        <f>WEEKNUM(Data_Table[[#This Row],[Date]], 2)</f>
        <v>24</v>
      </c>
      <c r="F587" s="2" t="s">
        <v>372</v>
      </c>
      <c r="G587" s="2" t="s">
        <v>116</v>
      </c>
      <c r="H587" s="2" t="s">
        <v>240</v>
      </c>
      <c r="I587" s="3">
        <v>157.87</v>
      </c>
    </row>
    <row r="588" spans="1:9">
      <c r="A588" s="1">
        <v>43628</v>
      </c>
      <c r="B588" s="29">
        <f>YEAR(Data_Table[[#This Row],[Date]])</f>
        <v>2019</v>
      </c>
      <c r="C588" s="2" t="str">
        <f>TEXT(Data_Table[[#This Row],[Date]],"mmm")</f>
        <v>Jun</v>
      </c>
      <c r="D588" s="2" t="str">
        <f>"Q"&amp;INT((MONTH(Data_Table[[#This Row],[Date]])-1)/3)+1</f>
        <v>Q2</v>
      </c>
      <c r="E588" s="2">
        <f>WEEKNUM(Data_Table[[#This Row],[Date]], 2)</f>
        <v>24</v>
      </c>
      <c r="F588" s="2" t="s">
        <v>391</v>
      </c>
      <c r="G588" s="2" t="s">
        <v>135</v>
      </c>
      <c r="H588" s="2" t="s">
        <v>257</v>
      </c>
      <c r="I588" s="3">
        <v>60</v>
      </c>
    </row>
    <row r="589" spans="1:9">
      <c r="A589" s="1">
        <v>43630</v>
      </c>
      <c r="B589" s="29">
        <f>YEAR(Data_Table[[#This Row],[Date]])</f>
        <v>2019</v>
      </c>
      <c r="C589" s="2" t="str">
        <f>TEXT(Data_Table[[#This Row],[Date]],"mmm")</f>
        <v>Jun</v>
      </c>
      <c r="D589" s="2" t="str">
        <f>"Q"&amp;INT((MONTH(Data_Table[[#This Row],[Date]])-1)/3)+1</f>
        <v>Q2</v>
      </c>
      <c r="E589" s="2">
        <f>WEEKNUM(Data_Table[[#This Row],[Date]], 2)</f>
        <v>24</v>
      </c>
      <c r="F589" s="2" t="s">
        <v>322</v>
      </c>
      <c r="G589" s="2" t="s">
        <v>78</v>
      </c>
      <c r="H589" s="2" t="s">
        <v>197</v>
      </c>
      <c r="I589" s="3">
        <v>420</v>
      </c>
    </row>
    <row r="590" spans="1:9">
      <c r="A590" s="1">
        <v>43633</v>
      </c>
      <c r="B590" s="29">
        <f>YEAR(Data_Table[[#This Row],[Date]])</f>
        <v>2019</v>
      </c>
      <c r="C590" s="2" t="str">
        <f>TEXT(Data_Table[[#This Row],[Date]],"mmm")</f>
        <v>Jun</v>
      </c>
      <c r="D590" s="2" t="str">
        <f>"Q"&amp;INT((MONTH(Data_Table[[#This Row],[Date]])-1)/3)+1</f>
        <v>Q2</v>
      </c>
      <c r="E590" s="2">
        <f>WEEKNUM(Data_Table[[#This Row],[Date]], 2)</f>
        <v>25</v>
      </c>
      <c r="F590" s="2" t="s">
        <v>277</v>
      </c>
      <c r="G590" s="2" t="s">
        <v>42</v>
      </c>
      <c r="H590" s="2" t="s">
        <v>154</v>
      </c>
      <c r="I590" s="3">
        <v>21.75</v>
      </c>
    </row>
    <row r="591" spans="1:9">
      <c r="A591" s="1">
        <v>43634</v>
      </c>
      <c r="B591" s="29">
        <f>YEAR(Data_Table[[#This Row],[Date]])</f>
        <v>2019</v>
      </c>
      <c r="C591" s="2" t="str">
        <f>TEXT(Data_Table[[#This Row],[Date]],"mmm")</f>
        <v>Jun</v>
      </c>
      <c r="D591" s="2" t="str">
        <f>"Q"&amp;INT((MONTH(Data_Table[[#This Row],[Date]])-1)/3)+1</f>
        <v>Q2</v>
      </c>
      <c r="E591" s="2">
        <f>WEEKNUM(Data_Table[[#This Row],[Date]], 2)</f>
        <v>25</v>
      </c>
      <c r="F591" s="2" t="s">
        <v>392</v>
      </c>
      <c r="G591" s="2" t="s">
        <v>136</v>
      </c>
      <c r="H591" s="2" t="s">
        <v>258</v>
      </c>
      <c r="I591" s="3">
        <v>17</v>
      </c>
    </row>
    <row r="592" spans="1:9">
      <c r="A592" s="1">
        <v>43636</v>
      </c>
      <c r="B592" s="29">
        <f>YEAR(Data_Table[[#This Row],[Date]])</f>
        <v>2019</v>
      </c>
      <c r="C592" s="2" t="str">
        <f>TEXT(Data_Table[[#This Row],[Date]],"mmm")</f>
        <v>Jun</v>
      </c>
      <c r="D592" s="2" t="str">
        <f>"Q"&amp;INT((MONTH(Data_Table[[#This Row],[Date]])-1)/3)+1</f>
        <v>Q2</v>
      </c>
      <c r="E592" s="2">
        <f>WEEKNUM(Data_Table[[#This Row],[Date]], 2)</f>
        <v>25</v>
      </c>
      <c r="F592" s="2" t="s">
        <v>336</v>
      </c>
      <c r="G592" s="2" t="s">
        <v>91</v>
      </c>
      <c r="H592" s="2" t="s">
        <v>211</v>
      </c>
      <c r="I592" s="3">
        <v>142.5</v>
      </c>
    </row>
    <row r="593" spans="1:9">
      <c r="A593" s="1">
        <v>43639</v>
      </c>
      <c r="B593" s="29">
        <f>YEAR(Data_Table[[#This Row],[Date]])</f>
        <v>2019</v>
      </c>
      <c r="C593" s="2" t="str">
        <f>TEXT(Data_Table[[#This Row],[Date]],"mmm")</f>
        <v>Jun</v>
      </c>
      <c r="D593" s="2" t="str">
        <f>"Q"&amp;INT((MONTH(Data_Table[[#This Row],[Date]])-1)/3)+1</f>
        <v>Q2</v>
      </c>
      <c r="E593" s="2">
        <f>WEEKNUM(Data_Table[[#This Row],[Date]], 2)</f>
        <v>25</v>
      </c>
      <c r="F593" s="2" t="s">
        <v>283</v>
      </c>
      <c r="G593" s="2" t="s">
        <v>48</v>
      </c>
      <c r="H593" s="2" t="s">
        <v>160</v>
      </c>
      <c r="I593" s="3">
        <v>28</v>
      </c>
    </row>
    <row r="594" spans="1:9">
      <c r="A594" s="1">
        <v>43642</v>
      </c>
      <c r="B594" s="29">
        <f>YEAR(Data_Table[[#This Row],[Date]])</f>
        <v>2019</v>
      </c>
      <c r="C594" s="2" t="str">
        <f>TEXT(Data_Table[[#This Row],[Date]],"mmm")</f>
        <v>Jun</v>
      </c>
      <c r="D594" s="2" t="str">
        <f>"Q"&amp;INT((MONTH(Data_Table[[#This Row],[Date]])-1)/3)+1</f>
        <v>Q2</v>
      </c>
      <c r="E594" s="2">
        <f>WEEKNUM(Data_Table[[#This Row],[Date]], 2)</f>
        <v>26</v>
      </c>
      <c r="F594" s="2" t="s">
        <v>370</v>
      </c>
      <c r="G594" s="2" t="s">
        <v>114</v>
      </c>
      <c r="H594" s="2" t="s">
        <v>239</v>
      </c>
      <c r="I594" s="3">
        <v>12.5</v>
      </c>
    </row>
    <row r="595" spans="1:9">
      <c r="A595" s="1">
        <v>43643</v>
      </c>
      <c r="B595" s="29">
        <f>YEAR(Data_Table[[#This Row],[Date]])</f>
        <v>2019</v>
      </c>
      <c r="C595" s="2" t="str">
        <f>TEXT(Data_Table[[#This Row],[Date]],"mmm")</f>
        <v>Jun</v>
      </c>
      <c r="D595" s="2" t="str">
        <f>"Q"&amp;INT((MONTH(Data_Table[[#This Row],[Date]])-1)/3)+1</f>
        <v>Q2</v>
      </c>
      <c r="E595" s="2">
        <f>WEEKNUM(Data_Table[[#This Row],[Date]], 2)</f>
        <v>26</v>
      </c>
      <c r="F595" s="2" t="s">
        <v>297</v>
      </c>
      <c r="G595" s="2" t="s">
        <v>13</v>
      </c>
      <c r="H595" s="2" t="s">
        <v>13</v>
      </c>
      <c r="I595" s="3">
        <v>22</v>
      </c>
    </row>
    <row r="596" spans="1:9">
      <c r="A596" s="1">
        <v>43643</v>
      </c>
      <c r="B596" s="29">
        <f>YEAR(Data_Table[[#This Row],[Date]])</f>
        <v>2019</v>
      </c>
      <c r="C596" s="2" t="str">
        <f>TEXT(Data_Table[[#This Row],[Date]],"mmm")</f>
        <v>Jun</v>
      </c>
      <c r="D596" s="2" t="str">
        <f>"Q"&amp;INT((MONTH(Data_Table[[#This Row],[Date]])-1)/3)+1</f>
        <v>Q2</v>
      </c>
      <c r="E596" s="2">
        <f>WEEKNUM(Data_Table[[#This Row],[Date]], 2)</f>
        <v>26</v>
      </c>
      <c r="F596" s="2" t="s">
        <v>328</v>
      </c>
      <c r="G596" s="2" t="s">
        <v>84</v>
      </c>
      <c r="H596" s="2" t="s">
        <v>203</v>
      </c>
      <c r="I596" s="3">
        <v>133.4</v>
      </c>
    </row>
    <row r="597" spans="1:9">
      <c r="A597" s="1">
        <v>43649</v>
      </c>
      <c r="B597" s="29">
        <f>YEAR(Data_Table[[#This Row],[Date]])</f>
        <v>2019</v>
      </c>
      <c r="C597" s="2" t="str">
        <f>TEXT(Data_Table[[#This Row],[Date]],"mmm")</f>
        <v>Jul</v>
      </c>
      <c r="D597" s="2" t="str">
        <f>"Q"&amp;INT((MONTH(Data_Table[[#This Row],[Date]])-1)/3)+1</f>
        <v>Q3</v>
      </c>
      <c r="E597" s="2">
        <f>WEEKNUM(Data_Table[[#This Row],[Date]], 2)</f>
        <v>27</v>
      </c>
      <c r="F597" s="2" t="s">
        <v>277</v>
      </c>
      <c r="G597" s="2" t="s">
        <v>42</v>
      </c>
      <c r="H597" s="2" t="s">
        <v>154</v>
      </c>
      <c r="I597" s="3">
        <v>21.75</v>
      </c>
    </row>
    <row r="598" spans="1:9">
      <c r="A598" s="1">
        <v>43649</v>
      </c>
      <c r="B598" s="29">
        <f>YEAR(Data_Table[[#This Row],[Date]])</f>
        <v>2019</v>
      </c>
      <c r="C598" s="2" t="str">
        <f>TEXT(Data_Table[[#This Row],[Date]],"mmm")</f>
        <v>Jul</v>
      </c>
      <c r="D598" s="2" t="str">
        <f>"Q"&amp;INT((MONTH(Data_Table[[#This Row],[Date]])-1)/3)+1</f>
        <v>Q3</v>
      </c>
      <c r="E598" s="2">
        <f>WEEKNUM(Data_Table[[#This Row],[Date]], 2)</f>
        <v>27</v>
      </c>
      <c r="F598" s="2" t="s">
        <v>392</v>
      </c>
      <c r="G598" s="2" t="s">
        <v>136</v>
      </c>
      <c r="H598" s="2" t="s">
        <v>258</v>
      </c>
      <c r="I598" s="3">
        <v>17</v>
      </c>
    </row>
    <row r="599" spans="1:9">
      <c r="A599" s="1">
        <v>43651</v>
      </c>
      <c r="B599" s="29">
        <f>YEAR(Data_Table[[#This Row],[Date]])</f>
        <v>2019</v>
      </c>
      <c r="C599" s="2" t="str">
        <f>TEXT(Data_Table[[#This Row],[Date]],"mmm")</f>
        <v>Jul</v>
      </c>
      <c r="D599" s="2" t="str">
        <f>"Q"&amp;INT((MONTH(Data_Table[[#This Row],[Date]])-1)/3)+1</f>
        <v>Q3</v>
      </c>
      <c r="E599" s="2">
        <f>WEEKNUM(Data_Table[[#This Row],[Date]], 2)</f>
        <v>27</v>
      </c>
      <c r="F599" s="2" t="s">
        <v>370</v>
      </c>
      <c r="G599" s="2" t="s">
        <v>114</v>
      </c>
      <c r="H599" s="2" t="s">
        <v>239</v>
      </c>
      <c r="I599" s="3">
        <v>12.5</v>
      </c>
    </row>
    <row r="600" spans="1:9">
      <c r="A600" s="1">
        <v>43651</v>
      </c>
      <c r="B600" s="29">
        <f>YEAR(Data_Table[[#This Row],[Date]])</f>
        <v>2019</v>
      </c>
      <c r="C600" s="2" t="str">
        <f>TEXT(Data_Table[[#This Row],[Date]],"mmm")</f>
        <v>Jul</v>
      </c>
      <c r="D600" s="2" t="str">
        <f>"Q"&amp;INT((MONTH(Data_Table[[#This Row],[Date]])-1)/3)+1</f>
        <v>Q3</v>
      </c>
      <c r="E600" s="2">
        <f>WEEKNUM(Data_Table[[#This Row],[Date]], 2)</f>
        <v>27</v>
      </c>
      <c r="F600" s="2" t="s">
        <v>370</v>
      </c>
      <c r="G600" s="2" t="s">
        <v>114</v>
      </c>
      <c r="H600" s="2" t="s">
        <v>239</v>
      </c>
      <c r="I600" s="3">
        <v>12.5</v>
      </c>
    </row>
    <row r="601" spans="1:9">
      <c r="A601" s="1">
        <v>43655</v>
      </c>
      <c r="B601" s="29">
        <f>YEAR(Data_Table[[#This Row],[Date]])</f>
        <v>2019</v>
      </c>
      <c r="C601" s="2" t="str">
        <f>TEXT(Data_Table[[#This Row],[Date]],"mmm")</f>
        <v>Jul</v>
      </c>
      <c r="D601" s="2" t="str">
        <f>"Q"&amp;INT((MONTH(Data_Table[[#This Row],[Date]])-1)/3)+1</f>
        <v>Q3</v>
      </c>
      <c r="E601" s="2">
        <f>WEEKNUM(Data_Table[[#This Row],[Date]], 2)</f>
        <v>28</v>
      </c>
      <c r="F601" s="2" t="s">
        <v>392</v>
      </c>
      <c r="G601" s="2" t="s">
        <v>136</v>
      </c>
      <c r="H601" s="2" t="s">
        <v>258</v>
      </c>
      <c r="I601" s="3">
        <v>17</v>
      </c>
    </row>
    <row r="602" spans="1:9">
      <c r="A602" s="1">
        <v>43657</v>
      </c>
      <c r="B602" s="29">
        <f>YEAR(Data_Table[[#This Row],[Date]])</f>
        <v>2019</v>
      </c>
      <c r="C602" s="2" t="str">
        <f>TEXT(Data_Table[[#This Row],[Date]],"mmm")</f>
        <v>Jul</v>
      </c>
      <c r="D602" s="2" t="str">
        <f>"Q"&amp;INT((MONTH(Data_Table[[#This Row],[Date]])-1)/3)+1</f>
        <v>Q3</v>
      </c>
      <c r="E602" s="2">
        <f>WEEKNUM(Data_Table[[#This Row],[Date]], 2)</f>
        <v>28</v>
      </c>
      <c r="F602" s="2" t="s">
        <v>387</v>
      </c>
      <c r="G602" s="2" t="s">
        <v>131</v>
      </c>
      <c r="H602" s="2" t="s">
        <v>253</v>
      </c>
      <c r="I602" s="3">
        <v>137.75</v>
      </c>
    </row>
    <row r="603" spans="1:9">
      <c r="A603" s="1">
        <v>43658</v>
      </c>
      <c r="B603" s="29">
        <f>YEAR(Data_Table[[#This Row],[Date]])</f>
        <v>2019</v>
      </c>
      <c r="C603" s="2" t="str">
        <f>TEXT(Data_Table[[#This Row],[Date]],"mmm")</f>
        <v>Jul</v>
      </c>
      <c r="D603" s="2" t="str">
        <f>"Q"&amp;INT((MONTH(Data_Table[[#This Row],[Date]])-1)/3)+1</f>
        <v>Q3</v>
      </c>
      <c r="E603" s="2">
        <f>WEEKNUM(Data_Table[[#This Row],[Date]], 2)</f>
        <v>28</v>
      </c>
      <c r="F603" s="2" t="s">
        <v>283</v>
      </c>
      <c r="G603" s="2" t="s">
        <v>48</v>
      </c>
      <c r="H603" s="2" t="s">
        <v>160</v>
      </c>
      <c r="I603" s="3">
        <v>28</v>
      </c>
    </row>
    <row r="604" spans="1:9">
      <c r="A604" s="1">
        <v>43661</v>
      </c>
      <c r="B604" s="29">
        <f>YEAR(Data_Table[[#This Row],[Date]])</f>
        <v>2019</v>
      </c>
      <c r="C604" s="2" t="str">
        <f>TEXT(Data_Table[[#This Row],[Date]],"mmm")</f>
        <v>Jul</v>
      </c>
      <c r="D604" s="2" t="str">
        <f>"Q"&amp;INT((MONTH(Data_Table[[#This Row],[Date]])-1)/3)+1</f>
        <v>Q3</v>
      </c>
      <c r="E604" s="2">
        <f>WEEKNUM(Data_Table[[#This Row],[Date]], 2)</f>
        <v>29</v>
      </c>
      <c r="F604" s="2" t="s">
        <v>298</v>
      </c>
      <c r="G604" s="2" t="s">
        <v>59</v>
      </c>
      <c r="H604" s="2" t="s">
        <v>175</v>
      </c>
      <c r="I604" s="3">
        <v>207</v>
      </c>
    </row>
    <row r="605" spans="1:9">
      <c r="A605" s="1">
        <v>43665</v>
      </c>
      <c r="B605" s="29">
        <f>YEAR(Data_Table[[#This Row],[Date]])</f>
        <v>2019</v>
      </c>
      <c r="C605" s="2" t="str">
        <f>TEXT(Data_Table[[#This Row],[Date]],"mmm")</f>
        <v>Jul</v>
      </c>
      <c r="D605" s="2" t="str">
        <f>"Q"&amp;INT((MONTH(Data_Table[[#This Row],[Date]])-1)/3)+1</f>
        <v>Q3</v>
      </c>
      <c r="E605" s="2">
        <f>WEEKNUM(Data_Table[[#This Row],[Date]], 2)</f>
        <v>29</v>
      </c>
      <c r="F605" s="2" t="s">
        <v>295</v>
      </c>
      <c r="G605" s="2" t="s">
        <v>57</v>
      </c>
      <c r="H605" s="2" t="s">
        <v>173</v>
      </c>
      <c r="I605" s="3">
        <v>0.01</v>
      </c>
    </row>
    <row r="606" spans="1:9">
      <c r="A606" s="1">
        <v>43665</v>
      </c>
      <c r="B606" s="29">
        <f>YEAR(Data_Table[[#This Row],[Date]])</f>
        <v>2019</v>
      </c>
      <c r="C606" s="2" t="str">
        <f>TEXT(Data_Table[[#This Row],[Date]],"mmm")</f>
        <v>Jul</v>
      </c>
      <c r="D606" s="2" t="str">
        <f>"Q"&amp;INT((MONTH(Data_Table[[#This Row],[Date]])-1)/3)+1</f>
        <v>Q3</v>
      </c>
      <c r="E606" s="2">
        <f>WEEKNUM(Data_Table[[#This Row],[Date]], 2)</f>
        <v>29</v>
      </c>
      <c r="F606" s="2" t="s">
        <v>392</v>
      </c>
      <c r="G606" s="2" t="s">
        <v>136</v>
      </c>
      <c r="H606" s="2" t="s">
        <v>258</v>
      </c>
      <c r="I606" s="3">
        <v>17</v>
      </c>
    </row>
    <row r="607" spans="1:9">
      <c r="A607" s="1">
        <v>43666</v>
      </c>
      <c r="B607" s="29">
        <f>YEAR(Data_Table[[#This Row],[Date]])</f>
        <v>2019</v>
      </c>
      <c r="C607" s="2" t="str">
        <f>TEXT(Data_Table[[#This Row],[Date]],"mmm")</f>
        <v>Jul</v>
      </c>
      <c r="D607" s="2" t="str">
        <f>"Q"&amp;INT((MONTH(Data_Table[[#This Row],[Date]])-1)/3)+1</f>
        <v>Q3</v>
      </c>
      <c r="E607" s="2">
        <f>WEEKNUM(Data_Table[[#This Row],[Date]], 2)</f>
        <v>29</v>
      </c>
      <c r="F607" s="2" t="s">
        <v>333</v>
      </c>
      <c r="G607" s="2" t="s">
        <v>89</v>
      </c>
      <c r="H607" s="2" t="s">
        <v>208</v>
      </c>
      <c r="I607" s="3">
        <v>498.8</v>
      </c>
    </row>
    <row r="608" spans="1:9">
      <c r="A608" s="1">
        <v>43671</v>
      </c>
      <c r="B608" s="29">
        <f>YEAR(Data_Table[[#This Row],[Date]])</f>
        <v>2019</v>
      </c>
      <c r="C608" s="2" t="str">
        <f>TEXT(Data_Table[[#This Row],[Date]],"mmm")</f>
        <v>Jul</v>
      </c>
      <c r="D608" s="2" t="str">
        <f>"Q"&amp;INT((MONTH(Data_Table[[#This Row],[Date]])-1)/3)+1</f>
        <v>Q3</v>
      </c>
      <c r="E608" s="2">
        <f>WEEKNUM(Data_Table[[#This Row],[Date]], 2)</f>
        <v>30</v>
      </c>
      <c r="F608" s="2" t="s">
        <v>295</v>
      </c>
      <c r="G608" s="2" t="s">
        <v>57</v>
      </c>
      <c r="H608" s="2" t="s">
        <v>173</v>
      </c>
      <c r="I608" s="3">
        <v>28</v>
      </c>
    </row>
    <row r="609" spans="1:9">
      <c r="A609" s="1">
        <v>43671</v>
      </c>
      <c r="B609" s="29">
        <f>YEAR(Data_Table[[#This Row],[Date]])</f>
        <v>2019</v>
      </c>
      <c r="C609" s="2" t="str">
        <f>TEXT(Data_Table[[#This Row],[Date]],"mmm")</f>
        <v>Jul</v>
      </c>
      <c r="D609" s="2" t="str">
        <f>"Q"&amp;INT((MONTH(Data_Table[[#This Row],[Date]])-1)/3)+1</f>
        <v>Q3</v>
      </c>
      <c r="E609" s="2">
        <f>WEEKNUM(Data_Table[[#This Row],[Date]], 2)</f>
        <v>30</v>
      </c>
      <c r="F609" s="2" t="s">
        <v>297</v>
      </c>
      <c r="G609" s="2" t="s">
        <v>13</v>
      </c>
      <c r="H609" s="2" t="s">
        <v>13</v>
      </c>
      <c r="I609" s="3">
        <v>22</v>
      </c>
    </row>
    <row r="610" spans="1:9">
      <c r="A610" s="1">
        <v>43676</v>
      </c>
      <c r="B610" s="29">
        <f>YEAR(Data_Table[[#This Row],[Date]])</f>
        <v>2019</v>
      </c>
      <c r="C610" s="2" t="str">
        <f>TEXT(Data_Table[[#This Row],[Date]],"mmm")</f>
        <v>Jul</v>
      </c>
      <c r="D610" s="2" t="str">
        <f>"Q"&amp;INT((MONTH(Data_Table[[#This Row],[Date]])-1)/3)+1</f>
        <v>Q3</v>
      </c>
      <c r="E610" s="2">
        <f>WEEKNUM(Data_Table[[#This Row],[Date]], 2)</f>
        <v>31</v>
      </c>
      <c r="F610" s="2" t="s">
        <v>295</v>
      </c>
      <c r="G610" s="2" t="s">
        <v>57</v>
      </c>
      <c r="H610" s="2" t="s">
        <v>173</v>
      </c>
      <c r="I610" s="3">
        <v>28</v>
      </c>
    </row>
    <row r="611" spans="1:9">
      <c r="A611" s="1">
        <v>43676</v>
      </c>
      <c r="B611" s="29">
        <f>YEAR(Data_Table[[#This Row],[Date]])</f>
        <v>2019</v>
      </c>
      <c r="C611" s="2" t="str">
        <f>TEXT(Data_Table[[#This Row],[Date]],"mmm")</f>
        <v>Jul</v>
      </c>
      <c r="D611" s="2" t="str">
        <f>"Q"&amp;INT((MONTH(Data_Table[[#This Row],[Date]])-1)/3)+1</f>
        <v>Q3</v>
      </c>
      <c r="E611" s="2">
        <f>WEEKNUM(Data_Table[[#This Row],[Date]], 2)</f>
        <v>31</v>
      </c>
      <c r="F611" s="2" t="s">
        <v>392</v>
      </c>
      <c r="G611" s="2" t="s">
        <v>136</v>
      </c>
      <c r="H611" s="2" t="s">
        <v>258</v>
      </c>
      <c r="I611" s="3">
        <v>17</v>
      </c>
    </row>
    <row r="612" spans="1:9">
      <c r="A612" s="1">
        <v>43697</v>
      </c>
      <c r="B612" s="29">
        <f>YEAR(Data_Table[[#This Row],[Date]])</f>
        <v>2019</v>
      </c>
      <c r="C612" s="2" t="str">
        <f>TEXT(Data_Table[[#This Row],[Date]],"mmm")</f>
        <v>Aug</v>
      </c>
      <c r="D612" s="2" t="str">
        <f>"Q"&amp;INT((MONTH(Data_Table[[#This Row],[Date]])-1)/3)+1</f>
        <v>Q3</v>
      </c>
      <c r="E612" s="2">
        <f>WEEKNUM(Data_Table[[#This Row],[Date]], 2)</f>
        <v>34</v>
      </c>
      <c r="F612" s="2" t="s">
        <v>263</v>
      </c>
      <c r="G612" s="2" t="s">
        <v>29</v>
      </c>
      <c r="H612" s="2" t="s">
        <v>141</v>
      </c>
      <c r="I612" s="3">
        <v>369.9</v>
      </c>
    </row>
    <row r="613" spans="1:9">
      <c r="A613" s="1">
        <v>43698</v>
      </c>
      <c r="B613" s="29">
        <f>YEAR(Data_Table[[#This Row],[Date]])</f>
        <v>2019</v>
      </c>
      <c r="C613" s="2" t="str">
        <f>TEXT(Data_Table[[#This Row],[Date]],"mmm")</f>
        <v>Aug</v>
      </c>
      <c r="D613" s="2" t="str">
        <f>"Q"&amp;INT((MONTH(Data_Table[[#This Row],[Date]])-1)/3)+1</f>
        <v>Q3</v>
      </c>
      <c r="E613" s="2">
        <f>WEEKNUM(Data_Table[[#This Row],[Date]], 2)</f>
        <v>34</v>
      </c>
      <c r="F613" s="2" t="s">
        <v>304</v>
      </c>
      <c r="G613" s="2" t="s">
        <v>63</v>
      </c>
      <c r="H613" s="2" t="s">
        <v>179</v>
      </c>
      <c r="I613" s="3">
        <v>133</v>
      </c>
    </row>
    <row r="614" spans="1:9">
      <c r="A614" s="1">
        <v>43706</v>
      </c>
      <c r="B614" s="29">
        <f>YEAR(Data_Table[[#This Row],[Date]])</f>
        <v>2019</v>
      </c>
      <c r="C614" s="2" t="str">
        <f>TEXT(Data_Table[[#This Row],[Date]],"mmm")</f>
        <v>Aug</v>
      </c>
      <c r="D614" s="2" t="str">
        <f>"Q"&amp;INT((MONTH(Data_Table[[#This Row],[Date]])-1)/3)+1</f>
        <v>Q3</v>
      </c>
      <c r="E614" s="2">
        <f>WEEKNUM(Data_Table[[#This Row],[Date]], 2)</f>
        <v>35</v>
      </c>
      <c r="F614" s="2" t="s">
        <v>297</v>
      </c>
      <c r="G614" s="2" t="s">
        <v>13</v>
      </c>
      <c r="H614" s="2" t="s">
        <v>13</v>
      </c>
      <c r="I614" s="3">
        <v>22</v>
      </c>
    </row>
    <row r="615" spans="1:9">
      <c r="A615" s="1">
        <v>43710</v>
      </c>
      <c r="B615" s="29">
        <f>YEAR(Data_Table[[#This Row],[Date]])</f>
        <v>2019</v>
      </c>
      <c r="C615" s="2" t="str">
        <f>TEXT(Data_Table[[#This Row],[Date]],"mmm")</f>
        <v>Sep</v>
      </c>
      <c r="D615" s="2" t="str">
        <f>"Q"&amp;INT((MONTH(Data_Table[[#This Row],[Date]])-1)/3)+1</f>
        <v>Q3</v>
      </c>
      <c r="E615" s="2">
        <f>WEEKNUM(Data_Table[[#This Row],[Date]], 2)</f>
        <v>36</v>
      </c>
      <c r="F615" s="2" t="s">
        <v>298</v>
      </c>
      <c r="G615" s="2" t="s">
        <v>59</v>
      </c>
      <c r="H615" s="2" t="s">
        <v>175</v>
      </c>
      <c r="I615" s="3">
        <v>173.88</v>
      </c>
    </row>
    <row r="616" spans="1:9">
      <c r="A616" s="1">
        <v>43710</v>
      </c>
      <c r="B616" s="29">
        <f>YEAR(Data_Table[[#This Row],[Date]])</f>
        <v>2019</v>
      </c>
      <c r="C616" s="2" t="str">
        <f>TEXT(Data_Table[[#This Row],[Date]],"mmm")</f>
        <v>Sep</v>
      </c>
      <c r="D616" s="2" t="str">
        <f>"Q"&amp;INT((MONTH(Data_Table[[#This Row],[Date]])-1)/3)+1</f>
        <v>Q3</v>
      </c>
      <c r="E616" s="2">
        <f>WEEKNUM(Data_Table[[#This Row],[Date]], 2)</f>
        <v>36</v>
      </c>
      <c r="F616" s="2" t="s">
        <v>336</v>
      </c>
      <c r="G616" s="2" t="s">
        <v>91</v>
      </c>
      <c r="H616" s="2" t="s">
        <v>211</v>
      </c>
      <c r="I616" s="3">
        <v>142.5</v>
      </c>
    </row>
    <row r="617" spans="1:9">
      <c r="A617" s="1">
        <v>43714</v>
      </c>
      <c r="B617" s="29">
        <f>YEAR(Data_Table[[#This Row],[Date]])</f>
        <v>2019</v>
      </c>
      <c r="C617" s="2" t="str">
        <f>TEXT(Data_Table[[#This Row],[Date]],"mmm")</f>
        <v>Sep</v>
      </c>
      <c r="D617" s="2" t="str">
        <f>"Q"&amp;INT((MONTH(Data_Table[[#This Row],[Date]])-1)/3)+1</f>
        <v>Q3</v>
      </c>
      <c r="E617" s="2">
        <f>WEEKNUM(Data_Table[[#This Row],[Date]], 2)</f>
        <v>36</v>
      </c>
      <c r="F617" s="2" t="s">
        <v>295</v>
      </c>
      <c r="G617" s="2" t="s">
        <v>57</v>
      </c>
      <c r="H617" s="2" t="s">
        <v>173</v>
      </c>
      <c r="I617" s="3">
        <v>28</v>
      </c>
    </row>
    <row r="618" spans="1:9">
      <c r="A618" s="1">
        <v>43717</v>
      </c>
      <c r="B618" s="29">
        <f>YEAR(Data_Table[[#This Row],[Date]])</f>
        <v>2019</v>
      </c>
      <c r="C618" s="2" t="str">
        <f>TEXT(Data_Table[[#This Row],[Date]],"mmm")</f>
        <v>Sep</v>
      </c>
      <c r="D618" s="2" t="str">
        <f>"Q"&amp;INT((MONTH(Data_Table[[#This Row],[Date]])-1)/3)+1</f>
        <v>Q3</v>
      </c>
      <c r="E618" s="2">
        <f>WEEKNUM(Data_Table[[#This Row],[Date]], 2)</f>
        <v>37</v>
      </c>
      <c r="F618" s="2" t="s">
        <v>343</v>
      </c>
      <c r="G618" s="2" t="s">
        <v>95</v>
      </c>
      <c r="H618" s="2" t="s">
        <v>216</v>
      </c>
      <c r="I618" s="3">
        <v>207</v>
      </c>
    </row>
    <row r="619" spans="1:9">
      <c r="A619" s="1">
        <v>43721</v>
      </c>
      <c r="B619" s="29">
        <f>YEAR(Data_Table[[#This Row],[Date]])</f>
        <v>2019</v>
      </c>
      <c r="C619" s="2" t="str">
        <f>TEXT(Data_Table[[#This Row],[Date]],"mmm")</f>
        <v>Sep</v>
      </c>
      <c r="D619" s="2" t="str">
        <f>"Q"&amp;INT((MONTH(Data_Table[[#This Row],[Date]])-1)/3)+1</f>
        <v>Q3</v>
      </c>
      <c r="E619" s="2">
        <f>WEEKNUM(Data_Table[[#This Row],[Date]], 2)</f>
        <v>37</v>
      </c>
      <c r="F619" s="2" t="s">
        <v>391</v>
      </c>
      <c r="G619" s="2" t="s">
        <v>135</v>
      </c>
      <c r="H619" s="2" t="s">
        <v>257</v>
      </c>
      <c r="I619" s="3">
        <v>60</v>
      </c>
    </row>
    <row r="620" spans="1:9">
      <c r="A620" s="1">
        <v>43727</v>
      </c>
      <c r="B620" s="29">
        <f>YEAR(Data_Table[[#This Row],[Date]])</f>
        <v>2019</v>
      </c>
      <c r="C620" s="2" t="str">
        <f>TEXT(Data_Table[[#This Row],[Date]],"mmm")</f>
        <v>Sep</v>
      </c>
      <c r="D620" s="2" t="str">
        <f>"Q"&amp;INT((MONTH(Data_Table[[#This Row],[Date]])-1)/3)+1</f>
        <v>Q3</v>
      </c>
      <c r="E620" s="2">
        <f>WEEKNUM(Data_Table[[#This Row],[Date]], 2)</f>
        <v>38</v>
      </c>
      <c r="F620" s="2" t="s">
        <v>295</v>
      </c>
      <c r="G620" s="2" t="s">
        <v>57</v>
      </c>
      <c r="H620" s="2" t="s">
        <v>173</v>
      </c>
      <c r="I620" s="3">
        <v>28</v>
      </c>
    </row>
    <row r="621" spans="1:9">
      <c r="A621" s="1">
        <v>43727</v>
      </c>
      <c r="B621" s="29">
        <f>YEAR(Data_Table[[#This Row],[Date]])</f>
        <v>2019</v>
      </c>
      <c r="C621" s="2" t="str">
        <f>TEXT(Data_Table[[#This Row],[Date]],"mmm")</f>
        <v>Sep</v>
      </c>
      <c r="D621" s="2" t="str">
        <f>"Q"&amp;INT((MONTH(Data_Table[[#This Row],[Date]])-1)/3)+1</f>
        <v>Q3</v>
      </c>
      <c r="E621" s="2">
        <f>WEEKNUM(Data_Table[[#This Row],[Date]], 2)</f>
        <v>38</v>
      </c>
      <c r="F621" s="2" t="s">
        <v>322</v>
      </c>
      <c r="G621" s="2" t="s">
        <v>78</v>
      </c>
      <c r="H621" s="2" t="s">
        <v>197</v>
      </c>
      <c r="I621" s="3">
        <v>420</v>
      </c>
    </row>
    <row r="622" spans="1:9">
      <c r="A622" s="1">
        <v>43732</v>
      </c>
      <c r="B622" s="29">
        <f>YEAR(Data_Table[[#This Row],[Date]])</f>
        <v>2019</v>
      </c>
      <c r="C622" s="2" t="str">
        <f>TEXT(Data_Table[[#This Row],[Date]],"mmm")</f>
        <v>Sep</v>
      </c>
      <c r="D622" s="2" t="str">
        <f>"Q"&amp;INT((MONTH(Data_Table[[#This Row],[Date]])-1)/3)+1</f>
        <v>Q3</v>
      </c>
      <c r="E622" s="2">
        <f>WEEKNUM(Data_Table[[#This Row],[Date]], 2)</f>
        <v>39</v>
      </c>
      <c r="F622" s="2" t="s">
        <v>345</v>
      </c>
      <c r="G622" s="2" t="s">
        <v>97</v>
      </c>
      <c r="H622" s="2" t="s">
        <v>218</v>
      </c>
      <c r="I622" s="3">
        <v>102</v>
      </c>
    </row>
    <row r="623" spans="1:9">
      <c r="A623" s="1">
        <v>43733</v>
      </c>
      <c r="B623" s="29">
        <f>YEAR(Data_Table[[#This Row],[Date]])</f>
        <v>2019</v>
      </c>
      <c r="C623" s="2" t="str">
        <f>TEXT(Data_Table[[#This Row],[Date]],"mmm")</f>
        <v>Sep</v>
      </c>
      <c r="D623" s="2" t="str">
        <f>"Q"&amp;INT((MONTH(Data_Table[[#This Row],[Date]])-1)/3)+1</f>
        <v>Q3</v>
      </c>
      <c r="E623" s="2">
        <f>WEEKNUM(Data_Table[[#This Row],[Date]], 2)</f>
        <v>39</v>
      </c>
      <c r="F623" s="2" t="s">
        <v>392</v>
      </c>
      <c r="G623" s="2" t="s">
        <v>136</v>
      </c>
      <c r="H623" s="2" t="s">
        <v>258</v>
      </c>
      <c r="I623" s="3">
        <v>34</v>
      </c>
    </row>
    <row r="624" spans="1:9">
      <c r="A624" s="1">
        <v>43735</v>
      </c>
      <c r="B624" s="29">
        <f>YEAR(Data_Table[[#This Row],[Date]])</f>
        <v>2019</v>
      </c>
      <c r="C624" s="2" t="str">
        <f>TEXT(Data_Table[[#This Row],[Date]],"mmm")</f>
        <v>Sep</v>
      </c>
      <c r="D624" s="2" t="str">
        <f>"Q"&amp;INT((MONTH(Data_Table[[#This Row],[Date]])-1)/3)+1</f>
        <v>Q3</v>
      </c>
      <c r="E624" s="2">
        <f>WEEKNUM(Data_Table[[#This Row],[Date]], 2)</f>
        <v>39</v>
      </c>
      <c r="F624" s="2" t="s">
        <v>266</v>
      </c>
      <c r="G624" s="2" t="s">
        <v>32</v>
      </c>
      <c r="H624" s="2" t="s">
        <v>144</v>
      </c>
      <c r="I624" s="3">
        <v>22</v>
      </c>
    </row>
    <row r="625" spans="1:9">
      <c r="A625" s="1">
        <v>43735</v>
      </c>
      <c r="B625" s="29">
        <f>YEAR(Data_Table[[#This Row],[Date]])</f>
        <v>2019</v>
      </c>
      <c r="C625" s="2" t="str">
        <f>TEXT(Data_Table[[#This Row],[Date]],"mmm")</f>
        <v>Sep</v>
      </c>
      <c r="D625" s="2" t="str">
        <f>"Q"&amp;INT((MONTH(Data_Table[[#This Row],[Date]])-1)/3)+1</f>
        <v>Q3</v>
      </c>
      <c r="E625" s="2">
        <f>WEEKNUM(Data_Table[[#This Row],[Date]], 2)</f>
        <v>39</v>
      </c>
      <c r="F625" s="2" t="s">
        <v>328</v>
      </c>
      <c r="G625" s="2" t="s">
        <v>84</v>
      </c>
      <c r="H625" s="2" t="s">
        <v>203</v>
      </c>
      <c r="I625" s="3">
        <v>133.4</v>
      </c>
    </row>
    <row r="626" spans="1:9">
      <c r="A626" s="1">
        <v>43737</v>
      </c>
      <c r="B626" s="29">
        <f>YEAR(Data_Table[[#This Row],[Date]])</f>
        <v>2019</v>
      </c>
      <c r="C626" s="2" t="str">
        <f>TEXT(Data_Table[[#This Row],[Date]],"mmm")</f>
        <v>Sep</v>
      </c>
      <c r="D626" s="2" t="str">
        <f>"Q"&amp;INT((MONTH(Data_Table[[#This Row],[Date]])-1)/3)+1</f>
        <v>Q3</v>
      </c>
      <c r="E626" s="2">
        <f>WEEKNUM(Data_Table[[#This Row],[Date]], 2)</f>
        <v>39</v>
      </c>
      <c r="F626" s="2" t="s">
        <v>331</v>
      </c>
      <c r="G626" s="2" t="s">
        <v>87</v>
      </c>
      <c r="H626" s="2" t="s">
        <v>206</v>
      </c>
      <c r="I626" s="3">
        <v>352.8</v>
      </c>
    </row>
    <row r="627" spans="1:9">
      <c r="A627" s="1">
        <v>43740</v>
      </c>
      <c r="B627" s="29">
        <f>YEAR(Data_Table[[#This Row],[Date]])</f>
        <v>2019</v>
      </c>
      <c r="C627" s="2" t="str">
        <f>TEXT(Data_Table[[#This Row],[Date]],"mmm")</f>
        <v>Oct</v>
      </c>
      <c r="D627" s="2" t="str">
        <f>"Q"&amp;INT((MONTH(Data_Table[[#This Row],[Date]])-1)/3)+1</f>
        <v>Q4</v>
      </c>
      <c r="E627" s="2">
        <f>WEEKNUM(Data_Table[[#This Row],[Date]], 2)</f>
        <v>40</v>
      </c>
      <c r="F627" s="2" t="s">
        <v>304</v>
      </c>
      <c r="G627" s="2" t="s">
        <v>63</v>
      </c>
      <c r="H627" s="2" t="s">
        <v>179</v>
      </c>
      <c r="I627" s="3">
        <v>133</v>
      </c>
    </row>
    <row r="628" spans="1:9">
      <c r="A628" s="1">
        <v>43740</v>
      </c>
      <c r="B628" s="29">
        <f>YEAR(Data_Table[[#This Row],[Date]])</f>
        <v>2019</v>
      </c>
      <c r="C628" s="2" t="str">
        <f>TEXT(Data_Table[[#This Row],[Date]],"mmm")</f>
        <v>Oct</v>
      </c>
      <c r="D628" s="2" t="str">
        <f>"Q"&amp;INT((MONTH(Data_Table[[#This Row],[Date]])-1)/3)+1</f>
        <v>Q4</v>
      </c>
      <c r="E628" s="2">
        <f>WEEKNUM(Data_Table[[#This Row],[Date]], 2)</f>
        <v>40</v>
      </c>
      <c r="F628" s="2" t="s">
        <v>331</v>
      </c>
      <c r="G628" s="2" t="s">
        <v>87</v>
      </c>
      <c r="H628" s="2" t="s">
        <v>206</v>
      </c>
      <c r="I628" s="3">
        <v>46.199999999999996</v>
      </c>
    </row>
    <row r="629" spans="1:9">
      <c r="A629" s="1">
        <v>43740</v>
      </c>
      <c r="B629" s="29">
        <f>YEAR(Data_Table[[#This Row],[Date]])</f>
        <v>2019</v>
      </c>
      <c r="C629" s="2" t="str">
        <f>TEXT(Data_Table[[#This Row],[Date]],"mmm")</f>
        <v>Oct</v>
      </c>
      <c r="D629" s="2" t="str">
        <f>"Q"&amp;INT((MONTH(Data_Table[[#This Row],[Date]])-1)/3)+1</f>
        <v>Q4</v>
      </c>
      <c r="E629" s="2">
        <f>WEEKNUM(Data_Table[[#This Row],[Date]], 2)</f>
        <v>40</v>
      </c>
      <c r="F629" s="2" t="s">
        <v>362</v>
      </c>
      <c r="G629" s="2" t="s">
        <v>110</v>
      </c>
      <c r="H629" s="2" t="s">
        <v>232</v>
      </c>
      <c r="I629" s="3">
        <v>16.5</v>
      </c>
    </row>
    <row r="630" spans="1:9">
      <c r="A630" s="1">
        <v>43740</v>
      </c>
      <c r="B630" s="29">
        <f>YEAR(Data_Table[[#This Row],[Date]])</f>
        <v>2019</v>
      </c>
      <c r="C630" s="2" t="str">
        <f>TEXT(Data_Table[[#This Row],[Date]],"mmm")</f>
        <v>Oct</v>
      </c>
      <c r="D630" s="2" t="str">
        <f>"Q"&amp;INT((MONTH(Data_Table[[#This Row],[Date]])-1)/3)+1</f>
        <v>Q4</v>
      </c>
      <c r="E630" s="2">
        <f>WEEKNUM(Data_Table[[#This Row],[Date]], 2)</f>
        <v>40</v>
      </c>
      <c r="F630" s="2" t="s">
        <v>392</v>
      </c>
      <c r="G630" s="2" t="s">
        <v>136</v>
      </c>
      <c r="H630" s="2" t="s">
        <v>258</v>
      </c>
      <c r="I630" s="3">
        <v>34</v>
      </c>
    </row>
    <row r="631" spans="1:9">
      <c r="A631" s="1">
        <v>43745</v>
      </c>
      <c r="B631" s="29">
        <f>YEAR(Data_Table[[#This Row],[Date]])</f>
        <v>2019</v>
      </c>
      <c r="C631" s="2" t="str">
        <f>TEXT(Data_Table[[#This Row],[Date]],"mmm")</f>
        <v>Oct</v>
      </c>
      <c r="D631" s="2" t="str">
        <f>"Q"&amp;INT((MONTH(Data_Table[[#This Row],[Date]])-1)/3)+1</f>
        <v>Q4</v>
      </c>
      <c r="E631" s="2">
        <f>WEEKNUM(Data_Table[[#This Row],[Date]], 2)</f>
        <v>41</v>
      </c>
      <c r="F631" s="2" t="s">
        <v>387</v>
      </c>
      <c r="G631" s="2" t="s">
        <v>131</v>
      </c>
      <c r="H631" s="2" t="s">
        <v>253</v>
      </c>
      <c r="I631" s="3">
        <v>137.75</v>
      </c>
    </row>
    <row r="632" spans="1:9">
      <c r="A632" s="1">
        <v>43747</v>
      </c>
      <c r="B632" s="29">
        <f>YEAR(Data_Table[[#This Row],[Date]])</f>
        <v>2019</v>
      </c>
      <c r="C632" s="2" t="str">
        <f>TEXT(Data_Table[[#This Row],[Date]],"mmm")</f>
        <v>Oct</v>
      </c>
      <c r="D632" s="2" t="str">
        <f>"Q"&amp;INT((MONTH(Data_Table[[#This Row],[Date]])-1)/3)+1</f>
        <v>Q4</v>
      </c>
      <c r="E632" s="2">
        <f>WEEKNUM(Data_Table[[#This Row],[Date]], 2)</f>
        <v>41</v>
      </c>
      <c r="F632" s="2" t="s">
        <v>362</v>
      </c>
      <c r="G632" s="2" t="s">
        <v>110</v>
      </c>
      <c r="H632" s="2" t="s">
        <v>232</v>
      </c>
      <c r="I632" s="3">
        <v>16.5</v>
      </c>
    </row>
    <row r="633" spans="1:9">
      <c r="A633" s="1">
        <v>43747</v>
      </c>
      <c r="B633" s="29">
        <f>YEAR(Data_Table[[#This Row],[Date]])</f>
        <v>2019</v>
      </c>
      <c r="C633" s="2" t="str">
        <f>TEXT(Data_Table[[#This Row],[Date]],"mmm")</f>
        <v>Oct</v>
      </c>
      <c r="D633" s="2" t="str">
        <f>"Q"&amp;INT((MONTH(Data_Table[[#This Row],[Date]])-1)/3)+1</f>
        <v>Q4</v>
      </c>
      <c r="E633" s="2">
        <f>WEEKNUM(Data_Table[[#This Row],[Date]], 2)</f>
        <v>41</v>
      </c>
      <c r="F633" s="2" t="s">
        <v>392</v>
      </c>
      <c r="G633" s="2" t="s">
        <v>136</v>
      </c>
      <c r="H633" s="2" t="s">
        <v>258</v>
      </c>
      <c r="I633" s="3">
        <v>34</v>
      </c>
    </row>
    <row r="634" spans="1:9">
      <c r="A634" s="1">
        <v>43752</v>
      </c>
      <c r="B634" s="29">
        <f>YEAR(Data_Table[[#This Row],[Date]])</f>
        <v>2019</v>
      </c>
      <c r="C634" s="2" t="str">
        <f>TEXT(Data_Table[[#This Row],[Date]],"mmm")</f>
        <v>Oct</v>
      </c>
      <c r="D634" s="2" t="str">
        <f>"Q"&amp;INT((MONTH(Data_Table[[#This Row],[Date]])-1)/3)+1</f>
        <v>Q4</v>
      </c>
      <c r="E634" s="2">
        <f>WEEKNUM(Data_Table[[#This Row],[Date]], 2)</f>
        <v>42</v>
      </c>
      <c r="F634" s="2" t="s">
        <v>298</v>
      </c>
      <c r="G634" s="2" t="s">
        <v>59</v>
      </c>
      <c r="H634" s="2" t="s">
        <v>175</v>
      </c>
      <c r="I634" s="3">
        <v>207</v>
      </c>
    </row>
    <row r="635" spans="1:9">
      <c r="A635" s="1">
        <v>43754</v>
      </c>
      <c r="B635" s="29">
        <f>YEAR(Data_Table[[#This Row],[Date]])</f>
        <v>2019</v>
      </c>
      <c r="C635" s="2" t="str">
        <f>TEXT(Data_Table[[#This Row],[Date]],"mmm")</f>
        <v>Oct</v>
      </c>
      <c r="D635" s="2" t="str">
        <f>"Q"&amp;INT((MONTH(Data_Table[[#This Row],[Date]])-1)/3)+1</f>
        <v>Q4</v>
      </c>
      <c r="E635" s="2">
        <f>WEEKNUM(Data_Table[[#This Row],[Date]], 2)</f>
        <v>42</v>
      </c>
      <c r="F635" s="2" t="s">
        <v>392</v>
      </c>
      <c r="G635" s="2" t="s">
        <v>136</v>
      </c>
      <c r="H635" s="2" t="s">
        <v>258</v>
      </c>
      <c r="I635" s="3">
        <v>28.33</v>
      </c>
    </row>
    <row r="636" spans="1:9">
      <c r="A636" s="1">
        <v>43755</v>
      </c>
      <c r="B636" s="29">
        <f>YEAR(Data_Table[[#This Row],[Date]])</f>
        <v>2019</v>
      </c>
      <c r="C636" s="2" t="str">
        <f>TEXT(Data_Table[[#This Row],[Date]],"mmm")</f>
        <v>Oct</v>
      </c>
      <c r="D636" s="2" t="str">
        <f>"Q"&amp;INT((MONTH(Data_Table[[#This Row],[Date]])-1)/3)+1</f>
        <v>Q4</v>
      </c>
      <c r="E636" s="2">
        <f>WEEKNUM(Data_Table[[#This Row],[Date]], 2)</f>
        <v>42</v>
      </c>
      <c r="F636" s="2" t="s">
        <v>295</v>
      </c>
      <c r="G636" s="2" t="s">
        <v>57</v>
      </c>
      <c r="H636" s="2" t="s">
        <v>173</v>
      </c>
      <c r="I636" s="3">
        <v>21</v>
      </c>
    </row>
    <row r="637" spans="1:9">
      <c r="A637" s="1">
        <v>43755</v>
      </c>
      <c r="B637" s="29">
        <f>YEAR(Data_Table[[#This Row],[Date]])</f>
        <v>2019</v>
      </c>
      <c r="C637" s="2" t="str">
        <f>TEXT(Data_Table[[#This Row],[Date]],"mmm")</f>
        <v>Oct</v>
      </c>
      <c r="D637" s="2" t="str">
        <f>"Q"&amp;INT((MONTH(Data_Table[[#This Row],[Date]])-1)/3)+1</f>
        <v>Q4</v>
      </c>
      <c r="E637" s="2">
        <f>WEEKNUM(Data_Table[[#This Row],[Date]], 2)</f>
        <v>42</v>
      </c>
      <c r="F637" s="2" t="s">
        <v>336</v>
      </c>
      <c r="G637" s="2" t="s">
        <v>91</v>
      </c>
      <c r="H637" s="2" t="s">
        <v>211</v>
      </c>
      <c r="I637" s="3">
        <v>142.5</v>
      </c>
    </row>
    <row r="638" spans="1:9">
      <c r="A638" s="1">
        <v>43760</v>
      </c>
      <c r="B638" s="29">
        <f>YEAR(Data_Table[[#This Row],[Date]])</f>
        <v>2019</v>
      </c>
      <c r="C638" s="2" t="str">
        <f>TEXT(Data_Table[[#This Row],[Date]],"mmm")</f>
        <v>Oct</v>
      </c>
      <c r="D638" s="2" t="str">
        <f>"Q"&amp;INT((MONTH(Data_Table[[#This Row],[Date]])-1)/3)+1</f>
        <v>Q4</v>
      </c>
      <c r="E638" s="2">
        <f>WEEKNUM(Data_Table[[#This Row],[Date]], 2)</f>
        <v>43</v>
      </c>
      <c r="F638" s="2" t="s">
        <v>362</v>
      </c>
      <c r="G638" s="2" t="s">
        <v>110</v>
      </c>
      <c r="H638" s="2" t="s">
        <v>232</v>
      </c>
      <c r="I638" s="3">
        <v>16.5</v>
      </c>
    </row>
    <row r="639" spans="1:9">
      <c r="A639" s="1">
        <v>43761</v>
      </c>
      <c r="B639" s="29">
        <f>YEAR(Data_Table[[#This Row],[Date]])</f>
        <v>2019</v>
      </c>
      <c r="C639" s="2" t="str">
        <f>TEXT(Data_Table[[#This Row],[Date]],"mmm")</f>
        <v>Oct</v>
      </c>
      <c r="D639" s="2" t="str">
        <f>"Q"&amp;INT((MONTH(Data_Table[[#This Row],[Date]])-1)/3)+1</f>
        <v>Q4</v>
      </c>
      <c r="E639" s="2">
        <f>WEEKNUM(Data_Table[[#This Row],[Date]], 2)</f>
        <v>43</v>
      </c>
      <c r="F639" s="2" t="s">
        <v>392</v>
      </c>
      <c r="G639" s="2" t="s">
        <v>136</v>
      </c>
      <c r="H639" s="2" t="s">
        <v>258</v>
      </c>
      <c r="I639" s="3">
        <v>17</v>
      </c>
    </row>
    <row r="640" spans="1:9">
      <c r="A640" s="1">
        <v>43762</v>
      </c>
      <c r="B640" s="29">
        <f>YEAR(Data_Table[[#This Row],[Date]])</f>
        <v>2019</v>
      </c>
      <c r="C640" s="2" t="str">
        <f>TEXT(Data_Table[[#This Row],[Date]],"mmm")</f>
        <v>Oct</v>
      </c>
      <c r="D640" s="2" t="str">
        <f>"Q"&amp;INT((MONTH(Data_Table[[#This Row],[Date]])-1)/3)+1</f>
        <v>Q4</v>
      </c>
      <c r="E640" s="2">
        <f>WEEKNUM(Data_Table[[#This Row],[Date]], 2)</f>
        <v>43</v>
      </c>
      <c r="F640" s="2" t="s">
        <v>370</v>
      </c>
      <c r="G640" s="2" t="s">
        <v>114</v>
      </c>
      <c r="H640" s="2" t="s">
        <v>239</v>
      </c>
      <c r="I640" s="3">
        <v>12.5</v>
      </c>
    </row>
    <row r="641" spans="1:9">
      <c r="A641" s="1">
        <v>43768</v>
      </c>
      <c r="B641" s="29">
        <f>YEAR(Data_Table[[#This Row],[Date]])</f>
        <v>2019</v>
      </c>
      <c r="C641" s="2" t="str">
        <f>TEXT(Data_Table[[#This Row],[Date]],"mmm")</f>
        <v>Oct</v>
      </c>
      <c r="D641" s="2" t="str">
        <f>"Q"&amp;INT((MONTH(Data_Table[[#This Row],[Date]])-1)/3)+1</f>
        <v>Q4</v>
      </c>
      <c r="E641" s="2">
        <f>WEEKNUM(Data_Table[[#This Row],[Date]], 2)</f>
        <v>44</v>
      </c>
      <c r="F641" s="2" t="s">
        <v>289</v>
      </c>
      <c r="G641" s="2" t="s">
        <v>53</v>
      </c>
      <c r="H641" s="2" t="s">
        <v>167</v>
      </c>
      <c r="I641" s="3">
        <v>107.8</v>
      </c>
    </row>
    <row r="642" spans="1:9">
      <c r="A642" s="1">
        <v>43768</v>
      </c>
      <c r="B642" s="29">
        <f>YEAR(Data_Table[[#This Row],[Date]])</f>
        <v>2019</v>
      </c>
      <c r="C642" s="2" t="str">
        <f>TEXT(Data_Table[[#This Row],[Date]],"mmm")</f>
        <v>Oct</v>
      </c>
      <c r="D642" s="2" t="str">
        <f>"Q"&amp;INT((MONTH(Data_Table[[#This Row],[Date]])-1)/3)+1</f>
        <v>Q4</v>
      </c>
      <c r="E642" s="2">
        <f>WEEKNUM(Data_Table[[#This Row],[Date]], 2)</f>
        <v>44</v>
      </c>
      <c r="F642" s="2" t="s">
        <v>362</v>
      </c>
      <c r="G642" s="2" t="s">
        <v>110</v>
      </c>
      <c r="H642" s="2" t="s">
        <v>232</v>
      </c>
      <c r="I642" s="3">
        <v>16.5</v>
      </c>
    </row>
    <row r="643" spans="1:9">
      <c r="A643" s="1">
        <v>43774</v>
      </c>
      <c r="B643" s="29">
        <f>YEAR(Data_Table[[#This Row],[Date]])</f>
        <v>2019</v>
      </c>
      <c r="C643" s="2" t="str">
        <f>TEXT(Data_Table[[#This Row],[Date]],"mmm")</f>
        <v>Nov</v>
      </c>
      <c r="D643" s="2" t="str">
        <f>"Q"&amp;INT((MONTH(Data_Table[[#This Row],[Date]])-1)/3)+1</f>
        <v>Q4</v>
      </c>
      <c r="E643" s="2">
        <f>WEEKNUM(Data_Table[[#This Row],[Date]], 2)</f>
        <v>45</v>
      </c>
      <c r="F643" s="2" t="s">
        <v>391</v>
      </c>
      <c r="G643" s="2" t="s">
        <v>135</v>
      </c>
      <c r="H643" s="2" t="s">
        <v>257</v>
      </c>
      <c r="I643" s="3">
        <v>60</v>
      </c>
    </row>
    <row r="644" spans="1:9">
      <c r="A644" s="1">
        <v>43776</v>
      </c>
      <c r="B644" s="29">
        <f>YEAR(Data_Table[[#This Row],[Date]])</f>
        <v>2019</v>
      </c>
      <c r="C644" s="2" t="str">
        <f>TEXT(Data_Table[[#This Row],[Date]],"mmm")</f>
        <v>Nov</v>
      </c>
      <c r="D644" s="2" t="str">
        <f>"Q"&amp;INT((MONTH(Data_Table[[#This Row],[Date]])-1)/3)+1</f>
        <v>Q4</v>
      </c>
      <c r="E644" s="2">
        <f>WEEKNUM(Data_Table[[#This Row],[Date]], 2)</f>
        <v>45</v>
      </c>
      <c r="F644" s="2" t="s">
        <v>362</v>
      </c>
      <c r="G644" s="2" t="s">
        <v>110</v>
      </c>
      <c r="H644" s="2" t="s">
        <v>232</v>
      </c>
      <c r="I644" s="3">
        <v>16.5</v>
      </c>
    </row>
    <row r="645" spans="1:9">
      <c r="A645" s="1">
        <v>43776</v>
      </c>
      <c r="B645" s="29">
        <f>YEAR(Data_Table[[#This Row],[Date]])</f>
        <v>2019</v>
      </c>
      <c r="C645" s="2" t="str">
        <f>TEXT(Data_Table[[#This Row],[Date]],"mmm")</f>
        <v>Nov</v>
      </c>
      <c r="D645" s="2" t="str">
        <f>"Q"&amp;INT((MONTH(Data_Table[[#This Row],[Date]])-1)/3)+1</f>
        <v>Q4</v>
      </c>
      <c r="E645" s="2">
        <f>WEEKNUM(Data_Table[[#This Row],[Date]], 2)</f>
        <v>45</v>
      </c>
      <c r="F645" s="2" t="s">
        <v>392</v>
      </c>
      <c r="G645" s="2" t="s">
        <v>136</v>
      </c>
      <c r="H645" s="2" t="s">
        <v>258</v>
      </c>
      <c r="I645" s="3">
        <v>34</v>
      </c>
    </row>
    <row r="646" spans="1:9">
      <c r="A646" s="1">
        <v>43791</v>
      </c>
      <c r="B646" s="29">
        <f>YEAR(Data_Table[[#This Row],[Date]])</f>
        <v>2019</v>
      </c>
      <c r="C646" s="2" t="str">
        <f>TEXT(Data_Table[[#This Row],[Date]],"mmm")</f>
        <v>Nov</v>
      </c>
      <c r="D646" s="2" t="str">
        <f>"Q"&amp;INT((MONTH(Data_Table[[#This Row],[Date]])-1)/3)+1</f>
        <v>Q4</v>
      </c>
      <c r="E646" s="2">
        <f>WEEKNUM(Data_Table[[#This Row],[Date]], 2)</f>
        <v>47</v>
      </c>
      <c r="F646" s="2" t="s">
        <v>298</v>
      </c>
      <c r="G646" s="2" t="s">
        <v>59</v>
      </c>
      <c r="H646" s="2" t="s">
        <v>175</v>
      </c>
      <c r="I646" s="3">
        <v>207</v>
      </c>
    </row>
    <row r="647" spans="1:9">
      <c r="A647" s="1">
        <v>43792</v>
      </c>
      <c r="B647" s="29">
        <f>YEAR(Data_Table[[#This Row],[Date]])</f>
        <v>2019</v>
      </c>
      <c r="C647" s="2" t="str">
        <f>TEXT(Data_Table[[#This Row],[Date]],"mmm")</f>
        <v>Nov</v>
      </c>
      <c r="D647" s="2" t="str">
        <f>"Q"&amp;INT((MONTH(Data_Table[[#This Row],[Date]])-1)/3)+1</f>
        <v>Q4</v>
      </c>
      <c r="E647" s="2">
        <f>WEEKNUM(Data_Table[[#This Row],[Date]], 2)</f>
        <v>47</v>
      </c>
      <c r="F647" s="2" t="s">
        <v>392</v>
      </c>
      <c r="G647" s="2" t="s">
        <v>136</v>
      </c>
      <c r="H647" s="2" t="s">
        <v>258</v>
      </c>
      <c r="I647" s="3">
        <v>34</v>
      </c>
    </row>
    <row r="648" spans="1:9">
      <c r="A648" s="1">
        <v>43795</v>
      </c>
      <c r="B648" s="29">
        <f>YEAR(Data_Table[[#This Row],[Date]])</f>
        <v>2019</v>
      </c>
      <c r="C648" s="2" t="str">
        <f>TEXT(Data_Table[[#This Row],[Date]],"mmm")</f>
        <v>Nov</v>
      </c>
      <c r="D648" s="2" t="str">
        <f>"Q"&amp;INT((MONTH(Data_Table[[#This Row],[Date]])-1)/3)+1</f>
        <v>Q4</v>
      </c>
      <c r="E648" s="2">
        <f>WEEKNUM(Data_Table[[#This Row],[Date]], 2)</f>
        <v>48</v>
      </c>
      <c r="F648" s="2" t="s">
        <v>355</v>
      </c>
      <c r="G648" s="2" t="s">
        <v>104</v>
      </c>
      <c r="H648" s="2" t="s">
        <v>227</v>
      </c>
      <c r="I648" s="3">
        <v>22</v>
      </c>
    </row>
    <row r="649" spans="1:9">
      <c r="A649" s="1">
        <v>43795</v>
      </c>
      <c r="B649" s="29">
        <f>YEAR(Data_Table[[#This Row],[Date]])</f>
        <v>2019</v>
      </c>
      <c r="C649" s="2" t="str">
        <f>TEXT(Data_Table[[#This Row],[Date]],"mmm")</f>
        <v>Nov</v>
      </c>
      <c r="D649" s="2" t="str">
        <f>"Q"&amp;INT((MONTH(Data_Table[[#This Row],[Date]])-1)/3)+1</f>
        <v>Q4</v>
      </c>
      <c r="E649" s="2">
        <f>WEEKNUM(Data_Table[[#This Row],[Date]], 2)</f>
        <v>48</v>
      </c>
      <c r="F649" s="2" t="s">
        <v>367</v>
      </c>
      <c r="G649" s="2" t="s">
        <v>10</v>
      </c>
      <c r="H649" s="2" t="s">
        <v>10</v>
      </c>
      <c r="I649" s="3">
        <v>142.5</v>
      </c>
    </row>
    <row r="650" spans="1:9">
      <c r="A650" s="1">
        <v>43797</v>
      </c>
      <c r="B650" s="29">
        <f>YEAR(Data_Table[[#This Row],[Date]])</f>
        <v>2019</v>
      </c>
      <c r="C650" s="2" t="str">
        <f>TEXT(Data_Table[[#This Row],[Date]],"mmm")</f>
        <v>Nov</v>
      </c>
      <c r="D650" s="2" t="str">
        <f>"Q"&amp;INT((MONTH(Data_Table[[#This Row],[Date]])-1)/3)+1</f>
        <v>Q4</v>
      </c>
      <c r="E650" s="2">
        <f>WEEKNUM(Data_Table[[#This Row],[Date]], 2)</f>
        <v>48</v>
      </c>
      <c r="F650" s="2" t="s">
        <v>297</v>
      </c>
      <c r="G650" s="2" t="s">
        <v>13</v>
      </c>
      <c r="H650" s="2" t="s">
        <v>13</v>
      </c>
      <c r="I650" s="3">
        <v>22</v>
      </c>
    </row>
    <row r="651" spans="1:9">
      <c r="A651" s="1">
        <v>43797</v>
      </c>
      <c r="B651" s="29">
        <f>YEAR(Data_Table[[#This Row],[Date]])</f>
        <v>2019</v>
      </c>
      <c r="C651" s="2" t="str">
        <f>TEXT(Data_Table[[#This Row],[Date]],"mmm")</f>
        <v>Nov</v>
      </c>
      <c r="D651" s="2" t="str">
        <f>"Q"&amp;INT((MONTH(Data_Table[[#This Row],[Date]])-1)/3)+1</f>
        <v>Q4</v>
      </c>
      <c r="E651" s="2">
        <f>WEEKNUM(Data_Table[[#This Row],[Date]], 2)</f>
        <v>48</v>
      </c>
      <c r="F651" s="2" t="s">
        <v>362</v>
      </c>
      <c r="G651" s="2" t="s">
        <v>110</v>
      </c>
      <c r="H651" s="2" t="s">
        <v>232</v>
      </c>
      <c r="I651" s="3">
        <v>16.5</v>
      </c>
    </row>
    <row r="652" spans="1:9">
      <c r="A652" s="1">
        <v>43810</v>
      </c>
      <c r="B652" s="29">
        <f>YEAR(Data_Table[[#This Row],[Date]])</f>
        <v>2019</v>
      </c>
      <c r="C652" s="2" t="str">
        <f>TEXT(Data_Table[[#This Row],[Date]],"mmm")</f>
        <v>Dec</v>
      </c>
      <c r="D652" s="2" t="str">
        <f>"Q"&amp;INT((MONTH(Data_Table[[#This Row],[Date]])-1)/3)+1</f>
        <v>Q4</v>
      </c>
      <c r="E652" s="2">
        <f>WEEKNUM(Data_Table[[#This Row],[Date]], 2)</f>
        <v>50</v>
      </c>
      <c r="F652" s="2" t="s">
        <v>331</v>
      </c>
      <c r="G652" s="2" t="s">
        <v>87</v>
      </c>
      <c r="H652" s="2" t="s">
        <v>206</v>
      </c>
      <c r="I652" s="3">
        <v>524.8152</v>
      </c>
    </row>
    <row r="653" spans="1:9">
      <c r="A653" s="1">
        <v>43810</v>
      </c>
      <c r="B653" s="29">
        <f>YEAR(Data_Table[[#This Row],[Date]])</f>
        <v>2019</v>
      </c>
      <c r="C653" s="2" t="str">
        <f>TEXT(Data_Table[[#This Row],[Date]],"mmm")</f>
        <v>Dec</v>
      </c>
      <c r="D653" s="2" t="str">
        <f>"Q"&amp;INT((MONTH(Data_Table[[#This Row],[Date]])-1)/3)+1</f>
        <v>Q4</v>
      </c>
      <c r="E653" s="2">
        <f>WEEKNUM(Data_Table[[#This Row],[Date]], 2)</f>
        <v>50</v>
      </c>
      <c r="F653" s="2" t="s">
        <v>362</v>
      </c>
      <c r="G653" s="2" t="s">
        <v>110</v>
      </c>
      <c r="H653" s="2" t="s">
        <v>232</v>
      </c>
      <c r="I653" s="3">
        <v>16.5</v>
      </c>
    </row>
    <row r="654" spans="1:9">
      <c r="A654" s="1">
        <v>43810</v>
      </c>
      <c r="B654" s="29">
        <f>YEAR(Data_Table[[#This Row],[Date]])</f>
        <v>2019</v>
      </c>
      <c r="C654" s="2" t="str">
        <f>TEXT(Data_Table[[#This Row],[Date]],"mmm")</f>
        <v>Dec</v>
      </c>
      <c r="D654" s="2" t="str">
        <f>"Q"&amp;INT((MONTH(Data_Table[[#This Row],[Date]])-1)/3)+1</f>
        <v>Q4</v>
      </c>
      <c r="E654" s="2">
        <f>WEEKNUM(Data_Table[[#This Row],[Date]], 2)</f>
        <v>50</v>
      </c>
      <c r="F654" s="2" t="s">
        <v>362</v>
      </c>
      <c r="G654" s="2" t="s">
        <v>110</v>
      </c>
      <c r="H654" s="2" t="s">
        <v>232</v>
      </c>
      <c r="I654" s="3">
        <v>16.5</v>
      </c>
    </row>
    <row r="655" spans="1:9">
      <c r="A655" s="1">
        <v>43810</v>
      </c>
      <c r="B655" s="29">
        <f>YEAR(Data_Table[[#This Row],[Date]])</f>
        <v>2019</v>
      </c>
      <c r="C655" s="2" t="str">
        <f>TEXT(Data_Table[[#This Row],[Date]],"mmm")</f>
        <v>Dec</v>
      </c>
      <c r="D655" s="2" t="str">
        <f>"Q"&amp;INT((MONTH(Data_Table[[#This Row],[Date]])-1)/3)+1</f>
        <v>Q4</v>
      </c>
      <c r="E655" s="2">
        <f>WEEKNUM(Data_Table[[#This Row],[Date]], 2)</f>
        <v>50</v>
      </c>
      <c r="F655" s="2" t="s">
        <v>392</v>
      </c>
      <c r="G655" s="2" t="s">
        <v>136</v>
      </c>
      <c r="H655" s="2" t="s">
        <v>258</v>
      </c>
      <c r="I655" s="3">
        <v>17</v>
      </c>
    </row>
    <row r="656" spans="1:9">
      <c r="A656" s="1">
        <v>43815</v>
      </c>
      <c r="B656" s="29">
        <f>YEAR(Data_Table[[#This Row],[Date]])</f>
        <v>2019</v>
      </c>
      <c r="C656" s="2" t="str">
        <f>TEXT(Data_Table[[#This Row],[Date]],"mmm")</f>
        <v>Dec</v>
      </c>
      <c r="D656" s="2" t="str">
        <f>"Q"&amp;INT((MONTH(Data_Table[[#This Row],[Date]])-1)/3)+1</f>
        <v>Q4</v>
      </c>
      <c r="E656" s="2">
        <f>WEEKNUM(Data_Table[[#This Row],[Date]], 2)</f>
        <v>51</v>
      </c>
      <c r="F656" s="2" t="s">
        <v>387</v>
      </c>
      <c r="G656" s="2" t="s">
        <v>131</v>
      </c>
      <c r="H656" s="2" t="s">
        <v>253</v>
      </c>
      <c r="I656" s="3">
        <v>137.75</v>
      </c>
    </row>
    <row r="657" spans="1:9">
      <c r="A657" s="1">
        <v>43817</v>
      </c>
      <c r="B657" s="29">
        <f>YEAR(Data_Table[[#This Row],[Date]])</f>
        <v>2019</v>
      </c>
      <c r="C657" s="2" t="str">
        <f>TEXT(Data_Table[[#This Row],[Date]],"mmm")</f>
        <v>Dec</v>
      </c>
      <c r="D657" s="2" t="str">
        <f>"Q"&amp;INT((MONTH(Data_Table[[#This Row],[Date]])-1)/3)+1</f>
        <v>Q4</v>
      </c>
      <c r="E657" s="2">
        <f>WEEKNUM(Data_Table[[#This Row],[Date]], 2)</f>
        <v>51</v>
      </c>
      <c r="F657" s="2" t="s">
        <v>362</v>
      </c>
      <c r="G657" s="2" t="s">
        <v>110</v>
      </c>
      <c r="H657" s="2" t="s">
        <v>232</v>
      </c>
      <c r="I657" s="3">
        <v>16.5</v>
      </c>
    </row>
    <row r="658" spans="1:9">
      <c r="A658" s="1">
        <v>43836</v>
      </c>
      <c r="B658" s="29">
        <f>YEAR(Data_Table[[#This Row],[Date]])</f>
        <v>2020</v>
      </c>
      <c r="C658" s="2" t="str">
        <f>TEXT(Data_Table[[#This Row],[Date]],"mmm")</f>
        <v>Jan</v>
      </c>
      <c r="D658" s="2" t="str">
        <f>"Q"&amp;INT((MONTH(Data_Table[[#This Row],[Date]])-1)/3)+1</f>
        <v>Q1</v>
      </c>
      <c r="E658" s="2">
        <f>WEEKNUM(Data_Table[[#This Row],[Date]], 2)</f>
        <v>2</v>
      </c>
      <c r="F658" s="2" t="s">
        <v>367</v>
      </c>
      <c r="G658" s="2" t="s">
        <v>10</v>
      </c>
      <c r="H658" s="2" t="s">
        <v>10</v>
      </c>
      <c r="I658" s="3">
        <v>142.5</v>
      </c>
    </row>
    <row r="659" spans="1:9">
      <c r="A659" s="1">
        <v>43838</v>
      </c>
      <c r="B659" s="29">
        <f>YEAR(Data_Table[[#This Row],[Date]])</f>
        <v>2020</v>
      </c>
      <c r="C659" s="2" t="str">
        <f>TEXT(Data_Table[[#This Row],[Date]],"mmm")</f>
        <v>Jan</v>
      </c>
      <c r="D659" s="2" t="str">
        <f>"Q"&amp;INT((MONTH(Data_Table[[#This Row],[Date]])-1)/3)+1</f>
        <v>Q1</v>
      </c>
      <c r="E659" s="2">
        <f>WEEKNUM(Data_Table[[#This Row],[Date]], 2)</f>
        <v>2</v>
      </c>
      <c r="F659" s="2" t="s">
        <v>355</v>
      </c>
      <c r="G659" s="2" t="s">
        <v>104</v>
      </c>
      <c r="H659" s="2" t="s">
        <v>227</v>
      </c>
      <c r="I659" s="3">
        <v>378.4</v>
      </c>
    </row>
    <row r="660" spans="1:9">
      <c r="A660" s="1">
        <v>43844</v>
      </c>
      <c r="B660" s="29">
        <f>YEAR(Data_Table[[#This Row],[Date]])</f>
        <v>2020</v>
      </c>
      <c r="C660" s="2" t="str">
        <f>TEXT(Data_Table[[#This Row],[Date]],"mmm")</f>
        <v>Jan</v>
      </c>
      <c r="D660" s="2" t="str">
        <f>"Q"&amp;INT((MONTH(Data_Table[[#This Row],[Date]])-1)/3)+1</f>
        <v>Q1</v>
      </c>
      <c r="E660" s="2">
        <f>WEEKNUM(Data_Table[[#This Row],[Date]], 2)</f>
        <v>3</v>
      </c>
      <c r="F660" s="2" t="s">
        <v>330</v>
      </c>
      <c r="G660" s="2" t="s">
        <v>86</v>
      </c>
      <c r="H660" s="2" t="s">
        <v>205</v>
      </c>
      <c r="I660" s="3">
        <v>98.22</v>
      </c>
    </row>
    <row r="661" spans="1:9">
      <c r="A661" s="1">
        <v>43846</v>
      </c>
      <c r="B661" s="29">
        <f>YEAR(Data_Table[[#This Row],[Date]])</f>
        <v>2020</v>
      </c>
      <c r="C661" s="2" t="str">
        <f>TEXT(Data_Table[[#This Row],[Date]],"mmm")</f>
        <v>Jan</v>
      </c>
      <c r="D661" s="2" t="str">
        <f>"Q"&amp;INT((MONTH(Data_Table[[#This Row],[Date]])-1)/3)+1</f>
        <v>Q1</v>
      </c>
      <c r="E661" s="2">
        <f>WEEKNUM(Data_Table[[#This Row],[Date]], 2)</f>
        <v>3</v>
      </c>
      <c r="F661" s="2" t="s">
        <v>345</v>
      </c>
      <c r="G661" s="2" t="s">
        <v>97</v>
      </c>
      <c r="H661" s="2" t="s">
        <v>218</v>
      </c>
      <c r="I661" s="3">
        <v>102</v>
      </c>
    </row>
    <row r="662" spans="1:9">
      <c r="A662" s="1">
        <v>43850</v>
      </c>
      <c r="B662" s="29">
        <f>YEAR(Data_Table[[#This Row],[Date]])</f>
        <v>2020</v>
      </c>
      <c r="C662" s="2" t="str">
        <f>TEXT(Data_Table[[#This Row],[Date]],"mmm")</f>
        <v>Jan</v>
      </c>
      <c r="D662" s="2" t="str">
        <f>"Q"&amp;INT((MONTH(Data_Table[[#This Row],[Date]])-1)/3)+1</f>
        <v>Q1</v>
      </c>
      <c r="E662" s="2">
        <f>WEEKNUM(Data_Table[[#This Row],[Date]], 2)</f>
        <v>4</v>
      </c>
      <c r="F662" s="2" t="s">
        <v>297</v>
      </c>
      <c r="G662" s="2" t="s">
        <v>13</v>
      </c>
      <c r="H662" s="2" t="s">
        <v>13</v>
      </c>
      <c r="I662" s="3">
        <v>22</v>
      </c>
    </row>
    <row r="663" spans="1:9">
      <c r="A663" s="1">
        <v>43850</v>
      </c>
      <c r="B663" s="29">
        <f>YEAR(Data_Table[[#This Row],[Date]])</f>
        <v>2020</v>
      </c>
      <c r="C663" s="2" t="str">
        <f>TEXT(Data_Table[[#This Row],[Date]],"mmm")</f>
        <v>Jan</v>
      </c>
      <c r="D663" s="2" t="str">
        <f>"Q"&amp;INT((MONTH(Data_Table[[#This Row],[Date]])-1)/3)+1</f>
        <v>Q1</v>
      </c>
      <c r="E663" s="2">
        <f>WEEKNUM(Data_Table[[#This Row],[Date]], 2)</f>
        <v>4</v>
      </c>
      <c r="F663" s="2" t="s">
        <v>298</v>
      </c>
      <c r="G663" s="2" t="s">
        <v>59</v>
      </c>
      <c r="H663" s="2" t="s">
        <v>175</v>
      </c>
      <c r="I663" s="3">
        <v>207</v>
      </c>
    </row>
    <row r="664" spans="1:9">
      <c r="A664" s="1">
        <v>43850</v>
      </c>
      <c r="B664" s="29">
        <f>YEAR(Data_Table[[#This Row],[Date]])</f>
        <v>2020</v>
      </c>
      <c r="C664" s="2" t="str">
        <f>TEXT(Data_Table[[#This Row],[Date]],"mmm")</f>
        <v>Jan</v>
      </c>
      <c r="D664" s="2" t="str">
        <f>"Q"&amp;INT((MONTH(Data_Table[[#This Row],[Date]])-1)/3)+1</f>
        <v>Q1</v>
      </c>
      <c r="E664" s="2">
        <f>WEEKNUM(Data_Table[[#This Row],[Date]], 2)</f>
        <v>4</v>
      </c>
      <c r="F664" s="2" t="s">
        <v>385</v>
      </c>
      <c r="G664" s="2" t="s">
        <v>129</v>
      </c>
      <c r="H664" s="2" t="s">
        <v>235</v>
      </c>
      <c r="I664" s="3">
        <v>114</v>
      </c>
    </row>
    <row r="665" spans="1:9">
      <c r="A665" s="1">
        <v>43852</v>
      </c>
      <c r="B665" s="29">
        <f>YEAR(Data_Table[[#This Row],[Date]])</f>
        <v>2020</v>
      </c>
      <c r="C665" s="2" t="str">
        <f>TEXT(Data_Table[[#This Row],[Date]],"mmm")</f>
        <v>Jan</v>
      </c>
      <c r="D665" s="2" t="str">
        <f>"Q"&amp;INT((MONTH(Data_Table[[#This Row],[Date]])-1)/3)+1</f>
        <v>Q1</v>
      </c>
      <c r="E665" s="2">
        <f>WEEKNUM(Data_Table[[#This Row],[Date]], 2)</f>
        <v>4</v>
      </c>
      <c r="F665" s="2" t="s">
        <v>291</v>
      </c>
      <c r="G665" s="2" t="s">
        <v>55</v>
      </c>
      <c r="H665" s="2" t="s">
        <v>169</v>
      </c>
      <c r="I665" s="3">
        <v>22</v>
      </c>
    </row>
    <row r="666" spans="1:9">
      <c r="A666" s="1">
        <v>43852</v>
      </c>
      <c r="B666" s="29">
        <f>YEAR(Data_Table[[#This Row],[Date]])</f>
        <v>2020</v>
      </c>
      <c r="C666" s="2" t="str">
        <f>TEXT(Data_Table[[#This Row],[Date]],"mmm")</f>
        <v>Jan</v>
      </c>
      <c r="D666" s="2" t="str">
        <f>"Q"&amp;INT((MONTH(Data_Table[[#This Row],[Date]])-1)/3)+1</f>
        <v>Q1</v>
      </c>
      <c r="E666" s="2">
        <f>WEEKNUM(Data_Table[[#This Row],[Date]], 2)</f>
        <v>4</v>
      </c>
      <c r="F666" s="2" t="s">
        <v>362</v>
      </c>
      <c r="G666" s="2" t="s">
        <v>110</v>
      </c>
      <c r="H666" s="2" t="s">
        <v>232</v>
      </c>
      <c r="I666" s="3">
        <v>16.5</v>
      </c>
    </row>
    <row r="667" spans="1:9">
      <c r="A667" s="1">
        <v>43852</v>
      </c>
      <c r="B667" s="29">
        <f>YEAR(Data_Table[[#This Row],[Date]])</f>
        <v>2020</v>
      </c>
      <c r="C667" s="2" t="str">
        <f>TEXT(Data_Table[[#This Row],[Date]],"mmm")</f>
        <v>Jan</v>
      </c>
      <c r="D667" s="2" t="str">
        <f>"Q"&amp;INT((MONTH(Data_Table[[#This Row],[Date]])-1)/3)+1</f>
        <v>Q1</v>
      </c>
      <c r="E667" s="2">
        <f>WEEKNUM(Data_Table[[#This Row],[Date]], 2)</f>
        <v>4</v>
      </c>
      <c r="F667" s="2" t="s">
        <v>391</v>
      </c>
      <c r="G667" s="2" t="s">
        <v>135</v>
      </c>
      <c r="H667" s="2" t="s">
        <v>257</v>
      </c>
      <c r="I667" s="3">
        <v>60</v>
      </c>
    </row>
    <row r="668" spans="1:9">
      <c r="A668" s="1">
        <v>43859</v>
      </c>
      <c r="B668" s="29">
        <f>YEAR(Data_Table[[#This Row],[Date]])</f>
        <v>2020</v>
      </c>
      <c r="C668" s="2" t="str">
        <f>TEXT(Data_Table[[#This Row],[Date]],"mmm")</f>
        <v>Jan</v>
      </c>
      <c r="D668" s="2" t="str">
        <f>"Q"&amp;INT((MONTH(Data_Table[[#This Row],[Date]])-1)/3)+1</f>
        <v>Q1</v>
      </c>
      <c r="E668" s="2">
        <f>WEEKNUM(Data_Table[[#This Row],[Date]], 2)</f>
        <v>5</v>
      </c>
      <c r="F668" s="2" t="s">
        <v>291</v>
      </c>
      <c r="G668" s="2" t="s">
        <v>55</v>
      </c>
      <c r="H668" s="2" t="s">
        <v>169</v>
      </c>
      <c r="I668" s="3">
        <v>104.5</v>
      </c>
    </row>
    <row r="669" spans="1:9">
      <c r="A669" s="1">
        <v>43863</v>
      </c>
      <c r="B669" s="29">
        <f>YEAR(Data_Table[[#This Row],[Date]])</f>
        <v>2020</v>
      </c>
      <c r="C669" s="2" t="str">
        <f>TEXT(Data_Table[[#This Row],[Date]],"mmm")</f>
        <v>Feb</v>
      </c>
      <c r="D669" s="2" t="str">
        <f>"Q"&amp;INT((MONTH(Data_Table[[#This Row],[Date]])-1)/3)+1</f>
        <v>Q1</v>
      </c>
      <c r="E669" s="2">
        <f>WEEKNUM(Data_Table[[#This Row],[Date]], 2)</f>
        <v>5</v>
      </c>
      <c r="F669" s="2" t="s">
        <v>362</v>
      </c>
      <c r="G669" s="2" t="s">
        <v>110</v>
      </c>
      <c r="H669" s="2" t="s">
        <v>232</v>
      </c>
      <c r="I669" s="3">
        <v>16.5</v>
      </c>
    </row>
    <row r="670" spans="1:9">
      <c r="A670" s="1">
        <v>43864</v>
      </c>
      <c r="B670" s="29">
        <f>YEAR(Data_Table[[#This Row],[Date]])</f>
        <v>2020</v>
      </c>
      <c r="C670" s="2" t="str">
        <f>TEXT(Data_Table[[#This Row],[Date]],"mmm")</f>
        <v>Feb</v>
      </c>
      <c r="D670" s="2" t="str">
        <f>"Q"&amp;INT((MONTH(Data_Table[[#This Row],[Date]])-1)/3)+1</f>
        <v>Q1</v>
      </c>
      <c r="E670" s="2">
        <f>WEEKNUM(Data_Table[[#This Row],[Date]], 2)</f>
        <v>6</v>
      </c>
      <c r="F670" s="2" t="s">
        <v>384</v>
      </c>
      <c r="G670" s="2" t="s">
        <v>128</v>
      </c>
      <c r="H670" s="2" t="s">
        <v>251</v>
      </c>
      <c r="I670" s="3">
        <v>100</v>
      </c>
    </row>
    <row r="671" spans="1:9">
      <c r="A671" s="1">
        <v>43869</v>
      </c>
      <c r="B671" s="29">
        <f>YEAR(Data_Table[[#This Row],[Date]])</f>
        <v>2020</v>
      </c>
      <c r="C671" s="2" t="str">
        <f>TEXT(Data_Table[[#This Row],[Date]],"mmm")</f>
        <v>Feb</v>
      </c>
      <c r="D671" s="2" t="str">
        <f>"Q"&amp;INT((MONTH(Data_Table[[#This Row],[Date]])-1)/3)+1</f>
        <v>Q1</v>
      </c>
      <c r="E671" s="2">
        <f>WEEKNUM(Data_Table[[#This Row],[Date]], 2)</f>
        <v>6</v>
      </c>
      <c r="F671" s="2" t="s">
        <v>362</v>
      </c>
      <c r="G671" s="2" t="s">
        <v>110</v>
      </c>
      <c r="H671" s="2" t="s">
        <v>232</v>
      </c>
      <c r="I671" s="3">
        <v>16.5</v>
      </c>
    </row>
    <row r="672" spans="1:9">
      <c r="A672" s="1">
        <v>43872</v>
      </c>
      <c r="B672" s="29">
        <f>YEAR(Data_Table[[#This Row],[Date]])</f>
        <v>2020</v>
      </c>
      <c r="C672" s="2" t="str">
        <f>TEXT(Data_Table[[#This Row],[Date]],"mmm")</f>
        <v>Feb</v>
      </c>
      <c r="D672" s="2" t="str">
        <f>"Q"&amp;INT((MONTH(Data_Table[[#This Row],[Date]])-1)/3)+1</f>
        <v>Q1</v>
      </c>
      <c r="E672" s="2">
        <f>WEEKNUM(Data_Table[[#This Row],[Date]], 2)</f>
        <v>7</v>
      </c>
      <c r="F672" s="2" t="s">
        <v>324</v>
      </c>
      <c r="G672" s="2" t="s">
        <v>80</v>
      </c>
      <c r="H672" s="2" t="s">
        <v>199</v>
      </c>
      <c r="I672" s="3">
        <v>30</v>
      </c>
    </row>
    <row r="673" spans="1:9">
      <c r="A673" s="1">
        <v>43873</v>
      </c>
      <c r="B673" s="29">
        <f>YEAR(Data_Table[[#This Row],[Date]])</f>
        <v>2020</v>
      </c>
      <c r="C673" s="2" t="str">
        <f>TEXT(Data_Table[[#This Row],[Date]],"mmm")</f>
        <v>Feb</v>
      </c>
      <c r="D673" s="2" t="str">
        <f>"Q"&amp;INT((MONTH(Data_Table[[#This Row],[Date]])-1)/3)+1</f>
        <v>Q1</v>
      </c>
      <c r="E673" s="2">
        <f>WEEKNUM(Data_Table[[#This Row],[Date]], 2)</f>
        <v>7</v>
      </c>
      <c r="F673" s="2" t="s">
        <v>362</v>
      </c>
      <c r="G673" s="2" t="s">
        <v>110</v>
      </c>
      <c r="H673" s="2" t="s">
        <v>232</v>
      </c>
      <c r="I673" s="3">
        <v>16.5</v>
      </c>
    </row>
    <row r="674" spans="1:9">
      <c r="A674" s="1">
        <v>43873</v>
      </c>
      <c r="B674" s="29">
        <f>YEAR(Data_Table[[#This Row],[Date]])</f>
        <v>2020</v>
      </c>
      <c r="C674" s="2" t="str">
        <f>TEXT(Data_Table[[#This Row],[Date]],"mmm")</f>
        <v>Feb</v>
      </c>
      <c r="D674" s="2" t="str">
        <f>"Q"&amp;INT((MONTH(Data_Table[[#This Row],[Date]])-1)/3)+1</f>
        <v>Q1</v>
      </c>
      <c r="E674" s="2">
        <f>WEEKNUM(Data_Table[[#This Row],[Date]], 2)</f>
        <v>7</v>
      </c>
      <c r="F674" s="2" t="s">
        <v>392</v>
      </c>
      <c r="G674" s="2" t="s">
        <v>136</v>
      </c>
      <c r="H674" s="2" t="s">
        <v>258</v>
      </c>
      <c r="I674" s="3">
        <v>17</v>
      </c>
    </row>
    <row r="675" spans="1:9">
      <c r="A675" s="1">
        <v>43874</v>
      </c>
      <c r="B675" s="29">
        <f>YEAR(Data_Table[[#This Row],[Date]])</f>
        <v>2020</v>
      </c>
      <c r="C675" s="2" t="str">
        <f>TEXT(Data_Table[[#This Row],[Date]],"mmm")</f>
        <v>Feb</v>
      </c>
      <c r="D675" s="2" t="str">
        <f>"Q"&amp;INT((MONTH(Data_Table[[#This Row],[Date]])-1)/3)+1</f>
        <v>Q1</v>
      </c>
      <c r="E675" s="2">
        <f>WEEKNUM(Data_Table[[#This Row],[Date]], 2)</f>
        <v>7</v>
      </c>
      <c r="F675" s="2" t="s">
        <v>297</v>
      </c>
      <c r="G675" s="2" t="s">
        <v>13</v>
      </c>
      <c r="H675" s="2" t="s">
        <v>13</v>
      </c>
      <c r="I675" s="3">
        <v>22</v>
      </c>
    </row>
    <row r="676" spans="1:9">
      <c r="A676" s="1">
        <v>43878</v>
      </c>
      <c r="B676" s="29">
        <f>YEAR(Data_Table[[#This Row],[Date]])</f>
        <v>2020</v>
      </c>
      <c r="C676" s="2" t="str">
        <f>TEXT(Data_Table[[#This Row],[Date]],"mmm")</f>
        <v>Feb</v>
      </c>
      <c r="D676" s="2" t="str">
        <f>"Q"&amp;INT((MONTH(Data_Table[[#This Row],[Date]])-1)/3)+1</f>
        <v>Q1</v>
      </c>
      <c r="E676" s="2">
        <f>WEEKNUM(Data_Table[[#This Row],[Date]], 2)</f>
        <v>8</v>
      </c>
      <c r="F676" s="2" t="s">
        <v>367</v>
      </c>
      <c r="G676" s="2" t="s">
        <v>10</v>
      </c>
      <c r="H676" s="2" t="s">
        <v>10</v>
      </c>
      <c r="I676" s="3">
        <v>142.5</v>
      </c>
    </row>
    <row r="677" spans="1:9">
      <c r="A677" s="1">
        <v>43881</v>
      </c>
      <c r="B677" s="29">
        <f>YEAR(Data_Table[[#This Row],[Date]])</f>
        <v>2020</v>
      </c>
      <c r="C677" s="2" t="str">
        <f>TEXT(Data_Table[[#This Row],[Date]],"mmm")</f>
        <v>Feb</v>
      </c>
      <c r="D677" s="2" t="str">
        <f>"Q"&amp;INT((MONTH(Data_Table[[#This Row],[Date]])-1)/3)+1</f>
        <v>Q1</v>
      </c>
      <c r="E677" s="2">
        <f>WEEKNUM(Data_Table[[#This Row],[Date]], 2)</f>
        <v>8</v>
      </c>
      <c r="F677" s="2" t="s">
        <v>362</v>
      </c>
      <c r="G677" s="2" t="s">
        <v>110</v>
      </c>
      <c r="H677" s="2" t="s">
        <v>232</v>
      </c>
      <c r="I677" s="3">
        <v>16.5</v>
      </c>
    </row>
    <row r="678" spans="1:9">
      <c r="A678" s="1">
        <v>43881</v>
      </c>
      <c r="B678" s="29">
        <f>YEAR(Data_Table[[#This Row],[Date]])</f>
        <v>2020</v>
      </c>
      <c r="C678" s="2" t="str">
        <f>TEXT(Data_Table[[#This Row],[Date]],"mmm")</f>
        <v>Feb</v>
      </c>
      <c r="D678" s="2" t="str">
        <f>"Q"&amp;INT((MONTH(Data_Table[[#This Row],[Date]])-1)/3)+1</f>
        <v>Q1</v>
      </c>
      <c r="E678" s="2">
        <f>WEEKNUM(Data_Table[[#This Row],[Date]], 2)</f>
        <v>8</v>
      </c>
      <c r="F678" s="2" t="s">
        <v>392</v>
      </c>
      <c r="G678" s="2" t="s">
        <v>136</v>
      </c>
      <c r="H678" s="2" t="s">
        <v>258</v>
      </c>
      <c r="I678" s="3">
        <v>17</v>
      </c>
    </row>
    <row r="679" spans="1:9">
      <c r="A679" s="1">
        <v>43885</v>
      </c>
      <c r="B679" s="29">
        <f>YEAR(Data_Table[[#This Row],[Date]])</f>
        <v>2020</v>
      </c>
      <c r="C679" s="2" t="str">
        <f>TEXT(Data_Table[[#This Row],[Date]],"mmm")</f>
        <v>Feb</v>
      </c>
      <c r="D679" s="2" t="str">
        <f>"Q"&amp;INT((MONTH(Data_Table[[#This Row],[Date]])-1)/3)+1</f>
        <v>Q1</v>
      </c>
      <c r="E679" s="2">
        <f>WEEKNUM(Data_Table[[#This Row],[Date]], 2)</f>
        <v>9</v>
      </c>
      <c r="F679" s="2" t="s">
        <v>324</v>
      </c>
      <c r="G679" s="2" t="s">
        <v>80</v>
      </c>
      <c r="H679" s="2" t="s">
        <v>199</v>
      </c>
      <c r="I679" s="3">
        <v>30</v>
      </c>
    </row>
    <row r="680" spans="1:9">
      <c r="A680" s="1">
        <v>43889</v>
      </c>
      <c r="B680" s="29">
        <f>YEAR(Data_Table[[#This Row],[Date]])</f>
        <v>2020</v>
      </c>
      <c r="C680" s="2" t="str">
        <f>TEXT(Data_Table[[#This Row],[Date]],"mmm")</f>
        <v>Feb</v>
      </c>
      <c r="D680" s="2" t="str">
        <f>"Q"&amp;INT((MONTH(Data_Table[[#This Row],[Date]])-1)/3)+1</f>
        <v>Q1</v>
      </c>
      <c r="E680" s="2">
        <f>WEEKNUM(Data_Table[[#This Row],[Date]], 2)</f>
        <v>9</v>
      </c>
      <c r="F680" s="2" t="s">
        <v>298</v>
      </c>
      <c r="G680" s="2" t="s">
        <v>59</v>
      </c>
      <c r="H680" s="2" t="s">
        <v>175</v>
      </c>
      <c r="I680" s="3">
        <v>207</v>
      </c>
    </row>
    <row r="681" spans="1:9">
      <c r="A681" s="1">
        <v>43889</v>
      </c>
      <c r="B681" s="29">
        <f>YEAR(Data_Table[[#This Row],[Date]])</f>
        <v>2020</v>
      </c>
      <c r="C681" s="2" t="str">
        <f>TEXT(Data_Table[[#This Row],[Date]],"mmm")</f>
        <v>Feb</v>
      </c>
      <c r="D681" s="2" t="str">
        <f>"Q"&amp;INT((MONTH(Data_Table[[#This Row],[Date]])-1)/3)+1</f>
        <v>Q1</v>
      </c>
      <c r="E681" s="2">
        <f>WEEKNUM(Data_Table[[#This Row],[Date]], 2)</f>
        <v>9</v>
      </c>
      <c r="F681" s="2" t="s">
        <v>322</v>
      </c>
      <c r="G681" s="2" t="s">
        <v>78</v>
      </c>
      <c r="H681" s="2" t="s">
        <v>197</v>
      </c>
      <c r="I681" s="3">
        <v>420</v>
      </c>
    </row>
    <row r="682" spans="1:9">
      <c r="A682" s="1">
        <v>43892</v>
      </c>
      <c r="B682" s="29">
        <f>YEAR(Data_Table[[#This Row],[Date]])</f>
        <v>2020</v>
      </c>
      <c r="C682" s="2" t="str">
        <f>TEXT(Data_Table[[#This Row],[Date]],"mmm")</f>
        <v>Mar</v>
      </c>
      <c r="D682" s="2" t="str">
        <f>"Q"&amp;INT((MONTH(Data_Table[[#This Row],[Date]])-1)/3)+1</f>
        <v>Q1</v>
      </c>
      <c r="E682" s="2">
        <f>WEEKNUM(Data_Table[[#This Row],[Date]], 2)</f>
        <v>10</v>
      </c>
      <c r="F682" s="2" t="s">
        <v>330</v>
      </c>
      <c r="G682" s="2" t="s">
        <v>86</v>
      </c>
      <c r="H682" s="2" t="s">
        <v>205</v>
      </c>
      <c r="I682" s="3">
        <v>100.04</v>
      </c>
    </row>
    <row r="683" spans="1:9">
      <c r="A683" s="1">
        <v>43893</v>
      </c>
      <c r="B683" s="29">
        <f>YEAR(Data_Table[[#This Row],[Date]])</f>
        <v>2020</v>
      </c>
      <c r="C683" s="2" t="str">
        <f>TEXT(Data_Table[[#This Row],[Date]],"mmm")</f>
        <v>Mar</v>
      </c>
      <c r="D683" s="2" t="str">
        <f>"Q"&amp;INT((MONTH(Data_Table[[#This Row],[Date]])-1)/3)+1</f>
        <v>Q1</v>
      </c>
      <c r="E683" s="2">
        <f>WEEKNUM(Data_Table[[#This Row],[Date]], 2)</f>
        <v>10</v>
      </c>
      <c r="F683" s="2" t="s">
        <v>389</v>
      </c>
      <c r="G683" s="2" t="s">
        <v>133</v>
      </c>
      <c r="H683" s="2" t="s">
        <v>255</v>
      </c>
      <c r="I683" s="3">
        <v>369.6</v>
      </c>
    </row>
    <row r="684" spans="1:9">
      <c r="A684" s="1">
        <v>43894</v>
      </c>
      <c r="B684" s="29">
        <f>YEAR(Data_Table[[#This Row],[Date]])</f>
        <v>2020</v>
      </c>
      <c r="C684" s="2" t="str">
        <f>TEXT(Data_Table[[#This Row],[Date]],"mmm")</f>
        <v>Mar</v>
      </c>
      <c r="D684" s="2" t="str">
        <f>"Q"&amp;INT((MONTH(Data_Table[[#This Row],[Date]])-1)/3)+1</f>
        <v>Q1</v>
      </c>
      <c r="E684" s="2">
        <f>WEEKNUM(Data_Table[[#This Row],[Date]], 2)</f>
        <v>10</v>
      </c>
      <c r="F684" s="2" t="s">
        <v>297</v>
      </c>
      <c r="G684" s="2" t="s">
        <v>13</v>
      </c>
      <c r="H684" s="2" t="s">
        <v>13</v>
      </c>
      <c r="I684" s="3">
        <v>22</v>
      </c>
    </row>
    <row r="685" spans="1:9">
      <c r="A685" s="1">
        <v>43894</v>
      </c>
      <c r="B685" s="29">
        <f>YEAR(Data_Table[[#This Row],[Date]])</f>
        <v>2020</v>
      </c>
      <c r="C685" s="2" t="str">
        <f>TEXT(Data_Table[[#This Row],[Date]],"mmm")</f>
        <v>Mar</v>
      </c>
      <c r="D685" s="2" t="str">
        <f>"Q"&amp;INT((MONTH(Data_Table[[#This Row],[Date]])-1)/3)+1</f>
        <v>Q1</v>
      </c>
      <c r="E685" s="2">
        <f>WEEKNUM(Data_Table[[#This Row],[Date]], 2)</f>
        <v>10</v>
      </c>
      <c r="F685" s="2" t="s">
        <v>392</v>
      </c>
      <c r="G685" s="2" t="s">
        <v>136</v>
      </c>
      <c r="H685" s="2" t="s">
        <v>258</v>
      </c>
      <c r="I685" s="3">
        <v>17</v>
      </c>
    </row>
    <row r="686" spans="1:9">
      <c r="A686" s="1">
        <v>43896</v>
      </c>
      <c r="B686" s="29">
        <f>YEAR(Data_Table[[#This Row],[Date]])</f>
        <v>2020</v>
      </c>
      <c r="C686" s="2" t="str">
        <f>TEXT(Data_Table[[#This Row],[Date]],"mmm")</f>
        <v>Mar</v>
      </c>
      <c r="D686" s="2" t="str">
        <f>"Q"&amp;INT((MONTH(Data_Table[[#This Row],[Date]])-1)/3)+1</f>
        <v>Q1</v>
      </c>
      <c r="E686" s="2">
        <f>WEEKNUM(Data_Table[[#This Row],[Date]], 2)</f>
        <v>10</v>
      </c>
      <c r="F686" s="2" t="s">
        <v>306</v>
      </c>
      <c r="G686" s="2" t="s">
        <v>65</v>
      </c>
      <c r="H686" s="2" t="s">
        <v>181</v>
      </c>
      <c r="I686" s="3">
        <v>20</v>
      </c>
    </row>
    <row r="687" spans="1:9">
      <c r="A687" s="1">
        <v>43899</v>
      </c>
      <c r="B687" s="29">
        <f>YEAR(Data_Table[[#This Row],[Date]])</f>
        <v>2020</v>
      </c>
      <c r="C687" s="2" t="str">
        <f>TEXT(Data_Table[[#This Row],[Date]],"mmm")</f>
        <v>Mar</v>
      </c>
      <c r="D687" s="2" t="str">
        <f>"Q"&amp;INT((MONTH(Data_Table[[#This Row],[Date]])-1)/3)+1</f>
        <v>Q1</v>
      </c>
      <c r="E687" s="2">
        <f>WEEKNUM(Data_Table[[#This Row],[Date]], 2)</f>
        <v>11</v>
      </c>
      <c r="F687" s="2" t="s">
        <v>343</v>
      </c>
      <c r="G687" s="2" t="s">
        <v>95</v>
      </c>
      <c r="H687" s="2" t="s">
        <v>216</v>
      </c>
      <c r="I687" s="3">
        <v>207</v>
      </c>
    </row>
    <row r="688" spans="1:9">
      <c r="A688" s="1">
        <v>43900</v>
      </c>
      <c r="B688" s="29">
        <f>YEAR(Data_Table[[#This Row],[Date]])</f>
        <v>2020</v>
      </c>
      <c r="C688" s="2" t="str">
        <f>TEXT(Data_Table[[#This Row],[Date]],"mmm")</f>
        <v>Mar</v>
      </c>
      <c r="D688" s="2" t="str">
        <f>"Q"&amp;INT((MONTH(Data_Table[[#This Row],[Date]])-1)/3)+1</f>
        <v>Q1</v>
      </c>
      <c r="E688" s="2">
        <f>WEEKNUM(Data_Table[[#This Row],[Date]], 2)</f>
        <v>11</v>
      </c>
      <c r="F688" s="2" t="s">
        <v>324</v>
      </c>
      <c r="G688" s="2" t="s">
        <v>80</v>
      </c>
      <c r="H688" s="2" t="s">
        <v>199</v>
      </c>
      <c r="I688" s="3">
        <v>30</v>
      </c>
    </row>
    <row r="689" spans="1:9">
      <c r="A689" s="1">
        <v>43902</v>
      </c>
      <c r="B689" s="29">
        <f>YEAR(Data_Table[[#This Row],[Date]])</f>
        <v>2020</v>
      </c>
      <c r="C689" s="2" t="str">
        <f>TEXT(Data_Table[[#This Row],[Date]],"mmm")</f>
        <v>Mar</v>
      </c>
      <c r="D689" s="2" t="str">
        <f>"Q"&amp;INT((MONTH(Data_Table[[#This Row],[Date]])-1)/3)+1</f>
        <v>Q1</v>
      </c>
      <c r="E689" s="2">
        <f>WEEKNUM(Data_Table[[#This Row],[Date]], 2)</f>
        <v>11</v>
      </c>
      <c r="F689" s="2" t="s">
        <v>362</v>
      </c>
      <c r="G689" s="2" t="s">
        <v>110</v>
      </c>
      <c r="H689" s="2" t="s">
        <v>232</v>
      </c>
      <c r="I689" s="3">
        <v>16.5</v>
      </c>
    </row>
    <row r="690" spans="1:9">
      <c r="A690" s="1">
        <v>43904</v>
      </c>
      <c r="B690" s="29">
        <f>YEAR(Data_Table[[#This Row],[Date]])</f>
        <v>2020</v>
      </c>
      <c r="C690" s="2" t="str">
        <f>TEXT(Data_Table[[#This Row],[Date]],"mmm")</f>
        <v>Mar</v>
      </c>
      <c r="D690" s="2" t="str">
        <f>"Q"&amp;INT((MONTH(Data_Table[[#This Row],[Date]])-1)/3)+1</f>
        <v>Q1</v>
      </c>
      <c r="E690" s="2">
        <f>WEEKNUM(Data_Table[[#This Row],[Date]], 2)</f>
        <v>11</v>
      </c>
      <c r="F690" s="2" t="s">
        <v>306</v>
      </c>
      <c r="G690" s="2" t="s">
        <v>65</v>
      </c>
      <c r="H690" s="2" t="s">
        <v>181</v>
      </c>
      <c r="I690" s="3">
        <v>20</v>
      </c>
    </row>
    <row r="691" spans="1:9">
      <c r="A691" s="1">
        <v>43908</v>
      </c>
      <c r="B691" s="29">
        <f>YEAR(Data_Table[[#This Row],[Date]])</f>
        <v>2020</v>
      </c>
      <c r="C691" s="2" t="str">
        <f>TEXT(Data_Table[[#This Row],[Date]],"mmm")</f>
        <v>Mar</v>
      </c>
      <c r="D691" s="2" t="str">
        <f>"Q"&amp;INT((MONTH(Data_Table[[#This Row],[Date]])-1)/3)+1</f>
        <v>Q1</v>
      </c>
      <c r="E691" s="2">
        <f>WEEKNUM(Data_Table[[#This Row],[Date]], 2)</f>
        <v>12</v>
      </c>
      <c r="F691" s="2" t="s">
        <v>362</v>
      </c>
      <c r="G691" s="2" t="s">
        <v>110</v>
      </c>
      <c r="H691" s="2" t="s">
        <v>232</v>
      </c>
      <c r="I691" s="3">
        <v>16.5</v>
      </c>
    </row>
    <row r="692" spans="1:9">
      <c r="A692" s="1">
        <v>43909</v>
      </c>
      <c r="B692" s="29">
        <f>YEAR(Data_Table[[#This Row],[Date]])</f>
        <v>2020</v>
      </c>
      <c r="C692" s="2" t="str">
        <f>TEXT(Data_Table[[#This Row],[Date]],"mmm")</f>
        <v>Mar</v>
      </c>
      <c r="D692" s="2" t="str">
        <f>"Q"&amp;INT((MONTH(Data_Table[[#This Row],[Date]])-1)/3)+1</f>
        <v>Q1</v>
      </c>
      <c r="E692" s="2">
        <f>WEEKNUM(Data_Table[[#This Row],[Date]], 2)</f>
        <v>12</v>
      </c>
      <c r="F692" s="2" t="s">
        <v>377</v>
      </c>
      <c r="G692" s="2" t="s">
        <v>121</v>
      </c>
      <c r="H692" s="2" t="s">
        <v>244</v>
      </c>
      <c r="I692" s="3">
        <v>186</v>
      </c>
    </row>
    <row r="693" spans="1:9">
      <c r="A693" s="1">
        <v>43910</v>
      </c>
      <c r="B693" s="29">
        <f>YEAR(Data_Table[[#This Row],[Date]])</f>
        <v>2020</v>
      </c>
      <c r="C693" s="2" t="str">
        <f>TEXT(Data_Table[[#This Row],[Date]],"mmm")</f>
        <v>Mar</v>
      </c>
      <c r="D693" s="2" t="str">
        <f>"Q"&amp;INT((MONTH(Data_Table[[#This Row],[Date]])-1)/3)+1</f>
        <v>Q1</v>
      </c>
      <c r="E693" s="2">
        <f>WEEKNUM(Data_Table[[#This Row],[Date]], 2)</f>
        <v>12</v>
      </c>
      <c r="F693" s="2" t="s">
        <v>392</v>
      </c>
      <c r="G693" s="2" t="s">
        <v>136</v>
      </c>
      <c r="H693" s="2" t="s">
        <v>258</v>
      </c>
      <c r="I693" s="3">
        <v>17</v>
      </c>
    </row>
    <row r="694" spans="1:9">
      <c r="A694" s="1">
        <v>43911</v>
      </c>
      <c r="B694" s="29">
        <f>YEAR(Data_Table[[#This Row],[Date]])</f>
        <v>2020</v>
      </c>
      <c r="C694" s="2" t="str">
        <f>TEXT(Data_Table[[#This Row],[Date]],"mmm")</f>
        <v>Mar</v>
      </c>
      <c r="D694" s="2" t="str">
        <f>"Q"&amp;INT((MONTH(Data_Table[[#This Row],[Date]])-1)/3)+1</f>
        <v>Q1</v>
      </c>
      <c r="E694" s="2">
        <f>WEEKNUM(Data_Table[[#This Row],[Date]], 2)</f>
        <v>12</v>
      </c>
      <c r="F694" s="2" t="s">
        <v>345</v>
      </c>
      <c r="G694" s="2" t="s">
        <v>97</v>
      </c>
      <c r="H694" s="2" t="s">
        <v>218</v>
      </c>
      <c r="I694" s="3">
        <v>102.3</v>
      </c>
    </row>
    <row r="695" spans="1:9">
      <c r="A695" s="1">
        <v>43912</v>
      </c>
      <c r="B695" s="29">
        <f>YEAR(Data_Table[[#This Row],[Date]])</f>
        <v>2020</v>
      </c>
      <c r="C695" s="2" t="str">
        <f>TEXT(Data_Table[[#This Row],[Date]],"mmm")</f>
        <v>Mar</v>
      </c>
      <c r="D695" s="2" t="str">
        <f>"Q"&amp;INT((MONTH(Data_Table[[#This Row],[Date]])-1)/3)+1</f>
        <v>Q1</v>
      </c>
      <c r="E695" s="2">
        <f>WEEKNUM(Data_Table[[#This Row],[Date]], 2)</f>
        <v>12</v>
      </c>
      <c r="F695" s="2" t="s">
        <v>263</v>
      </c>
      <c r="G695" s="2" t="s">
        <v>29</v>
      </c>
      <c r="H695" s="2" t="s">
        <v>141</v>
      </c>
      <c r="I695" s="3">
        <v>369.9</v>
      </c>
    </row>
    <row r="696" spans="1:9">
      <c r="A696" s="1">
        <v>43913</v>
      </c>
      <c r="B696" s="29">
        <f>YEAR(Data_Table[[#This Row],[Date]])</f>
        <v>2020</v>
      </c>
      <c r="C696" s="2" t="str">
        <f>TEXT(Data_Table[[#This Row],[Date]],"mmm")</f>
        <v>Mar</v>
      </c>
      <c r="D696" s="2" t="str">
        <f>"Q"&amp;INT((MONTH(Data_Table[[#This Row],[Date]])-1)/3)+1</f>
        <v>Q1</v>
      </c>
      <c r="E696" s="2">
        <f>WEEKNUM(Data_Table[[#This Row],[Date]], 2)</f>
        <v>13</v>
      </c>
      <c r="F696" s="2" t="s">
        <v>360</v>
      </c>
      <c r="G696" s="2" t="s">
        <v>108</v>
      </c>
      <c r="H696" s="2" t="s">
        <v>165</v>
      </c>
      <c r="I696" s="3">
        <v>25</v>
      </c>
    </row>
    <row r="697" spans="1:9">
      <c r="A697" s="1">
        <v>43913</v>
      </c>
      <c r="B697" s="29">
        <f>YEAR(Data_Table[[#This Row],[Date]])</f>
        <v>2020</v>
      </c>
      <c r="C697" s="2" t="str">
        <f>TEXT(Data_Table[[#This Row],[Date]],"mmm")</f>
        <v>Mar</v>
      </c>
      <c r="D697" s="2" t="str">
        <f>"Q"&amp;INT((MONTH(Data_Table[[#This Row],[Date]])-1)/3)+1</f>
        <v>Q1</v>
      </c>
      <c r="E697" s="2">
        <f>WEEKNUM(Data_Table[[#This Row],[Date]], 2)</f>
        <v>13</v>
      </c>
      <c r="F697" s="2" t="s">
        <v>367</v>
      </c>
      <c r="G697" s="2" t="s">
        <v>10</v>
      </c>
      <c r="H697" s="2" t="s">
        <v>10</v>
      </c>
      <c r="I697" s="3">
        <v>142.5</v>
      </c>
    </row>
    <row r="698" spans="1:9">
      <c r="A698" s="1">
        <v>43914</v>
      </c>
      <c r="B698" s="29">
        <f>YEAR(Data_Table[[#This Row],[Date]])</f>
        <v>2020</v>
      </c>
      <c r="C698" s="2" t="str">
        <f>TEXT(Data_Table[[#This Row],[Date]],"mmm")</f>
        <v>Mar</v>
      </c>
      <c r="D698" s="2" t="str">
        <f>"Q"&amp;INT((MONTH(Data_Table[[#This Row],[Date]])-1)/3)+1</f>
        <v>Q1</v>
      </c>
      <c r="E698" s="2">
        <f>WEEKNUM(Data_Table[[#This Row],[Date]], 2)</f>
        <v>13</v>
      </c>
      <c r="F698" s="2" t="s">
        <v>324</v>
      </c>
      <c r="G698" s="2" t="s">
        <v>80</v>
      </c>
      <c r="H698" s="2" t="s">
        <v>199</v>
      </c>
      <c r="I698" s="3">
        <v>30</v>
      </c>
    </row>
    <row r="699" spans="1:9">
      <c r="A699" s="1">
        <v>43914</v>
      </c>
      <c r="B699" s="29">
        <f>YEAR(Data_Table[[#This Row],[Date]])</f>
        <v>2020</v>
      </c>
      <c r="C699" s="2" t="str">
        <f>TEXT(Data_Table[[#This Row],[Date]],"mmm")</f>
        <v>Mar</v>
      </c>
      <c r="D699" s="2" t="str">
        <f>"Q"&amp;INT((MONTH(Data_Table[[#This Row],[Date]])-1)/3)+1</f>
        <v>Q1</v>
      </c>
      <c r="E699" s="2">
        <f>WEEKNUM(Data_Table[[#This Row],[Date]], 2)</f>
        <v>13</v>
      </c>
      <c r="F699" s="2" t="s">
        <v>362</v>
      </c>
      <c r="G699" s="2" t="s">
        <v>110</v>
      </c>
      <c r="H699" s="2" t="s">
        <v>232</v>
      </c>
      <c r="I699" s="3">
        <v>16.5</v>
      </c>
    </row>
    <row r="700" spans="1:9">
      <c r="A700" s="1">
        <v>43916</v>
      </c>
      <c r="B700" s="29">
        <f>YEAR(Data_Table[[#This Row],[Date]])</f>
        <v>2020</v>
      </c>
      <c r="C700" s="2" t="str">
        <f>TEXT(Data_Table[[#This Row],[Date]],"mmm")</f>
        <v>Mar</v>
      </c>
      <c r="D700" s="2" t="str">
        <f>"Q"&amp;INT((MONTH(Data_Table[[#This Row],[Date]])-1)/3)+1</f>
        <v>Q1</v>
      </c>
      <c r="E700" s="2">
        <f>WEEKNUM(Data_Table[[#This Row],[Date]], 2)</f>
        <v>13</v>
      </c>
      <c r="F700" s="2" t="s">
        <v>297</v>
      </c>
      <c r="G700" s="2" t="s">
        <v>13</v>
      </c>
      <c r="H700" s="2" t="s">
        <v>13</v>
      </c>
      <c r="I700" s="3">
        <v>22</v>
      </c>
    </row>
    <row r="701" spans="1:9">
      <c r="A701" s="1">
        <v>43921</v>
      </c>
      <c r="B701" s="29">
        <f>YEAR(Data_Table[[#This Row],[Date]])</f>
        <v>2020</v>
      </c>
      <c r="C701" s="2" t="str">
        <f>TEXT(Data_Table[[#This Row],[Date]],"mmm")</f>
        <v>Mar</v>
      </c>
      <c r="D701" s="2" t="str">
        <f>"Q"&amp;INT((MONTH(Data_Table[[#This Row],[Date]])-1)/3)+1</f>
        <v>Q1</v>
      </c>
      <c r="E701" s="2">
        <f>WEEKNUM(Data_Table[[#This Row],[Date]], 2)</f>
        <v>14</v>
      </c>
      <c r="F701" s="2" t="s">
        <v>360</v>
      </c>
      <c r="G701" s="2" t="s">
        <v>108</v>
      </c>
      <c r="H701" s="2" t="s">
        <v>165</v>
      </c>
      <c r="I701" s="3">
        <v>75</v>
      </c>
    </row>
    <row r="702" spans="1:9">
      <c r="A702" s="1">
        <v>43921</v>
      </c>
      <c r="B702" s="29">
        <f>YEAR(Data_Table[[#This Row],[Date]])</f>
        <v>2020</v>
      </c>
      <c r="C702" s="2" t="str">
        <f>TEXT(Data_Table[[#This Row],[Date]],"mmm")</f>
        <v>Mar</v>
      </c>
      <c r="D702" s="2" t="str">
        <f>"Q"&amp;INT((MONTH(Data_Table[[#This Row],[Date]])-1)/3)+1</f>
        <v>Q1</v>
      </c>
      <c r="E702" s="2">
        <f>WEEKNUM(Data_Table[[#This Row],[Date]], 2)</f>
        <v>14</v>
      </c>
      <c r="F702" s="2" t="s">
        <v>391</v>
      </c>
      <c r="G702" s="2" t="s">
        <v>135</v>
      </c>
      <c r="H702" s="2" t="s">
        <v>257</v>
      </c>
      <c r="I702" s="3">
        <v>60</v>
      </c>
    </row>
    <row r="703" spans="1:9">
      <c r="A703" s="1">
        <v>43922</v>
      </c>
      <c r="B703" s="29">
        <f>YEAR(Data_Table[[#This Row],[Date]])</f>
        <v>2020</v>
      </c>
      <c r="C703" s="2" t="str">
        <f>TEXT(Data_Table[[#This Row],[Date]],"mmm")</f>
        <v>Apr</v>
      </c>
      <c r="D703" s="2" t="str">
        <f>"Q"&amp;INT((MONTH(Data_Table[[#This Row],[Date]])-1)/3)+1</f>
        <v>Q2</v>
      </c>
      <c r="E703" s="2">
        <f>WEEKNUM(Data_Table[[#This Row],[Date]], 2)</f>
        <v>14</v>
      </c>
      <c r="F703" s="2" t="s">
        <v>377</v>
      </c>
      <c r="G703" s="2" t="s">
        <v>121</v>
      </c>
      <c r="H703" s="2" t="s">
        <v>244</v>
      </c>
      <c r="I703" s="3">
        <v>354.2</v>
      </c>
    </row>
    <row r="704" spans="1:9">
      <c r="A704" s="1">
        <v>43924</v>
      </c>
      <c r="B704" s="29">
        <f>YEAR(Data_Table[[#This Row],[Date]])</f>
        <v>2020</v>
      </c>
      <c r="C704" s="2" t="str">
        <f>TEXT(Data_Table[[#This Row],[Date]],"mmm")</f>
        <v>Apr</v>
      </c>
      <c r="D704" s="2" t="str">
        <f>"Q"&amp;INT((MONTH(Data_Table[[#This Row],[Date]])-1)/3)+1</f>
        <v>Q2</v>
      </c>
      <c r="E704" s="2">
        <f>WEEKNUM(Data_Table[[#This Row],[Date]], 2)</f>
        <v>14</v>
      </c>
      <c r="F704" s="2" t="s">
        <v>358</v>
      </c>
      <c r="G704" s="2" t="s">
        <v>106</v>
      </c>
      <c r="H704" s="2" t="s">
        <v>229</v>
      </c>
      <c r="I704" s="3">
        <v>109.25</v>
      </c>
    </row>
    <row r="705" spans="1:9">
      <c r="A705" s="1">
        <v>43926</v>
      </c>
      <c r="B705" s="29">
        <f>YEAR(Data_Table[[#This Row],[Date]])</f>
        <v>2020</v>
      </c>
      <c r="C705" s="2" t="str">
        <f>TEXT(Data_Table[[#This Row],[Date]],"mmm")</f>
        <v>Apr</v>
      </c>
      <c r="D705" s="2" t="str">
        <f>"Q"&amp;INT((MONTH(Data_Table[[#This Row],[Date]])-1)/3)+1</f>
        <v>Q2</v>
      </c>
      <c r="E705" s="2">
        <f>WEEKNUM(Data_Table[[#This Row],[Date]], 2)</f>
        <v>14</v>
      </c>
      <c r="F705" s="2" t="s">
        <v>324</v>
      </c>
      <c r="G705" s="2" t="s">
        <v>80</v>
      </c>
      <c r="H705" s="2" t="s">
        <v>199</v>
      </c>
      <c r="I705" s="3">
        <v>30</v>
      </c>
    </row>
    <row r="706" spans="1:9">
      <c r="A706" s="1">
        <v>43926</v>
      </c>
      <c r="B706" s="29">
        <f>YEAR(Data_Table[[#This Row],[Date]])</f>
        <v>2020</v>
      </c>
      <c r="C706" s="2" t="str">
        <f>TEXT(Data_Table[[#This Row],[Date]],"mmm")</f>
        <v>Apr</v>
      </c>
      <c r="D706" s="2" t="str">
        <f>"Q"&amp;INT((MONTH(Data_Table[[#This Row],[Date]])-1)/3)+1</f>
        <v>Q2</v>
      </c>
      <c r="E706" s="2">
        <f>WEEKNUM(Data_Table[[#This Row],[Date]], 2)</f>
        <v>14</v>
      </c>
      <c r="F706" s="2" t="s">
        <v>325</v>
      </c>
      <c r="G706" s="2" t="s">
        <v>81</v>
      </c>
      <c r="H706" s="2" t="s">
        <v>200</v>
      </c>
      <c r="I706" s="3">
        <v>26</v>
      </c>
    </row>
    <row r="707" spans="1:9">
      <c r="A707" s="1">
        <v>43927</v>
      </c>
      <c r="B707" s="29">
        <f>YEAR(Data_Table[[#This Row],[Date]])</f>
        <v>2020</v>
      </c>
      <c r="C707" s="2" t="str">
        <f>TEXT(Data_Table[[#This Row],[Date]],"mmm")</f>
        <v>Apr</v>
      </c>
      <c r="D707" s="2" t="str">
        <f>"Q"&amp;INT((MONTH(Data_Table[[#This Row],[Date]])-1)/3)+1</f>
        <v>Q2</v>
      </c>
      <c r="E707" s="2">
        <f>WEEKNUM(Data_Table[[#This Row],[Date]], 2)</f>
        <v>15</v>
      </c>
      <c r="F707" s="2" t="s">
        <v>380</v>
      </c>
      <c r="G707" s="2" t="s">
        <v>124</v>
      </c>
      <c r="H707" s="2" t="s">
        <v>247</v>
      </c>
      <c r="I707" s="3">
        <v>22</v>
      </c>
    </row>
    <row r="708" spans="1:9">
      <c r="A708" s="1">
        <v>43928</v>
      </c>
      <c r="B708" s="29">
        <f>YEAR(Data_Table[[#This Row],[Date]])</f>
        <v>2020</v>
      </c>
      <c r="C708" s="2" t="str">
        <f>TEXT(Data_Table[[#This Row],[Date]],"mmm")</f>
        <v>Apr</v>
      </c>
      <c r="D708" s="2" t="str">
        <f>"Q"&amp;INT((MONTH(Data_Table[[#This Row],[Date]])-1)/3)+1</f>
        <v>Q2</v>
      </c>
      <c r="E708" s="2">
        <f>WEEKNUM(Data_Table[[#This Row],[Date]], 2)</f>
        <v>15</v>
      </c>
      <c r="F708" s="2" t="s">
        <v>298</v>
      </c>
      <c r="G708" s="2" t="s">
        <v>59</v>
      </c>
      <c r="H708" s="2" t="s">
        <v>175</v>
      </c>
      <c r="I708" s="3">
        <v>207</v>
      </c>
    </row>
    <row r="709" spans="1:9">
      <c r="A709" s="1">
        <v>43928</v>
      </c>
      <c r="B709" s="29">
        <f>YEAR(Data_Table[[#This Row],[Date]])</f>
        <v>2020</v>
      </c>
      <c r="C709" s="2" t="str">
        <f>TEXT(Data_Table[[#This Row],[Date]],"mmm")</f>
        <v>Apr</v>
      </c>
      <c r="D709" s="2" t="str">
        <f>"Q"&amp;INT((MONTH(Data_Table[[#This Row],[Date]])-1)/3)+1</f>
        <v>Q2</v>
      </c>
      <c r="E709" s="2">
        <f>WEEKNUM(Data_Table[[#This Row],[Date]], 2)</f>
        <v>15</v>
      </c>
      <c r="F709" s="2" t="s">
        <v>317</v>
      </c>
      <c r="G709" s="2" t="s">
        <v>75</v>
      </c>
      <c r="H709" s="2" t="s">
        <v>192</v>
      </c>
      <c r="I709" s="3">
        <v>116</v>
      </c>
    </row>
    <row r="710" spans="1:9">
      <c r="A710" s="1">
        <v>43929</v>
      </c>
      <c r="B710" s="29">
        <f>YEAR(Data_Table[[#This Row],[Date]])</f>
        <v>2020</v>
      </c>
      <c r="C710" s="2" t="str">
        <f>TEXT(Data_Table[[#This Row],[Date]],"mmm")</f>
        <v>Apr</v>
      </c>
      <c r="D710" s="2" t="str">
        <f>"Q"&amp;INT((MONTH(Data_Table[[#This Row],[Date]])-1)/3)+1</f>
        <v>Q2</v>
      </c>
      <c r="E710" s="2">
        <f>WEEKNUM(Data_Table[[#This Row],[Date]], 2)</f>
        <v>15</v>
      </c>
      <c r="F710" s="2" t="s">
        <v>362</v>
      </c>
      <c r="G710" s="2" t="s">
        <v>110</v>
      </c>
      <c r="H710" s="2" t="s">
        <v>232</v>
      </c>
      <c r="I710" s="3">
        <v>16.5</v>
      </c>
    </row>
    <row r="711" spans="1:9">
      <c r="A711" s="1">
        <v>43934</v>
      </c>
      <c r="B711" s="29">
        <f>YEAR(Data_Table[[#This Row],[Date]])</f>
        <v>2020</v>
      </c>
      <c r="C711" s="2" t="str">
        <f>TEXT(Data_Table[[#This Row],[Date]],"mmm")</f>
        <v>Apr</v>
      </c>
      <c r="D711" s="2" t="str">
        <f>"Q"&amp;INT((MONTH(Data_Table[[#This Row],[Date]])-1)/3)+1</f>
        <v>Q2</v>
      </c>
      <c r="E711" s="2">
        <f>WEEKNUM(Data_Table[[#This Row],[Date]], 2)</f>
        <v>16</v>
      </c>
      <c r="F711" s="2" t="s">
        <v>284</v>
      </c>
      <c r="G711" s="2" t="s">
        <v>49</v>
      </c>
      <c r="H711" s="2" t="s">
        <v>161</v>
      </c>
      <c r="I711" s="3">
        <v>30</v>
      </c>
    </row>
    <row r="712" spans="1:9">
      <c r="A712" s="1">
        <v>43934</v>
      </c>
      <c r="B712" s="29">
        <f>YEAR(Data_Table[[#This Row],[Date]])</f>
        <v>2020</v>
      </c>
      <c r="C712" s="2" t="str">
        <f>TEXT(Data_Table[[#This Row],[Date]],"mmm")</f>
        <v>Apr</v>
      </c>
      <c r="D712" s="2" t="str">
        <f>"Q"&amp;INT((MONTH(Data_Table[[#This Row],[Date]])-1)/3)+1</f>
        <v>Q2</v>
      </c>
      <c r="E712" s="2">
        <f>WEEKNUM(Data_Table[[#This Row],[Date]], 2)</f>
        <v>16</v>
      </c>
      <c r="F712" s="2" t="s">
        <v>380</v>
      </c>
      <c r="G712" s="2" t="s">
        <v>124</v>
      </c>
      <c r="H712" s="2" t="s">
        <v>247</v>
      </c>
      <c r="I712" s="3">
        <v>104.5</v>
      </c>
    </row>
    <row r="713" spans="1:9">
      <c r="A713" s="1">
        <v>43935</v>
      </c>
      <c r="B713" s="29">
        <f>YEAR(Data_Table[[#This Row],[Date]])</f>
        <v>2020</v>
      </c>
      <c r="C713" s="2" t="str">
        <f>TEXT(Data_Table[[#This Row],[Date]],"mmm")</f>
        <v>Apr</v>
      </c>
      <c r="D713" s="2" t="str">
        <f>"Q"&amp;INT((MONTH(Data_Table[[#This Row],[Date]])-1)/3)+1</f>
        <v>Q2</v>
      </c>
      <c r="E713" s="2">
        <f>WEEKNUM(Data_Table[[#This Row],[Date]], 2)</f>
        <v>16</v>
      </c>
      <c r="F713" s="2" t="s">
        <v>325</v>
      </c>
      <c r="G713" s="2" t="s">
        <v>81</v>
      </c>
      <c r="H713" s="2" t="s">
        <v>200</v>
      </c>
      <c r="I713" s="3">
        <v>26</v>
      </c>
    </row>
    <row r="714" spans="1:9">
      <c r="A714" s="1">
        <v>43937</v>
      </c>
      <c r="B714" s="29">
        <f>YEAR(Data_Table[[#This Row],[Date]])</f>
        <v>2020</v>
      </c>
      <c r="C714" s="2" t="str">
        <f>TEXT(Data_Table[[#This Row],[Date]],"mmm")</f>
        <v>Apr</v>
      </c>
      <c r="D714" s="2" t="str">
        <f>"Q"&amp;INT((MONTH(Data_Table[[#This Row],[Date]])-1)/3)+1</f>
        <v>Q2</v>
      </c>
      <c r="E714" s="2">
        <f>WEEKNUM(Data_Table[[#This Row],[Date]], 2)</f>
        <v>16</v>
      </c>
      <c r="F714" s="2" t="s">
        <v>362</v>
      </c>
      <c r="G714" s="2" t="s">
        <v>110</v>
      </c>
      <c r="H714" s="2" t="s">
        <v>232</v>
      </c>
      <c r="I714" s="3">
        <v>16.5</v>
      </c>
    </row>
    <row r="715" spans="1:9">
      <c r="A715" s="1">
        <v>43937</v>
      </c>
      <c r="B715" s="29">
        <f>YEAR(Data_Table[[#This Row],[Date]])</f>
        <v>2020</v>
      </c>
      <c r="C715" s="2" t="str">
        <f>TEXT(Data_Table[[#This Row],[Date]],"mmm")</f>
        <v>Apr</v>
      </c>
      <c r="D715" s="2" t="str">
        <f>"Q"&amp;INT((MONTH(Data_Table[[#This Row],[Date]])-1)/3)+1</f>
        <v>Q2</v>
      </c>
      <c r="E715" s="2">
        <f>WEEKNUM(Data_Table[[#This Row],[Date]], 2)</f>
        <v>16</v>
      </c>
      <c r="F715" s="2" t="s">
        <v>386</v>
      </c>
      <c r="G715" s="2" t="s">
        <v>130</v>
      </c>
      <c r="H715" s="2" t="s">
        <v>252</v>
      </c>
      <c r="I715" s="3">
        <v>123.5</v>
      </c>
    </row>
    <row r="716" spans="1:9">
      <c r="A716" s="1">
        <v>43941</v>
      </c>
      <c r="B716" s="29">
        <f>YEAR(Data_Table[[#This Row],[Date]])</f>
        <v>2020</v>
      </c>
      <c r="C716" s="2" t="str">
        <f>TEXT(Data_Table[[#This Row],[Date]],"mmm")</f>
        <v>Apr</v>
      </c>
      <c r="D716" s="2" t="str">
        <f>"Q"&amp;INT((MONTH(Data_Table[[#This Row],[Date]])-1)/3)+1</f>
        <v>Q2</v>
      </c>
      <c r="E716" s="2">
        <f>WEEKNUM(Data_Table[[#This Row],[Date]], 2)</f>
        <v>17</v>
      </c>
      <c r="F716" s="2" t="s">
        <v>324</v>
      </c>
      <c r="G716" s="2" t="s">
        <v>80</v>
      </c>
      <c r="H716" s="2" t="s">
        <v>199</v>
      </c>
      <c r="I716" s="3">
        <v>30</v>
      </c>
    </row>
    <row r="717" spans="1:9">
      <c r="A717" s="1">
        <v>43942</v>
      </c>
      <c r="B717" s="29">
        <f>YEAR(Data_Table[[#This Row],[Date]])</f>
        <v>2020</v>
      </c>
      <c r="C717" s="2" t="str">
        <f>TEXT(Data_Table[[#This Row],[Date]],"mmm")</f>
        <v>Apr</v>
      </c>
      <c r="D717" s="2" t="str">
        <f>"Q"&amp;INT((MONTH(Data_Table[[#This Row],[Date]])-1)/3)+1</f>
        <v>Q2</v>
      </c>
      <c r="E717" s="2">
        <f>WEEKNUM(Data_Table[[#This Row],[Date]], 2)</f>
        <v>17</v>
      </c>
      <c r="F717" s="2" t="s">
        <v>284</v>
      </c>
      <c r="G717" s="2" t="s">
        <v>49</v>
      </c>
      <c r="H717" s="2" t="s">
        <v>161</v>
      </c>
      <c r="I717" s="3">
        <v>276</v>
      </c>
    </row>
    <row r="718" spans="1:9">
      <c r="A718" s="1">
        <v>43942</v>
      </c>
      <c r="B718" s="29">
        <f>YEAR(Data_Table[[#This Row],[Date]])</f>
        <v>2020</v>
      </c>
      <c r="C718" s="2" t="str">
        <f>TEXT(Data_Table[[#This Row],[Date]],"mmm")</f>
        <v>Apr</v>
      </c>
      <c r="D718" s="2" t="str">
        <f>"Q"&amp;INT((MONTH(Data_Table[[#This Row],[Date]])-1)/3)+1</f>
        <v>Q2</v>
      </c>
      <c r="E718" s="2">
        <f>WEEKNUM(Data_Table[[#This Row],[Date]], 2)</f>
        <v>17</v>
      </c>
      <c r="F718" s="2" t="s">
        <v>362</v>
      </c>
      <c r="G718" s="2" t="s">
        <v>110</v>
      </c>
      <c r="H718" s="2" t="s">
        <v>232</v>
      </c>
      <c r="I718" s="3">
        <v>16.5</v>
      </c>
    </row>
    <row r="719" spans="1:9">
      <c r="A719" s="1">
        <v>43943</v>
      </c>
      <c r="B719" s="29">
        <f>YEAR(Data_Table[[#This Row],[Date]])</f>
        <v>2020</v>
      </c>
      <c r="C719" s="2" t="str">
        <f>TEXT(Data_Table[[#This Row],[Date]],"mmm")</f>
        <v>Apr</v>
      </c>
      <c r="D719" s="2" t="str">
        <f>"Q"&amp;INT((MONTH(Data_Table[[#This Row],[Date]])-1)/3)+1</f>
        <v>Q2</v>
      </c>
      <c r="E719" s="2">
        <f>WEEKNUM(Data_Table[[#This Row],[Date]], 2)</f>
        <v>17</v>
      </c>
      <c r="F719" s="2" t="s">
        <v>325</v>
      </c>
      <c r="G719" s="2" t="s">
        <v>81</v>
      </c>
      <c r="H719" s="2" t="s">
        <v>200</v>
      </c>
      <c r="I719" s="3">
        <v>26</v>
      </c>
    </row>
    <row r="720" spans="1:9">
      <c r="A720" s="1">
        <v>43944</v>
      </c>
      <c r="B720" s="29">
        <f>YEAR(Data_Table[[#This Row],[Date]])</f>
        <v>2020</v>
      </c>
      <c r="C720" s="2" t="str">
        <f>TEXT(Data_Table[[#This Row],[Date]],"mmm")</f>
        <v>Apr</v>
      </c>
      <c r="D720" s="2" t="str">
        <f>"Q"&amp;INT((MONTH(Data_Table[[#This Row],[Date]])-1)/3)+1</f>
        <v>Q2</v>
      </c>
      <c r="E720" s="2">
        <f>WEEKNUM(Data_Table[[#This Row],[Date]], 2)</f>
        <v>17</v>
      </c>
      <c r="F720" s="2" t="s">
        <v>317</v>
      </c>
      <c r="G720" s="2" t="s">
        <v>75</v>
      </c>
      <c r="H720" s="2" t="s">
        <v>192</v>
      </c>
      <c r="I720" s="3">
        <v>116</v>
      </c>
    </row>
    <row r="721" spans="1:9">
      <c r="A721" s="1">
        <v>43945</v>
      </c>
      <c r="B721" s="29">
        <f>YEAR(Data_Table[[#This Row],[Date]])</f>
        <v>2020</v>
      </c>
      <c r="C721" s="2" t="str">
        <f>TEXT(Data_Table[[#This Row],[Date]],"mmm")</f>
        <v>Apr</v>
      </c>
      <c r="D721" s="2" t="str">
        <f>"Q"&amp;INT((MONTH(Data_Table[[#This Row],[Date]])-1)/3)+1</f>
        <v>Q2</v>
      </c>
      <c r="E721" s="2">
        <f>WEEKNUM(Data_Table[[#This Row],[Date]], 2)</f>
        <v>17</v>
      </c>
      <c r="F721" s="2" t="s">
        <v>377</v>
      </c>
      <c r="G721" s="2" t="s">
        <v>121</v>
      </c>
      <c r="H721" s="2" t="s">
        <v>244</v>
      </c>
      <c r="I721" s="3">
        <v>449.5</v>
      </c>
    </row>
    <row r="722" spans="1:9">
      <c r="A722" s="1">
        <v>43949</v>
      </c>
      <c r="B722" s="29">
        <f>YEAR(Data_Table[[#This Row],[Date]])</f>
        <v>2020</v>
      </c>
      <c r="C722" s="2" t="str">
        <f>TEXT(Data_Table[[#This Row],[Date]],"mmm")</f>
        <v>Apr</v>
      </c>
      <c r="D722" s="2" t="str">
        <f>"Q"&amp;INT((MONTH(Data_Table[[#This Row],[Date]])-1)/3)+1</f>
        <v>Q2</v>
      </c>
      <c r="E722" s="2">
        <f>WEEKNUM(Data_Table[[#This Row],[Date]], 2)</f>
        <v>18</v>
      </c>
      <c r="F722" s="2" t="s">
        <v>325</v>
      </c>
      <c r="G722" s="2" t="s">
        <v>81</v>
      </c>
      <c r="H722" s="2" t="s">
        <v>200</v>
      </c>
      <c r="I722" s="3">
        <v>19.760000000000002</v>
      </c>
    </row>
    <row r="723" spans="1:9">
      <c r="A723" s="1">
        <v>43949</v>
      </c>
      <c r="B723" s="29">
        <f>YEAR(Data_Table[[#This Row],[Date]])</f>
        <v>2020</v>
      </c>
      <c r="C723" s="2" t="str">
        <f>TEXT(Data_Table[[#This Row],[Date]],"mmm")</f>
        <v>Apr</v>
      </c>
      <c r="D723" s="2" t="str">
        <f>"Q"&amp;INT((MONTH(Data_Table[[#This Row],[Date]])-1)/3)+1</f>
        <v>Q2</v>
      </c>
      <c r="E723" s="2">
        <f>WEEKNUM(Data_Table[[#This Row],[Date]], 2)</f>
        <v>18</v>
      </c>
      <c r="F723" s="2" t="s">
        <v>362</v>
      </c>
      <c r="G723" s="2" t="s">
        <v>110</v>
      </c>
      <c r="H723" s="2" t="s">
        <v>232</v>
      </c>
      <c r="I723" s="3">
        <v>16.5</v>
      </c>
    </row>
    <row r="724" spans="1:9">
      <c r="A724" s="1">
        <v>43956</v>
      </c>
      <c r="B724" s="29">
        <f>YEAR(Data_Table[[#This Row],[Date]])</f>
        <v>2020</v>
      </c>
      <c r="C724" s="2" t="str">
        <f>TEXT(Data_Table[[#This Row],[Date]],"mmm")</f>
        <v>May</v>
      </c>
      <c r="D724" s="2" t="str">
        <f>"Q"&amp;INT((MONTH(Data_Table[[#This Row],[Date]])-1)/3)+1</f>
        <v>Q2</v>
      </c>
      <c r="E724" s="2">
        <f>WEEKNUM(Data_Table[[#This Row],[Date]], 2)</f>
        <v>19</v>
      </c>
      <c r="F724" s="2" t="s">
        <v>362</v>
      </c>
      <c r="G724" s="2" t="s">
        <v>110</v>
      </c>
      <c r="H724" s="2" t="s">
        <v>232</v>
      </c>
      <c r="I724" s="3">
        <v>16.5</v>
      </c>
    </row>
    <row r="725" spans="1:9">
      <c r="A725" s="1">
        <v>43956</v>
      </c>
      <c r="B725" s="29">
        <f>YEAR(Data_Table[[#This Row],[Date]])</f>
        <v>2020</v>
      </c>
      <c r="C725" s="2" t="str">
        <f>TEXT(Data_Table[[#This Row],[Date]],"mmm")</f>
        <v>May</v>
      </c>
      <c r="D725" s="2" t="str">
        <f>"Q"&amp;INT((MONTH(Data_Table[[#This Row],[Date]])-1)/3)+1</f>
        <v>Q2</v>
      </c>
      <c r="E725" s="2">
        <f>WEEKNUM(Data_Table[[#This Row],[Date]], 2)</f>
        <v>19</v>
      </c>
      <c r="F725" s="2" t="s">
        <v>367</v>
      </c>
      <c r="G725" s="2" t="s">
        <v>10</v>
      </c>
      <c r="H725" s="2" t="s">
        <v>10</v>
      </c>
      <c r="I725" s="3">
        <v>142.5</v>
      </c>
    </row>
    <row r="726" spans="1:9">
      <c r="A726" s="1">
        <v>43958</v>
      </c>
      <c r="B726" s="29">
        <f>YEAR(Data_Table[[#This Row],[Date]])</f>
        <v>2020</v>
      </c>
      <c r="C726" s="2" t="str">
        <f>TEXT(Data_Table[[#This Row],[Date]],"mmm")</f>
        <v>May</v>
      </c>
      <c r="D726" s="2" t="str">
        <f>"Q"&amp;INT((MONTH(Data_Table[[#This Row],[Date]])-1)/3)+1</f>
        <v>Q2</v>
      </c>
      <c r="E726" s="2">
        <f>WEEKNUM(Data_Table[[#This Row],[Date]], 2)</f>
        <v>19</v>
      </c>
      <c r="F726" s="2" t="s">
        <v>297</v>
      </c>
      <c r="G726" s="2" t="s">
        <v>13</v>
      </c>
      <c r="H726" s="2" t="s">
        <v>13</v>
      </c>
      <c r="I726" s="3">
        <v>22</v>
      </c>
    </row>
    <row r="727" spans="1:9">
      <c r="A727" s="1">
        <v>43959</v>
      </c>
      <c r="B727" s="29">
        <f>YEAR(Data_Table[[#This Row],[Date]])</f>
        <v>2020</v>
      </c>
      <c r="C727" s="2" t="str">
        <f>TEXT(Data_Table[[#This Row],[Date]],"mmm")</f>
        <v>May</v>
      </c>
      <c r="D727" s="2" t="str">
        <f>"Q"&amp;INT((MONTH(Data_Table[[#This Row],[Date]])-1)/3)+1</f>
        <v>Q2</v>
      </c>
      <c r="E727" s="2">
        <f>WEEKNUM(Data_Table[[#This Row],[Date]], 2)</f>
        <v>19</v>
      </c>
      <c r="F727" s="2" t="s">
        <v>345</v>
      </c>
      <c r="G727" s="2" t="s">
        <v>97</v>
      </c>
      <c r="H727" s="2" t="s">
        <v>218</v>
      </c>
      <c r="I727" s="3">
        <v>102</v>
      </c>
    </row>
    <row r="728" spans="1:9">
      <c r="A728" s="1">
        <v>43963</v>
      </c>
      <c r="B728" s="29">
        <f>YEAR(Data_Table[[#This Row],[Date]])</f>
        <v>2020</v>
      </c>
      <c r="C728" s="2" t="str">
        <f>TEXT(Data_Table[[#This Row],[Date]],"mmm")</f>
        <v>May</v>
      </c>
      <c r="D728" s="2" t="str">
        <f>"Q"&amp;INT((MONTH(Data_Table[[#This Row],[Date]])-1)/3)+1</f>
        <v>Q2</v>
      </c>
      <c r="E728" s="2">
        <f>WEEKNUM(Data_Table[[#This Row],[Date]], 2)</f>
        <v>20</v>
      </c>
      <c r="F728" s="2" t="s">
        <v>325</v>
      </c>
      <c r="G728" s="2" t="s">
        <v>81</v>
      </c>
      <c r="H728" s="2" t="s">
        <v>200</v>
      </c>
      <c r="I728" s="3">
        <v>26</v>
      </c>
    </row>
    <row r="729" spans="1:9">
      <c r="A729" s="1">
        <v>43964</v>
      </c>
      <c r="B729" s="29">
        <f>YEAR(Data_Table[[#This Row],[Date]])</f>
        <v>2020</v>
      </c>
      <c r="C729" s="2" t="str">
        <f>TEXT(Data_Table[[#This Row],[Date]],"mmm")</f>
        <v>May</v>
      </c>
      <c r="D729" s="2" t="str">
        <f>"Q"&amp;INT((MONTH(Data_Table[[#This Row],[Date]])-1)/3)+1</f>
        <v>Q2</v>
      </c>
      <c r="E729" s="2">
        <f>WEEKNUM(Data_Table[[#This Row],[Date]], 2)</f>
        <v>20</v>
      </c>
      <c r="F729" s="2" t="s">
        <v>362</v>
      </c>
      <c r="G729" s="2" t="s">
        <v>110</v>
      </c>
      <c r="H729" s="2" t="s">
        <v>232</v>
      </c>
      <c r="I729" s="3">
        <v>16.5</v>
      </c>
    </row>
    <row r="730" spans="1:9">
      <c r="A730" s="1">
        <v>43965</v>
      </c>
      <c r="B730" s="29">
        <f>YEAR(Data_Table[[#This Row],[Date]])</f>
        <v>2020</v>
      </c>
      <c r="C730" s="2" t="str">
        <f>TEXT(Data_Table[[#This Row],[Date]],"mmm")</f>
        <v>May</v>
      </c>
      <c r="D730" s="2" t="str">
        <f>"Q"&amp;INT((MONTH(Data_Table[[#This Row],[Date]])-1)/3)+1</f>
        <v>Q2</v>
      </c>
      <c r="E730" s="2">
        <f>WEEKNUM(Data_Table[[#This Row],[Date]], 2)</f>
        <v>20</v>
      </c>
      <c r="F730" s="2" t="s">
        <v>317</v>
      </c>
      <c r="G730" s="2" t="s">
        <v>75</v>
      </c>
      <c r="H730" s="2" t="s">
        <v>192</v>
      </c>
      <c r="I730" s="3">
        <v>116.25</v>
      </c>
    </row>
    <row r="731" spans="1:9">
      <c r="A731" s="1">
        <v>43965</v>
      </c>
      <c r="B731" s="29">
        <f>YEAR(Data_Table[[#This Row],[Date]])</f>
        <v>2020</v>
      </c>
      <c r="C731" s="2" t="str">
        <f>TEXT(Data_Table[[#This Row],[Date]],"mmm")</f>
        <v>May</v>
      </c>
      <c r="D731" s="2" t="str">
        <f>"Q"&amp;INT((MONTH(Data_Table[[#This Row],[Date]])-1)/3)+1</f>
        <v>Q2</v>
      </c>
      <c r="E731" s="2">
        <f>WEEKNUM(Data_Table[[#This Row],[Date]], 2)</f>
        <v>20</v>
      </c>
      <c r="F731" s="2" t="s">
        <v>358</v>
      </c>
      <c r="G731" s="2" t="s">
        <v>106</v>
      </c>
      <c r="H731" s="2" t="s">
        <v>229</v>
      </c>
      <c r="I731" s="3">
        <v>218</v>
      </c>
    </row>
    <row r="732" spans="1:9">
      <c r="A732" s="1">
        <v>43969</v>
      </c>
      <c r="B732" s="29">
        <f>YEAR(Data_Table[[#This Row],[Date]])</f>
        <v>2020</v>
      </c>
      <c r="C732" s="2" t="str">
        <f>TEXT(Data_Table[[#This Row],[Date]],"mmm")</f>
        <v>May</v>
      </c>
      <c r="D732" s="2" t="str">
        <f>"Q"&amp;INT((MONTH(Data_Table[[#This Row],[Date]])-1)/3)+1</f>
        <v>Q2</v>
      </c>
      <c r="E732" s="2">
        <f>WEEKNUM(Data_Table[[#This Row],[Date]], 2)</f>
        <v>21</v>
      </c>
      <c r="F732" s="2" t="s">
        <v>298</v>
      </c>
      <c r="G732" s="2" t="s">
        <v>59</v>
      </c>
      <c r="H732" s="2" t="s">
        <v>175</v>
      </c>
      <c r="I732" s="3">
        <v>207</v>
      </c>
    </row>
    <row r="733" spans="1:9">
      <c r="A733" s="1">
        <v>43970</v>
      </c>
      <c r="B733" s="29">
        <f>YEAR(Data_Table[[#This Row],[Date]])</f>
        <v>2020</v>
      </c>
      <c r="C733" s="2" t="str">
        <f>TEXT(Data_Table[[#This Row],[Date]],"mmm")</f>
        <v>May</v>
      </c>
      <c r="D733" s="2" t="str">
        <f>"Q"&amp;INT((MONTH(Data_Table[[#This Row],[Date]])-1)/3)+1</f>
        <v>Q2</v>
      </c>
      <c r="E733" s="2">
        <f>WEEKNUM(Data_Table[[#This Row],[Date]], 2)</f>
        <v>21</v>
      </c>
      <c r="F733" s="2" t="s">
        <v>325</v>
      </c>
      <c r="G733" s="2" t="s">
        <v>81</v>
      </c>
      <c r="H733" s="2" t="s">
        <v>200</v>
      </c>
      <c r="I733" s="3">
        <v>26</v>
      </c>
    </row>
    <row r="734" spans="1:9">
      <c r="A734" s="1">
        <v>43970</v>
      </c>
      <c r="B734" s="29">
        <f>YEAR(Data_Table[[#This Row],[Date]])</f>
        <v>2020</v>
      </c>
      <c r="C734" s="2" t="str">
        <f>TEXT(Data_Table[[#This Row],[Date]],"mmm")</f>
        <v>May</v>
      </c>
      <c r="D734" s="2" t="str">
        <f>"Q"&amp;INT((MONTH(Data_Table[[#This Row],[Date]])-1)/3)+1</f>
        <v>Q2</v>
      </c>
      <c r="E734" s="2">
        <f>WEEKNUM(Data_Table[[#This Row],[Date]], 2)</f>
        <v>21</v>
      </c>
      <c r="F734" s="2" t="s">
        <v>362</v>
      </c>
      <c r="G734" s="2" t="s">
        <v>110</v>
      </c>
      <c r="H734" s="2" t="s">
        <v>232</v>
      </c>
      <c r="I734" s="3">
        <v>16.5</v>
      </c>
    </row>
    <row r="735" spans="1:9">
      <c r="A735" s="1">
        <v>43971</v>
      </c>
      <c r="B735" s="29">
        <f>YEAR(Data_Table[[#This Row],[Date]])</f>
        <v>2020</v>
      </c>
      <c r="C735" s="2" t="str">
        <f>TEXT(Data_Table[[#This Row],[Date]],"mmm")</f>
        <v>May</v>
      </c>
      <c r="D735" s="2" t="str">
        <f>"Q"&amp;INT((MONTH(Data_Table[[#This Row],[Date]])-1)/3)+1</f>
        <v>Q2</v>
      </c>
      <c r="E735" s="2">
        <f>WEEKNUM(Data_Table[[#This Row],[Date]], 2)</f>
        <v>21</v>
      </c>
      <c r="F735" s="2" t="s">
        <v>392</v>
      </c>
      <c r="G735" s="2" t="s">
        <v>136</v>
      </c>
      <c r="H735" s="2" t="s">
        <v>258</v>
      </c>
      <c r="I735" s="3">
        <v>17</v>
      </c>
    </row>
    <row r="736" spans="1:9">
      <c r="A736" s="1">
        <v>43978</v>
      </c>
      <c r="B736" s="29">
        <f>YEAR(Data_Table[[#This Row],[Date]])</f>
        <v>2020</v>
      </c>
      <c r="C736" s="2" t="str">
        <f>TEXT(Data_Table[[#This Row],[Date]],"mmm")</f>
        <v>May</v>
      </c>
      <c r="D736" s="2" t="str">
        <f>"Q"&amp;INT((MONTH(Data_Table[[#This Row],[Date]])-1)/3)+1</f>
        <v>Q2</v>
      </c>
      <c r="E736" s="2">
        <f>WEEKNUM(Data_Table[[#This Row],[Date]], 2)</f>
        <v>22</v>
      </c>
      <c r="F736" s="2" t="s">
        <v>362</v>
      </c>
      <c r="G736" s="2" t="s">
        <v>110</v>
      </c>
      <c r="H736" s="2" t="s">
        <v>232</v>
      </c>
      <c r="I736" s="3">
        <v>16.5</v>
      </c>
    </row>
    <row r="737" spans="1:9">
      <c r="A737" s="1">
        <v>43985</v>
      </c>
      <c r="B737" s="29">
        <f>YEAR(Data_Table[[#This Row],[Date]])</f>
        <v>2020</v>
      </c>
      <c r="C737" s="2" t="str">
        <f>TEXT(Data_Table[[#This Row],[Date]],"mmm")</f>
        <v>Jun</v>
      </c>
      <c r="D737" s="2" t="str">
        <f>"Q"&amp;INT((MONTH(Data_Table[[#This Row],[Date]])-1)/3)+1</f>
        <v>Q2</v>
      </c>
      <c r="E737" s="2">
        <f>WEEKNUM(Data_Table[[#This Row],[Date]], 2)</f>
        <v>23</v>
      </c>
      <c r="F737" s="2" t="s">
        <v>325</v>
      </c>
      <c r="G737" s="2" t="s">
        <v>81</v>
      </c>
      <c r="H737" s="2" t="s">
        <v>200</v>
      </c>
      <c r="I737" s="3">
        <v>26</v>
      </c>
    </row>
    <row r="738" spans="1:9">
      <c r="A738" s="1">
        <v>43985</v>
      </c>
      <c r="B738" s="29">
        <f>YEAR(Data_Table[[#This Row],[Date]])</f>
        <v>2020</v>
      </c>
      <c r="C738" s="2" t="str">
        <f>TEXT(Data_Table[[#This Row],[Date]],"mmm")</f>
        <v>Jun</v>
      </c>
      <c r="D738" s="2" t="str">
        <f>"Q"&amp;INT((MONTH(Data_Table[[#This Row],[Date]])-1)/3)+1</f>
        <v>Q2</v>
      </c>
      <c r="E738" s="2">
        <f>WEEKNUM(Data_Table[[#This Row],[Date]], 2)</f>
        <v>23</v>
      </c>
      <c r="F738" s="2" t="s">
        <v>392</v>
      </c>
      <c r="G738" s="2" t="s">
        <v>136</v>
      </c>
      <c r="H738" s="2" t="s">
        <v>258</v>
      </c>
      <c r="I738" s="3">
        <v>17</v>
      </c>
    </row>
    <row r="739" spans="1:9">
      <c r="A739" s="1">
        <v>43986</v>
      </c>
      <c r="B739" s="29">
        <f>YEAR(Data_Table[[#This Row],[Date]])</f>
        <v>2020</v>
      </c>
      <c r="C739" s="2" t="str">
        <f>TEXT(Data_Table[[#This Row],[Date]],"mmm")</f>
        <v>Jun</v>
      </c>
      <c r="D739" s="2" t="str">
        <f>"Q"&amp;INT((MONTH(Data_Table[[#This Row],[Date]])-1)/3)+1</f>
        <v>Q2</v>
      </c>
      <c r="E739" s="2">
        <f>WEEKNUM(Data_Table[[#This Row],[Date]], 2)</f>
        <v>23</v>
      </c>
      <c r="F739" s="2" t="s">
        <v>317</v>
      </c>
      <c r="G739" s="2" t="s">
        <v>75</v>
      </c>
      <c r="H739" s="2" t="s">
        <v>192</v>
      </c>
      <c r="I739" s="3">
        <v>225</v>
      </c>
    </row>
    <row r="740" spans="1:9">
      <c r="A740" s="1">
        <v>43991</v>
      </c>
      <c r="B740" s="29">
        <f>YEAR(Data_Table[[#This Row],[Date]])</f>
        <v>2020</v>
      </c>
      <c r="C740" s="2" t="str">
        <f>TEXT(Data_Table[[#This Row],[Date]],"mmm")</f>
        <v>Jun</v>
      </c>
      <c r="D740" s="2" t="str">
        <f>"Q"&amp;INT((MONTH(Data_Table[[#This Row],[Date]])-1)/3)+1</f>
        <v>Q2</v>
      </c>
      <c r="E740" s="2">
        <f>WEEKNUM(Data_Table[[#This Row],[Date]], 2)</f>
        <v>24</v>
      </c>
      <c r="F740" s="2" t="s">
        <v>362</v>
      </c>
      <c r="G740" s="2" t="s">
        <v>110</v>
      </c>
      <c r="H740" s="2" t="s">
        <v>232</v>
      </c>
      <c r="I740" s="3">
        <v>16.5</v>
      </c>
    </row>
    <row r="741" spans="1:9">
      <c r="A741" s="1">
        <v>43991</v>
      </c>
      <c r="B741" s="29">
        <f>YEAR(Data_Table[[#This Row],[Date]])</f>
        <v>2020</v>
      </c>
      <c r="C741" s="2" t="str">
        <f>TEXT(Data_Table[[#This Row],[Date]],"mmm")</f>
        <v>Jun</v>
      </c>
      <c r="D741" s="2" t="str">
        <f>"Q"&amp;INT((MONTH(Data_Table[[#This Row],[Date]])-1)/3)+1</f>
        <v>Q2</v>
      </c>
      <c r="E741" s="2">
        <f>WEEKNUM(Data_Table[[#This Row],[Date]], 2)</f>
        <v>24</v>
      </c>
      <c r="F741" s="2" t="s">
        <v>392</v>
      </c>
      <c r="G741" s="2" t="s">
        <v>136</v>
      </c>
      <c r="H741" s="2" t="s">
        <v>258</v>
      </c>
      <c r="I741" s="3">
        <v>17</v>
      </c>
    </row>
    <row r="742" spans="1:9">
      <c r="A742" s="1">
        <v>43992</v>
      </c>
      <c r="B742" s="29">
        <f>YEAR(Data_Table[[#This Row],[Date]])</f>
        <v>2020</v>
      </c>
      <c r="C742" s="2" t="str">
        <f>TEXT(Data_Table[[#This Row],[Date]],"mmm")</f>
        <v>Jun</v>
      </c>
      <c r="D742" s="2" t="str">
        <f>"Q"&amp;INT((MONTH(Data_Table[[#This Row],[Date]])-1)/3)+1</f>
        <v>Q2</v>
      </c>
      <c r="E742" s="2">
        <f>WEEKNUM(Data_Table[[#This Row],[Date]], 2)</f>
        <v>24</v>
      </c>
      <c r="F742" s="2" t="s">
        <v>325</v>
      </c>
      <c r="G742" s="2" t="s">
        <v>81</v>
      </c>
      <c r="H742" s="2" t="s">
        <v>200</v>
      </c>
      <c r="I742" s="3">
        <v>26</v>
      </c>
    </row>
    <row r="743" spans="1:9">
      <c r="A743" s="1">
        <v>43998</v>
      </c>
      <c r="B743" s="29">
        <f>YEAR(Data_Table[[#This Row],[Date]])</f>
        <v>2020</v>
      </c>
      <c r="C743" s="2" t="str">
        <f>TEXT(Data_Table[[#This Row],[Date]],"mmm")</f>
        <v>Jun</v>
      </c>
      <c r="D743" s="2" t="str">
        <f>"Q"&amp;INT((MONTH(Data_Table[[#This Row],[Date]])-1)/3)+1</f>
        <v>Q2</v>
      </c>
      <c r="E743" s="2">
        <f>WEEKNUM(Data_Table[[#This Row],[Date]], 2)</f>
        <v>25</v>
      </c>
      <c r="F743" s="2" t="s">
        <v>362</v>
      </c>
      <c r="G743" s="2" t="s">
        <v>110</v>
      </c>
      <c r="H743" s="2" t="s">
        <v>232</v>
      </c>
      <c r="I743" s="3">
        <v>16.5</v>
      </c>
    </row>
    <row r="744" spans="1:9">
      <c r="A744" s="1">
        <v>43998</v>
      </c>
      <c r="B744" s="29">
        <f>YEAR(Data_Table[[#This Row],[Date]])</f>
        <v>2020</v>
      </c>
      <c r="C744" s="2" t="str">
        <f>TEXT(Data_Table[[#This Row],[Date]],"mmm")</f>
        <v>Jun</v>
      </c>
      <c r="D744" s="2" t="str">
        <f>"Q"&amp;INT((MONTH(Data_Table[[#This Row],[Date]])-1)/3)+1</f>
        <v>Q2</v>
      </c>
      <c r="E744" s="2">
        <f>WEEKNUM(Data_Table[[#This Row],[Date]], 2)</f>
        <v>25</v>
      </c>
      <c r="F744" s="2" t="s">
        <v>367</v>
      </c>
      <c r="G744" s="2" t="s">
        <v>10</v>
      </c>
      <c r="H744" s="2" t="s">
        <v>10</v>
      </c>
      <c r="I744" s="3">
        <v>142.5</v>
      </c>
    </row>
    <row r="745" spans="1:9">
      <c r="A745" s="1">
        <v>43998</v>
      </c>
      <c r="B745" s="29">
        <f>YEAR(Data_Table[[#This Row],[Date]])</f>
        <v>2020</v>
      </c>
      <c r="C745" s="2" t="str">
        <f>TEXT(Data_Table[[#This Row],[Date]],"mmm")</f>
        <v>Jun</v>
      </c>
      <c r="D745" s="2" t="str">
        <f>"Q"&amp;INT((MONTH(Data_Table[[#This Row],[Date]])-1)/3)+1</f>
        <v>Q2</v>
      </c>
      <c r="E745" s="2">
        <f>WEEKNUM(Data_Table[[#This Row],[Date]], 2)</f>
        <v>25</v>
      </c>
      <c r="F745" s="2" t="s">
        <v>392</v>
      </c>
      <c r="G745" s="2" t="s">
        <v>136</v>
      </c>
      <c r="H745" s="2" t="s">
        <v>258</v>
      </c>
      <c r="I745" s="3">
        <v>17</v>
      </c>
    </row>
    <row r="746" spans="1:9">
      <c r="A746" s="1">
        <v>44001</v>
      </c>
      <c r="B746" s="29">
        <f>YEAR(Data_Table[[#This Row],[Date]])</f>
        <v>2020</v>
      </c>
      <c r="C746" s="2" t="str">
        <f>TEXT(Data_Table[[#This Row],[Date]],"mmm")</f>
        <v>Jun</v>
      </c>
      <c r="D746" s="2" t="str">
        <f>"Q"&amp;INT((MONTH(Data_Table[[#This Row],[Date]])-1)/3)+1</f>
        <v>Q2</v>
      </c>
      <c r="E746" s="2">
        <f>WEEKNUM(Data_Table[[#This Row],[Date]], 2)</f>
        <v>25</v>
      </c>
      <c r="F746" s="2" t="s">
        <v>391</v>
      </c>
      <c r="G746" s="2" t="s">
        <v>135</v>
      </c>
      <c r="H746" s="2" t="s">
        <v>257</v>
      </c>
      <c r="I746" s="3">
        <v>30</v>
      </c>
    </row>
    <row r="747" spans="1:9">
      <c r="A747" s="1">
        <v>44006</v>
      </c>
      <c r="B747" s="29">
        <f>YEAR(Data_Table[[#This Row],[Date]])</f>
        <v>2020</v>
      </c>
      <c r="C747" s="2" t="str">
        <f>TEXT(Data_Table[[#This Row],[Date]],"mmm")</f>
        <v>Jun</v>
      </c>
      <c r="D747" s="2" t="str">
        <f>"Q"&amp;INT((MONTH(Data_Table[[#This Row],[Date]])-1)/3)+1</f>
        <v>Q2</v>
      </c>
      <c r="E747" s="2">
        <f>WEEKNUM(Data_Table[[#This Row],[Date]], 2)</f>
        <v>26</v>
      </c>
      <c r="F747" s="2" t="s">
        <v>362</v>
      </c>
      <c r="G747" s="2" t="s">
        <v>110</v>
      </c>
      <c r="H747" s="2" t="s">
        <v>232</v>
      </c>
      <c r="I747" s="3">
        <v>16.5</v>
      </c>
    </row>
    <row r="748" spans="1:9">
      <c r="A748" s="1">
        <v>44007</v>
      </c>
      <c r="B748" s="29">
        <f>YEAR(Data_Table[[#This Row],[Date]])</f>
        <v>2020</v>
      </c>
      <c r="C748" s="2" t="str">
        <f>TEXT(Data_Table[[#This Row],[Date]],"mmm")</f>
        <v>Jun</v>
      </c>
      <c r="D748" s="2" t="str">
        <f>"Q"&amp;INT((MONTH(Data_Table[[#This Row],[Date]])-1)/3)+1</f>
        <v>Q2</v>
      </c>
      <c r="E748" s="2">
        <f>WEEKNUM(Data_Table[[#This Row],[Date]], 2)</f>
        <v>26</v>
      </c>
      <c r="F748" s="2" t="s">
        <v>377</v>
      </c>
      <c r="G748" s="2" t="s">
        <v>121</v>
      </c>
      <c r="H748" s="2" t="s">
        <v>244</v>
      </c>
      <c r="I748" s="3">
        <v>371.4</v>
      </c>
    </row>
    <row r="749" spans="1:9">
      <c r="A749" s="1">
        <v>44007</v>
      </c>
      <c r="B749" s="29">
        <f>YEAR(Data_Table[[#This Row],[Date]])</f>
        <v>2020</v>
      </c>
      <c r="C749" s="2" t="str">
        <f>TEXT(Data_Table[[#This Row],[Date]],"mmm")</f>
        <v>Jun</v>
      </c>
      <c r="D749" s="2" t="str">
        <f>"Q"&amp;INT((MONTH(Data_Table[[#This Row],[Date]])-1)/3)+1</f>
        <v>Q2</v>
      </c>
      <c r="E749" s="2">
        <f>WEEKNUM(Data_Table[[#This Row],[Date]], 2)</f>
        <v>26</v>
      </c>
      <c r="F749" s="2" t="s">
        <v>392</v>
      </c>
      <c r="G749" s="2" t="s">
        <v>136</v>
      </c>
      <c r="H749" s="2" t="s">
        <v>258</v>
      </c>
      <c r="I749" s="3">
        <v>17</v>
      </c>
    </row>
    <row r="750" spans="1:9">
      <c r="A750" s="1">
        <v>44008</v>
      </c>
      <c r="B750" s="29">
        <f>YEAR(Data_Table[[#This Row],[Date]])</f>
        <v>2020</v>
      </c>
      <c r="C750" s="2" t="str">
        <f>TEXT(Data_Table[[#This Row],[Date]],"mmm")</f>
        <v>Jun</v>
      </c>
      <c r="D750" s="2" t="str">
        <f>"Q"&amp;INT((MONTH(Data_Table[[#This Row],[Date]])-1)/3)+1</f>
        <v>Q2</v>
      </c>
      <c r="E750" s="2">
        <f>WEEKNUM(Data_Table[[#This Row],[Date]], 2)</f>
        <v>26</v>
      </c>
      <c r="F750" s="2" t="s">
        <v>284</v>
      </c>
      <c r="G750" s="2" t="s">
        <v>49</v>
      </c>
      <c r="H750" s="2" t="s">
        <v>161</v>
      </c>
      <c r="I750" s="3">
        <v>276</v>
      </c>
    </row>
    <row r="751" spans="1:9">
      <c r="A751" s="1">
        <v>44008</v>
      </c>
      <c r="B751" s="29">
        <f>YEAR(Data_Table[[#This Row],[Date]])</f>
        <v>2020</v>
      </c>
      <c r="C751" s="2" t="str">
        <f>TEXT(Data_Table[[#This Row],[Date]],"mmm")</f>
        <v>Jun</v>
      </c>
      <c r="D751" s="2" t="str">
        <f>"Q"&amp;INT((MONTH(Data_Table[[#This Row],[Date]])-1)/3)+1</f>
        <v>Q2</v>
      </c>
      <c r="E751" s="2">
        <f>WEEKNUM(Data_Table[[#This Row],[Date]], 2)</f>
        <v>26</v>
      </c>
      <c r="F751" s="2" t="s">
        <v>325</v>
      </c>
      <c r="G751" s="2" t="s">
        <v>81</v>
      </c>
      <c r="H751" s="2" t="s">
        <v>200</v>
      </c>
      <c r="I751" s="3">
        <v>26</v>
      </c>
    </row>
    <row r="752" spans="1:9">
      <c r="A752" s="1">
        <v>44012</v>
      </c>
      <c r="B752" s="29">
        <f>YEAR(Data_Table[[#This Row],[Date]])</f>
        <v>2020</v>
      </c>
      <c r="C752" s="2" t="str">
        <f>TEXT(Data_Table[[#This Row],[Date]],"mmm")</f>
        <v>Jun</v>
      </c>
      <c r="D752" s="2" t="str">
        <f>"Q"&amp;INT((MONTH(Data_Table[[#This Row],[Date]])-1)/3)+1</f>
        <v>Q2</v>
      </c>
      <c r="E752" s="2">
        <f>WEEKNUM(Data_Table[[#This Row],[Date]], 2)</f>
        <v>27</v>
      </c>
      <c r="F752" s="2" t="s">
        <v>392</v>
      </c>
      <c r="G752" s="2" t="s">
        <v>136</v>
      </c>
      <c r="H752" s="2" t="s">
        <v>258</v>
      </c>
      <c r="I752" s="3">
        <v>17</v>
      </c>
    </row>
    <row r="753" spans="1:9">
      <c r="A753" s="1">
        <v>44014</v>
      </c>
      <c r="B753" s="29">
        <f>YEAR(Data_Table[[#This Row],[Date]])</f>
        <v>2020</v>
      </c>
      <c r="C753" s="2" t="str">
        <f>TEXT(Data_Table[[#This Row],[Date]],"mmm")</f>
        <v>Jul</v>
      </c>
      <c r="D753" s="2" t="str">
        <f>"Q"&amp;INT((MONTH(Data_Table[[#This Row],[Date]])-1)/3)+1</f>
        <v>Q3</v>
      </c>
      <c r="E753" s="2">
        <f>WEEKNUM(Data_Table[[#This Row],[Date]], 2)</f>
        <v>27</v>
      </c>
      <c r="F753" s="2" t="s">
        <v>298</v>
      </c>
      <c r="G753" s="2" t="s">
        <v>59</v>
      </c>
      <c r="H753" s="2" t="s">
        <v>175</v>
      </c>
      <c r="I753" s="3">
        <v>207</v>
      </c>
    </row>
    <row r="754" spans="1:9">
      <c r="A754" s="1">
        <v>44019</v>
      </c>
      <c r="B754" s="29">
        <f>YEAR(Data_Table[[#This Row],[Date]])</f>
        <v>2020</v>
      </c>
      <c r="C754" s="2" t="str">
        <f>TEXT(Data_Table[[#This Row],[Date]],"mmm")</f>
        <v>Jul</v>
      </c>
      <c r="D754" s="2" t="str">
        <f>"Q"&amp;INT((MONTH(Data_Table[[#This Row],[Date]])-1)/3)+1</f>
        <v>Q3</v>
      </c>
      <c r="E754" s="2">
        <f>WEEKNUM(Data_Table[[#This Row],[Date]], 2)</f>
        <v>28</v>
      </c>
      <c r="F754" s="2" t="s">
        <v>392</v>
      </c>
      <c r="G754" s="2" t="s">
        <v>136</v>
      </c>
      <c r="H754" s="2" t="s">
        <v>258</v>
      </c>
      <c r="I754" s="3">
        <v>17</v>
      </c>
    </row>
    <row r="755" spans="1:9">
      <c r="A755" s="1">
        <v>44022</v>
      </c>
      <c r="B755" s="29">
        <f>YEAR(Data_Table[[#This Row],[Date]])</f>
        <v>2020</v>
      </c>
      <c r="C755" s="2" t="str">
        <f>TEXT(Data_Table[[#This Row],[Date]],"mmm")</f>
        <v>Jul</v>
      </c>
      <c r="D755" s="2" t="str">
        <f>"Q"&amp;INT((MONTH(Data_Table[[#This Row],[Date]])-1)/3)+1</f>
        <v>Q3</v>
      </c>
      <c r="E755" s="2">
        <f>WEEKNUM(Data_Table[[#This Row],[Date]], 2)</f>
        <v>28</v>
      </c>
      <c r="F755" s="2" t="s">
        <v>325</v>
      </c>
      <c r="G755" s="2" t="s">
        <v>81</v>
      </c>
      <c r="H755" s="2" t="s">
        <v>200</v>
      </c>
      <c r="I755" s="3">
        <v>26</v>
      </c>
    </row>
    <row r="756" spans="1:9">
      <c r="A756" s="1">
        <v>44026</v>
      </c>
      <c r="B756" s="29">
        <f>YEAR(Data_Table[[#This Row],[Date]])</f>
        <v>2020</v>
      </c>
      <c r="C756" s="2" t="str">
        <f>TEXT(Data_Table[[#This Row],[Date]],"mmm")</f>
        <v>Jul</v>
      </c>
      <c r="D756" s="2" t="str">
        <f>"Q"&amp;INT((MONTH(Data_Table[[#This Row],[Date]])-1)/3)+1</f>
        <v>Q3</v>
      </c>
      <c r="E756" s="2">
        <f>WEEKNUM(Data_Table[[#This Row],[Date]], 2)</f>
        <v>29</v>
      </c>
      <c r="F756" s="2" t="s">
        <v>392</v>
      </c>
      <c r="G756" s="2" t="s">
        <v>136</v>
      </c>
      <c r="H756" s="2" t="s">
        <v>258</v>
      </c>
      <c r="I756" s="3">
        <v>17</v>
      </c>
    </row>
    <row r="757" spans="1:9">
      <c r="A757" s="1">
        <v>44028</v>
      </c>
      <c r="B757" s="29">
        <f>YEAR(Data_Table[[#This Row],[Date]])</f>
        <v>2020</v>
      </c>
      <c r="C757" s="2" t="str">
        <f>TEXT(Data_Table[[#This Row],[Date]],"mmm")</f>
        <v>Jul</v>
      </c>
      <c r="D757" s="2" t="str">
        <f>"Q"&amp;INT((MONTH(Data_Table[[#This Row],[Date]])-1)/3)+1</f>
        <v>Q3</v>
      </c>
      <c r="E757" s="2">
        <f>WEEKNUM(Data_Table[[#This Row],[Date]], 2)</f>
        <v>29</v>
      </c>
      <c r="F757" s="2" t="s">
        <v>362</v>
      </c>
      <c r="G757" s="2" t="s">
        <v>110</v>
      </c>
      <c r="H757" s="2" t="s">
        <v>232</v>
      </c>
      <c r="I757" s="3">
        <v>16.5</v>
      </c>
    </row>
    <row r="758" spans="1:9">
      <c r="A758" s="1">
        <v>44032</v>
      </c>
      <c r="B758" s="29">
        <f>YEAR(Data_Table[[#This Row],[Date]])</f>
        <v>2020</v>
      </c>
      <c r="C758" s="2" t="str">
        <f>TEXT(Data_Table[[#This Row],[Date]],"mmm")</f>
        <v>Jul</v>
      </c>
      <c r="D758" s="2" t="str">
        <f>"Q"&amp;INT((MONTH(Data_Table[[#This Row],[Date]])-1)/3)+1</f>
        <v>Q3</v>
      </c>
      <c r="E758" s="2">
        <f>WEEKNUM(Data_Table[[#This Row],[Date]], 2)</f>
        <v>30</v>
      </c>
      <c r="F758" s="2" t="s">
        <v>367</v>
      </c>
      <c r="G758" s="2" t="s">
        <v>10</v>
      </c>
      <c r="H758" s="2" t="s">
        <v>10</v>
      </c>
      <c r="I758" s="3">
        <v>142.5</v>
      </c>
    </row>
    <row r="759" spans="1:9">
      <c r="A759" s="1">
        <v>44035</v>
      </c>
      <c r="B759" s="29">
        <f>YEAR(Data_Table[[#This Row],[Date]])</f>
        <v>2020</v>
      </c>
      <c r="C759" s="2" t="str">
        <f>TEXT(Data_Table[[#This Row],[Date]],"mmm")</f>
        <v>Jul</v>
      </c>
      <c r="D759" s="2" t="str">
        <f>"Q"&amp;INT((MONTH(Data_Table[[#This Row],[Date]])-1)/3)+1</f>
        <v>Q3</v>
      </c>
      <c r="E759" s="2">
        <f>WEEKNUM(Data_Table[[#This Row],[Date]], 2)</f>
        <v>30</v>
      </c>
      <c r="F759" s="2" t="s">
        <v>362</v>
      </c>
      <c r="G759" s="2" t="s">
        <v>110</v>
      </c>
      <c r="H759" s="2" t="s">
        <v>232</v>
      </c>
      <c r="I759" s="3">
        <v>16.5</v>
      </c>
    </row>
    <row r="760" spans="1:9">
      <c r="A760" s="1">
        <v>44035</v>
      </c>
      <c r="B760" s="29">
        <f>YEAR(Data_Table[[#This Row],[Date]])</f>
        <v>2020</v>
      </c>
      <c r="C760" s="2" t="str">
        <f>TEXT(Data_Table[[#This Row],[Date]],"mmm")</f>
        <v>Jul</v>
      </c>
      <c r="D760" s="2" t="str">
        <f>"Q"&amp;INT((MONTH(Data_Table[[#This Row],[Date]])-1)/3)+1</f>
        <v>Q3</v>
      </c>
      <c r="E760" s="2">
        <f>WEEKNUM(Data_Table[[#This Row],[Date]], 2)</f>
        <v>30</v>
      </c>
      <c r="F760" s="2" t="s">
        <v>392</v>
      </c>
      <c r="G760" s="2" t="s">
        <v>136</v>
      </c>
      <c r="H760" s="2" t="s">
        <v>258</v>
      </c>
      <c r="I760" s="3">
        <v>17</v>
      </c>
    </row>
    <row r="761" spans="1:9">
      <c r="A761" s="1">
        <v>44039</v>
      </c>
      <c r="B761" s="29">
        <f>YEAR(Data_Table[[#This Row],[Date]])</f>
        <v>2020</v>
      </c>
      <c r="C761" s="2" t="str">
        <f>TEXT(Data_Table[[#This Row],[Date]],"mmm")</f>
        <v>Jul</v>
      </c>
      <c r="D761" s="2" t="str">
        <f>"Q"&amp;INT((MONTH(Data_Table[[#This Row],[Date]])-1)/3)+1</f>
        <v>Q3</v>
      </c>
      <c r="E761" s="2">
        <f>WEEKNUM(Data_Table[[#This Row],[Date]], 2)</f>
        <v>31</v>
      </c>
      <c r="F761" s="2" t="s">
        <v>388</v>
      </c>
      <c r="G761" s="2" t="s">
        <v>132</v>
      </c>
      <c r="H761" s="2" t="s">
        <v>254</v>
      </c>
      <c r="I761" s="3">
        <v>25</v>
      </c>
    </row>
    <row r="762" spans="1:9">
      <c r="A762" s="1">
        <v>44053</v>
      </c>
      <c r="B762" s="29">
        <f>YEAR(Data_Table[[#This Row],[Date]])</f>
        <v>2020</v>
      </c>
      <c r="C762" s="2" t="str">
        <f>TEXT(Data_Table[[#This Row],[Date]],"mmm")</f>
        <v>Aug</v>
      </c>
      <c r="D762" s="2" t="str">
        <f>"Q"&amp;INT((MONTH(Data_Table[[#This Row],[Date]])-1)/3)+1</f>
        <v>Q3</v>
      </c>
      <c r="E762" s="2">
        <f>WEEKNUM(Data_Table[[#This Row],[Date]], 2)</f>
        <v>33</v>
      </c>
      <c r="F762" s="2" t="s">
        <v>362</v>
      </c>
      <c r="G762" s="2" t="s">
        <v>110</v>
      </c>
      <c r="H762" s="2" t="s">
        <v>232</v>
      </c>
      <c r="I762" s="3">
        <v>16.5</v>
      </c>
    </row>
    <row r="763" spans="1:9">
      <c r="A763" s="1">
        <v>44054</v>
      </c>
      <c r="B763" s="29">
        <f>YEAR(Data_Table[[#This Row],[Date]])</f>
        <v>2020</v>
      </c>
      <c r="C763" s="2" t="str">
        <f>TEXT(Data_Table[[#This Row],[Date]],"mmm")</f>
        <v>Aug</v>
      </c>
      <c r="D763" s="2" t="str">
        <f>"Q"&amp;INT((MONTH(Data_Table[[#This Row],[Date]])-1)/3)+1</f>
        <v>Q3</v>
      </c>
      <c r="E763" s="2">
        <f>WEEKNUM(Data_Table[[#This Row],[Date]], 2)</f>
        <v>33</v>
      </c>
      <c r="F763" s="2" t="s">
        <v>298</v>
      </c>
      <c r="G763" s="2" t="s">
        <v>59</v>
      </c>
      <c r="H763" s="2" t="s">
        <v>175</v>
      </c>
      <c r="I763" s="3">
        <v>207</v>
      </c>
    </row>
    <row r="764" spans="1:9">
      <c r="A764" s="1">
        <v>44056</v>
      </c>
      <c r="B764" s="29">
        <f>YEAR(Data_Table[[#This Row],[Date]])</f>
        <v>2020</v>
      </c>
      <c r="C764" s="2" t="str">
        <f>TEXT(Data_Table[[#This Row],[Date]],"mmm")</f>
        <v>Aug</v>
      </c>
      <c r="D764" s="2" t="str">
        <f>"Q"&amp;INT((MONTH(Data_Table[[#This Row],[Date]])-1)/3)+1</f>
        <v>Q3</v>
      </c>
      <c r="E764" s="2">
        <f>WEEKNUM(Data_Table[[#This Row],[Date]], 2)</f>
        <v>33</v>
      </c>
      <c r="F764" s="2" t="s">
        <v>388</v>
      </c>
      <c r="G764" s="2" t="s">
        <v>132</v>
      </c>
      <c r="H764" s="2" t="s">
        <v>254</v>
      </c>
      <c r="I764" s="3">
        <v>420</v>
      </c>
    </row>
    <row r="765" spans="1:9">
      <c r="A765" s="1">
        <v>44063</v>
      </c>
      <c r="B765" s="29">
        <f>YEAR(Data_Table[[#This Row],[Date]])</f>
        <v>2020</v>
      </c>
      <c r="C765" s="2" t="str">
        <f>TEXT(Data_Table[[#This Row],[Date]],"mmm")</f>
        <v>Aug</v>
      </c>
      <c r="D765" s="2" t="str">
        <f>"Q"&amp;INT((MONTH(Data_Table[[#This Row],[Date]])-1)/3)+1</f>
        <v>Q3</v>
      </c>
      <c r="E765" s="2">
        <f>WEEKNUM(Data_Table[[#This Row],[Date]], 2)</f>
        <v>34</v>
      </c>
      <c r="F765" s="2" t="s">
        <v>345</v>
      </c>
      <c r="G765" s="2" t="s">
        <v>97</v>
      </c>
      <c r="H765" s="2" t="s">
        <v>218</v>
      </c>
      <c r="I765" s="3">
        <v>92</v>
      </c>
    </row>
    <row r="766" spans="1:9">
      <c r="A766" s="1">
        <v>44063</v>
      </c>
      <c r="B766" s="29">
        <f>YEAR(Data_Table[[#This Row],[Date]])</f>
        <v>2020</v>
      </c>
      <c r="C766" s="2" t="str">
        <f>TEXT(Data_Table[[#This Row],[Date]],"mmm")</f>
        <v>Aug</v>
      </c>
      <c r="D766" s="2" t="str">
        <f>"Q"&amp;INT((MONTH(Data_Table[[#This Row],[Date]])-1)/3)+1</f>
        <v>Q3</v>
      </c>
      <c r="E766" s="2">
        <f>WEEKNUM(Data_Table[[#This Row],[Date]], 2)</f>
        <v>34</v>
      </c>
      <c r="F766" s="2" t="s">
        <v>362</v>
      </c>
      <c r="G766" s="2" t="s">
        <v>110</v>
      </c>
      <c r="H766" s="2" t="s">
        <v>232</v>
      </c>
      <c r="I766" s="3">
        <v>16.5</v>
      </c>
    </row>
    <row r="767" spans="1:9">
      <c r="A767" s="1">
        <v>44065</v>
      </c>
      <c r="B767" s="29">
        <f>YEAR(Data_Table[[#This Row],[Date]])</f>
        <v>2020</v>
      </c>
      <c r="C767" s="2" t="str">
        <f>TEXT(Data_Table[[#This Row],[Date]],"mmm")</f>
        <v>Aug</v>
      </c>
      <c r="D767" s="2" t="str">
        <f>"Q"&amp;INT((MONTH(Data_Table[[#This Row],[Date]])-1)/3)+1</f>
        <v>Q3</v>
      </c>
      <c r="E767" s="2">
        <f>WEEKNUM(Data_Table[[#This Row],[Date]], 2)</f>
        <v>34</v>
      </c>
      <c r="F767" s="2" t="s">
        <v>344</v>
      </c>
      <c r="G767" s="2" t="s">
        <v>96</v>
      </c>
      <c r="H767" s="2" t="s">
        <v>217</v>
      </c>
      <c r="I767" s="3">
        <v>73.92</v>
      </c>
    </row>
    <row r="768" spans="1:9">
      <c r="A768" s="1">
        <v>44068</v>
      </c>
      <c r="B768" s="29">
        <f>YEAR(Data_Table[[#This Row],[Date]])</f>
        <v>2020</v>
      </c>
      <c r="C768" s="2" t="str">
        <f>TEXT(Data_Table[[#This Row],[Date]],"mmm")</f>
        <v>Aug</v>
      </c>
      <c r="D768" s="2" t="str">
        <f>"Q"&amp;INT((MONTH(Data_Table[[#This Row],[Date]])-1)/3)+1</f>
        <v>Q3</v>
      </c>
      <c r="E768" s="2">
        <f>WEEKNUM(Data_Table[[#This Row],[Date]], 2)</f>
        <v>35</v>
      </c>
      <c r="F768" s="2" t="s">
        <v>367</v>
      </c>
      <c r="G768" s="2" t="s">
        <v>10</v>
      </c>
      <c r="H768" s="2" t="s">
        <v>10</v>
      </c>
      <c r="I768" s="3">
        <v>142.5</v>
      </c>
    </row>
    <row r="769" spans="1:9">
      <c r="A769" s="1">
        <v>44070</v>
      </c>
      <c r="B769" s="29">
        <f>YEAR(Data_Table[[#This Row],[Date]])</f>
        <v>2020</v>
      </c>
      <c r="C769" s="2" t="str">
        <f>TEXT(Data_Table[[#This Row],[Date]],"mmm")</f>
        <v>Aug</v>
      </c>
      <c r="D769" s="2" t="str">
        <f>"Q"&amp;INT((MONTH(Data_Table[[#This Row],[Date]])-1)/3)+1</f>
        <v>Q3</v>
      </c>
      <c r="E769" s="2">
        <f>WEEKNUM(Data_Table[[#This Row],[Date]], 2)</f>
        <v>35</v>
      </c>
      <c r="F769" s="2" t="s">
        <v>317</v>
      </c>
      <c r="G769" s="2" t="s">
        <v>75</v>
      </c>
      <c r="H769" s="2" t="s">
        <v>192</v>
      </c>
      <c r="I769" s="3">
        <v>225</v>
      </c>
    </row>
    <row r="770" spans="1:9">
      <c r="A770" s="1">
        <v>44073</v>
      </c>
      <c r="B770" s="29">
        <f>YEAR(Data_Table[[#This Row],[Date]])</f>
        <v>2020</v>
      </c>
      <c r="C770" s="2" t="str">
        <f>TEXT(Data_Table[[#This Row],[Date]],"mmm")</f>
        <v>Aug</v>
      </c>
      <c r="D770" s="2" t="str">
        <f>"Q"&amp;INT((MONTH(Data_Table[[#This Row],[Date]])-1)/3)+1</f>
        <v>Q3</v>
      </c>
      <c r="E770" s="2">
        <f>WEEKNUM(Data_Table[[#This Row],[Date]], 2)</f>
        <v>35</v>
      </c>
      <c r="F770" s="2" t="s">
        <v>362</v>
      </c>
      <c r="G770" s="2" t="s">
        <v>110</v>
      </c>
      <c r="H770" s="2" t="s">
        <v>232</v>
      </c>
      <c r="I770" s="3">
        <v>16.5</v>
      </c>
    </row>
    <row r="771" spans="1:9">
      <c r="A771" s="1">
        <v>44078</v>
      </c>
      <c r="B771" s="29">
        <f>YEAR(Data_Table[[#This Row],[Date]])</f>
        <v>2020</v>
      </c>
      <c r="C771" s="2" t="str">
        <f>TEXT(Data_Table[[#This Row],[Date]],"mmm")</f>
        <v>Sep</v>
      </c>
      <c r="D771" s="2" t="str">
        <f>"Q"&amp;INT((MONTH(Data_Table[[#This Row],[Date]])-1)/3)+1</f>
        <v>Q3</v>
      </c>
      <c r="E771" s="2">
        <f>WEEKNUM(Data_Table[[#This Row],[Date]], 2)</f>
        <v>36</v>
      </c>
      <c r="F771" s="2" t="s">
        <v>391</v>
      </c>
      <c r="G771" s="2" t="s">
        <v>135</v>
      </c>
      <c r="H771" s="2" t="s">
        <v>257</v>
      </c>
      <c r="I771" s="3">
        <v>60</v>
      </c>
    </row>
    <row r="772" spans="1:9">
      <c r="A772" s="1">
        <v>44081</v>
      </c>
      <c r="B772" s="29">
        <f>YEAR(Data_Table[[#This Row],[Date]])</f>
        <v>2020</v>
      </c>
      <c r="C772" s="2" t="str">
        <f>TEXT(Data_Table[[#This Row],[Date]],"mmm")</f>
        <v>Sep</v>
      </c>
      <c r="D772" s="2" t="str">
        <f>"Q"&amp;INT((MONTH(Data_Table[[#This Row],[Date]])-1)/3)+1</f>
        <v>Q3</v>
      </c>
      <c r="E772" s="2">
        <f>WEEKNUM(Data_Table[[#This Row],[Date]], 2)</f>
        <v>37</v>
      </c>
      <c r="F772" s="2" t="s">
        <v>362</v>
      </c>
      <c r="G772" s="2" t="s">
        <v>110</v>
      </c>
      <c r="H772" s="2" t="s">
        <v>232</v>
      </c>
      <c r="I772" s="3">
        <v>16.5</v>
      </c>
    </row>
    <row r="773" spans="1:9">
      <c r="A773" s="1">
        <v>44081</v>
      </c>
      <c r="B773" s="29">
        <f>YEAR(Data_Table[[#This Row],[Date]])</f>
        <v>2020</v>
      </c>
      <c r="C773" s="2" t="str">
        <f>TEXT(Data_Table[[#This Row],[Date]],"mmm")</f>
        <v>Sep</v>
      </c>
      <c r="D773" s="2" t="str">
        <f>"Q"&amp;INT((MONTH(Data_Table[[#This Row],[Date]])-1)/3)+1</f>
        <v>Q3</v>
      </c>
      <c r="E773" s="2">
        <f>WEEKNUM(Data_Table[[#This Row],[Date]], 2)</f>
        <v>37</v>
      </c>
      <c r="F773" s="2" t="s">
        <v>392</v>
      </c>
      <c r="G773" s="2" t="s">
        <v>136</v>
      </c>
      <c r="H773" s="2" t="s">
        <v>258</v>
      </c>
      <c r="I773" s="3">
        <v>17</v>
      </c>
    </row>
    <row r="774" spans="1:9">
      <c r="A774" s="1">
        <v>44083</v>
      </c>
      <c r="B774" s="29">
        <f>YEAR(Data_Table[[#This Row],[Date]])</f>
        <v>2020</v>
      </c>
      <c r="C774" s="2" t="str">
        <f>TEXT(Data_Table[[#This Row],[Date]],"mmm")</f>
        <v>Sep</v>
      </c>
      <c r="D774" s="2" t="str">
        <f>"Q"&amp;INT((MONTH(Data_Table[[#This Row],[Date]])-1)/3)+1</f>
        <v>Q3</v>
      </c>
      <c r="E774" s="2">
        <f>WEEKNUM(Data_Table[[#This Row],[Date]], 2)</f>
        <v>37</v>
      </c>
      <c r="F774" s="2" t="s">
        <v>322</v>
      </c>
      <c r="G774" s="2" t="s">
        <v>78</v>
      </c>
      <c r="H774" s="2" t="s">
        <v>197</v>
      </c>
      <c r="I774" s="3">
        <v>420</v>
      </c>
    </row>
    <row r="775" spans="1:9">
      <c r="A775" s="1">
        <v>44084</v>
      </c>
      <c r="B775" s="29">
        <f>YEAR(Data_Table[[#This Row],[Date]])</f>
        <v>2020</v>
      </c>
      <c r="C775" s="2" t="str">
        <f>TEXT(Data_Table[[#This Row],[Date]],"mmm")</f>
        <v>Sep</v>
      </c>
      <c r="D775" s="2" t="str">
        <f>"Q"&amp;INT((MONTH(Data_Table[[#This Row],[Date]])-1)/3)+1</f>
        <v>Q3</v>
      </c>
      <c r="E775" s="2">
        <f>WEEKNUM(Data_Table[[#This Row],[Date]], 2)</f>
        <v>37</v>
      </c>
      <c r="F775" s="2" t="s">
        <v>284</v>
      </c>
      <c r="G775" s="2" t="s">
        <v>49</v>
      </c>
      <c r="H775" s="2" t="s">
        <v>161</v>
      </c>
      <c r="I775" s="3">
        <v>257.60000000000002</v>
      </c>
    </row>
    <row r="776" spans="1:9">
      <c r="A776" s="1">
        <v>44088</v>
      </c>
      <c r="B776" s="29">
        <f>YEAR(Data_Table[[#This Row],[Date]])</f>
        <v>2020</v>
      </c>
      <c r="C776" s="2" t="str">
        <f>TEXT(Data_Table[[#This Row],[Date]],"mmm")</f>
        <v>Sep</v>
      </c>
      <c r="D776" s="2" t="str">
        <f>"Q"&amp;INT((MONTH(Data_Table[[#This Row],[Date]])-1)/3)+1</f>
        <v>Q3</v>
      </c>
      <c r="E776" s="2">
        <f>WEEKNUM(Data_Table[[#This Row],[Date]], 2)</f>
        <v>38</v>
      </c>
      <c r="F776" s="2" t="s">
        <v>392</v>
      </c>
      <c r="G776" s="2" t="s">
        <v>136</v>
      </c>
      <c r="H776" s="2" t="s">
        <v>258</v>
      </c>
      <c r="I776" s="3">
        <v>17</v>
      </c>
    </row>
    <row r="777" spans="1:9">
      <c r="A777" s="1">
        <v>44091</v>
      </c>
      <c r="B777" s="29">
        <f>YEAR(Data_Table[[#This Row],[Date]])</f>
        <v>2020</v>
      </c>
      <c r="C777" s="2" t="str">
        <f>TEXT(Data_Table[[#This Row],[Date]],"mmm")</f>
        <v>Sep</v>
      </c>
      <c r="D777" s="2" t="str">
        <f>"Q"&amp;INT((MONTH(Data_Table[[#This Row],[Date]])-1)/3)+1</f>
        <v>Q3</v>
      </c>
      <c r="E777" s="2">
        <f>WEEKNUM(Data_Table[[#This Row],[Date]], 2)</f>
        <v>38</v>
      </c>
      <c r="F777" s="2" t="s">
        <v>362</v>
      </c>
      <c r="G777" s="2" t="s">
        <v>110</v>
      </c>
      <c r="H777" s="2" t="s">
        <v>232</v>
      </c>
      <c r="I777" s="3">
        <v>16.5</v>
      </c>
    </row>
    <row r="778" spans="1:9">
      <c r="A778" s="1">
        <v>44095</v>
      </c>
      <c r="B778" s="29">
        <f>YEAR(Data_Table[[#This Row],[Date]])</f>
        <v>2020</v>
      </c>
      <c r="C778" s="2" t="str">
        <f>TEXT(Data_Table[[#This Row],[Date]],"mmm")</f>
        <v>Sep</v>
      </c>
      <c r="D778" s="2" t="str">
        <f>"Q"&amp;INT((MONTH(Data_Table[[#This Row],[Date]])-1)/3)+1</f>
        <v>Q3</v>
      </c>
      <c r="E778" s="2">
        <f>WEEKNUM(Data_Table[[#This Row],[Date]], 2)</f>
        <v>39</v>
      </c>
      <c r="F778" s="2" t="s">
        <v>358</v>
      </c>
      <c r="G778" s="2" t="s">
        <v>106</v>
      </c>
      <c r="H778" s="2" t="s">
        <v>229</v>
      </c>
      <c r="I778" s="3">
        <v>218</v>
      </c>
    </row>
    <row r="779" spans="1:9">
      <c r="A779" s="1">
        <v>44095</v>
      </c>
      <c r="B779" s="29">
        <f>YEAR(Data_Table[[#This Row],[Date]])</f>
        <v>2020</v>
      </c>
      <c r="C779" s="2" t="str">
        <f>TEXT(Data_Table[[#This Row],[Date]],"mmm")</f>
        <v>Sep</v>
      </c>
      <c r="D779" s="2" t="str">
        <f>"Q"&amp;INT((MONTH(Data_Table[[#This Row],[Date]])-1)/3)+1</f>
        <v>Q3</v>
      </c>
      <c r="E779" s="2">
        <f>WEEKNUM(Data_Table[[#This Row],[Date]], 2)</f>
        <v>39</v>
      </c>
      <c r="F779" s="2" t="s">
        <v>372</v>
      </c>
      <c r="G779" s="2" t="s">
        <v>116</v>
      </c>
      <c r="H779" s="2" t="s">
        <v>240</v>
      </c>
      <c r="I779" s="3">
        <v>203.76</v>
      </c>
    </row>
    <row r="780" spans="1:9">
      <c r="A780" s="1">
        <v>44095</v>
      </c>
      <c r="B780" s="29">
        <f>YEAR(Data_Table[[#This Row],[Date]])</f>
        <v>2020</v>
      </c>
      <c r="C780" s="2" t="str">
        <f>TEXT(Data_Table[[#This Row],[Date]],"mmm")</f>
        <v>Sep</v>
      </c>
      <c r="D780" s="2" t="str">
        <f>"Q"&amp;INT((MONTH(Data_Table[[#This Row],[Date]])-1)/3)+1</f>
        <v>Q3</v>
      </c>
      <c r="E780" s="2">
        <f>WEEKNUM(Data_Table[[#This Row],[Date]], 2)</f>
        <v>39</v>
      </c>
      <c r="F780" s="2" t="s">
        <v>392</v>
      </c>
      <c r="G780" s="2" t="s">
        <v>136</v>
      </c>
      <c r="H780" s="2" t="s">
        <v>258</v>
      </c>
      <c r="I780" s="3">
        <v>17</v>
      </c>
    </row>
    <row r="781" spans="1:9">
      <c r="A781" s="1">
        <v>44098</v>
      </c>
      <c r="B781" s="29">
        <f>YEAR(Data_Table[[#This Row],[Date]])</f>
        <v>2020</v>
      </c>
      <c r="C781" s="2" t="str">
        <f>TEXT(Data_Table[[#This Row],[Date]],"mmm")</f>
        <v>Sep</v>
      </c>
      <c r="D781" s="2" t="str">
        <f>"Q"&amp;INT((MONTH(Data_Table[[#This Row],[Date]])-1)/3)+1</f>
        <v>Q3</v>
      </c>
      <c r="E781" s="2">
        <f>WEEKNUM(Data_Table[[#This Row],[Date]], 2)</f>
        <v>39</v>
      </c>
      <c r="F781" s="2" t="s">
        <v>380</v>
      </c>
      <c r="G781" s="2" t="s">
        <v>124</v>
      </c>
      <c r="H781" s="2" t="s">
        <v>247</v>
      </c>
      <c r="I781" s="3">
        <v>123.5</v>
      </c>
    </row>
    <row r="782" spans="1:9">
      <c r="A782" s="1">
        <v>44099</v>
      </c>
      <c r="B782" s="29">
        <f>YEAR(Data_Table[[#This Row],[Date]])</f>
        <v>2020</v>
      </c>
      <c r="C782" s="2" t="str">
        <f>TEXT(Data_Table[[#This Row],[Date]],"mmm")</f>
        <v>Sep</v>
      </c>
      <c r="D782" s="2" t="str">
        <f>"Q"&amp;INT((MONTH(Data_Table[[#This Row],[Date]])-1)/3)+1</f>
        <v>Q3</v>
      </c>
      <c r="E782" s="2">
        <f>WEEKNUM(Data_Table[[#This Row],[Date]], 2)</f>
        <v>39</v>
      </c>
      <c r="F782" s="2" t="s">
        <v>342</v>
      </c>
      <c r="G782" s="2" t="s">
        <v>94</v>
      </c>
      <c r="H782" s="2" t="s">
        <v>215</v>
      </c>
      <c r="I782" s="3">
        <v>378.4</v>
      </c>
    </row>
    <row r="783" spans="1:9">
      <c r="A783" s="1">
        <v>44101</v>
      </c>
      <c r="B783" s="29">
        <f>YEAR(Data_Table[[#This Row],[Date]])</f>
        <v>2020</v>
      </c>
      <c r="C783" s="2" t="str">
        <f>TEXT(Data_Table[[#This Row],[Date]],"mmm")</f>
        <v>Sep</v>
      </c>
      <c r="D783" s="2" t="str">
        <f>"Q"&amp;INT((MONTH(Data_Table[[#This Row],[Date]])-1)/3)+1</f>
        <v>Q3</v>
      </c>
      <c r="E783" s="2">
        <f>WEEKNUM(Data_Table[[#This Row],[Date]], 2)</f>
        <v>39</v>
      </c>
      <c r="F783" s="2" t="s">
        <v>362</v>
      </c>
      <c r="G783" s="2" t="s">
        <v>110</v>
      </c>
      <c r="H783" s="2" t="s">
        <v>232</v>
      </c>
      <c r="I783" s="3">
        <v>16.5</v>
      </c>
    </row>
    <row r="784" spans="1:9">
      <c r="A784" s="1">
        <v>44102</v>
      </c>
      <c r="B784" s="29">
        <f>YEAR(Data_Table[[#This Row],[Date]])</f>
        <v>2020</v>
      </c>
      <c r="C784" s="2" t="str">
        <f>TEXT(Data_Table[[#This Row],[Date]],"mmm")</f>
        <v>Sep</v>
      </c>
      <c r="D784" s="2" t="str">
        <f>"Q"&amp;INT((MONTH(Data_Table[[#This Row],[Date]])-1)/3)+1</f>
        <v>Q3</v>
      </c>
      <c r="E784" s="2">
        <f>WEEKNUM(Data_Table[[#This Row],[Date]], 2)</f>
        <v>40</v>
      </c>
      <c r="F784" s="2" t="s">
        <v>392</v>
      </c>
      <c r="G784" s="2" t="s">
        <v>136</v>
      </c>
      <c r="H784" s="2" t="s">
        <v>258</v>
      </c>
      <c r="I784" s="3">
        <v>17</v>
      </c>
    </row>
    <row r="785" spans="1:9">
      <c r="A785" s="1">
        <v>44104</v>
      </c>
      <c r="B785" s="29">
        <f>YEAR(Data_Table[[#This Row],[Date]])</f>
        <v>2020</v>
      </c>
      <c r="C785" s="2" t="str">
        <f>TEXT(Data_Table[[#This Row],[Date]],"mmm")</f>
        <v>Sep</v>
      </c>
      <c r="D785" s="2" t="str">
        <f>"Q"&amp;INT((MONTH(Data_Table[[#This Row],[Date]])-1)/3)+1</f>
        <v>Q3</v>
      </c>
      <c r="E785" s="2">
        <f>WEEKNUM(Data_Table[[#This Row],[Date]], 2)</f>
        <v>40</v>
      </c>
      <c r="F785" s="2" t="s">
        <v>392</v>
      </c>
      <c r="G785" s="2" t="s">
        <v>136</v>
      </c>
      <c r="H785" s="2" t="s">
        <v>258</v>
      </c>
      <c r="I785" s="3">
        <v>17</v>
      </c>
    </row>
    <row r="786" spans="1:9">
      <c r="A786" s="1">
        <v>44108</v>
      </c>
      <c r="B786" s="29">
        <f>YEAR(Data_Table[[#This Row],[Date]])</f>
        <v>2020</v>
      </c>
      <c r="C786" s="2" t="str">
        <f>TEXT(Data_Table[[#This Row],[Date]],"mmm")</f>
        <v>Oct</v>
      </c>
      <c r="D786" s="2" t="str">
        <f>"Q"&amp;INT((MONTH(Data_Table[[#This Row],[Date]])-1)/3)+1</f>
        <v>Q4</v>
      </c>
      <c r="E786" s="2">
        <f>WEEKNUM(Data_Table[[#This Row],[Date]], 2)</f>
        <v>40</v>
      </c>
      <c r="F786" s="2" t="s">
        <v>298</v>
      </c>
      <c r="G786" s="2" t="s">
        <v>59</v>
      </c>
      <c r="H786" s="2" t="s">
        <v>175</v>
      </c>
      <c r="I786" s="3">
        <v>207</v>
      </c>
    </row>
    <row r="787" spans="1:9">
      <c r="A787" s="1">
        <v>44109</v>
      </c>
      <c r="B787" s="29">
        <f>YEAR(Data_Table[[#This Row],[Date]])</f>
        <v>2020</v>
      </c>
      <c r="C787" s="2" t="str">
        <f>TEXT(Data_Table[[#This Row],[Date]],"mmm")</f>
        <v>Oct</v>
      </c>
      <c r="D787" s="2" t="str">
        <f>"Q"&amp;INT((MONTH(Data_Table[[#This Row],[Date]])-1)/3)+1</f>
        <v>Q4</v>
      </c>
      <c r="E787" s="2">
        <f>WEEKNUM(Data_Table[[#This Row],[Date]], 2)</f>
        <v>41</v>
      </c>
      <c r="F787" s="2" t="s">
        <v>392</v>
      </c>
      <c r="G787" s="2" t="s">
        <v>136</v>
      </c>
      <c r="H787" s="2" t="s">
        <v>258</v>
      </c>
      <c r="I787" s="3">
        <v>17</v>
      </c>
    </row>
    <row r="788" spans="1:9">
      <c r="A788" s="1">
        <v>44114</v>
      </c>
      <c r="B788" s="29">
        <f>YEAR(Data_Table[[#This Row],[Date]])</f>
        <v>2020</v>
      </c>
      <c r="C788" s="2" t="str">
        <f>TEXT(Data_Table[[#This Row],[Date]],"mmm")</f>
        <v>Oct</v>
      </c>
      <c r="D788" s="2" t="str">
        <f>"Q"&amp;INT((MONTH(Data_Table[[#This Row],[Date]])-1)/3)+1</f>
        <v>Q4</v>
      </c>
      <c r="E788" s="2">
        <f>WEEKNUM(Data_Table[[#This Row],[Date]], 2)</f>
        <v>41</v>
      </c>
      <c r="F788" s="2" t="s">
        <v>263</v>
      </c>
      <c r="G788" s="2" t="s">
        <v>29</v>
      </c>
      <c r="H788" s="2" t="s">
        <v>141</v>
      </c>
      <c r="I788" s="3">
        <v>102.3</v>
      </c>
    </row>
    <row r="789" spans="1:9">
      <c r="A789" s="1">
        <v>44116</v>
      </c>
      <c r="B789" s="29">
        <f>YEAR(Data_Table[[#This Row],[Date]])</f>
        <v>2020</v>
      </c>
      <c r="C789" s="2" t="str">
        <f>TEXT(Data_Table[[#This Row],[Date]],"mmm")</f>
        <v>Oct</v>
      </c>
      <c r="D789" s="2" t="str">
        <f>"Q"&amp;INT((MONTH(Data_Table[[#This Row],[Date]])-1)/3)+1</f>
        <v>Q4</v>
      </c>
      <c r="E789" s="2">
        <f>WEEKNUM(Data_Table[[#This Row],[Date]], 2)</f>
        <v>42</v>
      </c>
      <c r="F789" s="2" t="s">
        <v>317</v>
      </c>
      <c r="G789" s="2" t="s">
        <v>75</v>
      </c>
      <c r="H789" s="2" t="s">
        <v>192</v>
      </c>
      <c r="I789" s="3">
        <v>225</v>
      </c>
    </row>
    <row r="790" spans="1:9">
      <c r="A790" s="1">
        <v>44116</v>
      </c>
      <c r="B790" s="29">
        <f>YEAR(Data_Table[[#This Row],[Date]])</f>
        <v>2020</v>
      </c>
      <c r="C790" s="2" t="str">
        <f>TEXT(Data_Table[[#This Row],[Date]],"mmm")</f>
        <v>Oct</v>
      </c>
      <c r="D790" s="2" t="str">
        <f>"Q"&amp;INT((MONTH(Data_Table[[#This Row],[Date]])-1)/3)+1</f>
        <v>Q4</v>
      </c>
      <c r="E790" s="2">
        <f>WEEKNUM(Data_Table[[#This Row],[Date]], 2)</f>
        <v>42</v>
      </c>
      <c r="F790" s="2" t="s">
        <v>392</v>
      </c>
      <c r="G790" s="2" t="s">
        <v>136</v>
      </c>
      <c r="H790" s="2" t="s">
        <v>258</v>
      </c>
      <c r="I790" s="3">
        <v>34</v>
      </c>
    </row>
    <row r="791" spans="1:9">
      <c r="A791" s="1">
        <v>44118</v>
      </c>
      <c r="B791" s="29">
        <f>YEAR(Data_Table[[#This Row],[Date]])</f>
        <v>2020</v>
      </c>
      <c r="C791" s="2" t="str">
        <f>TEXT(Data_Table[[#This Row],[Date]],"mmm")</f>
        <v>Oct</v>
      </c>
      <c r="D791" s="2" t="str">
        <f>"Q"&amp;INT((MONTH(Data_Table[[#This Row],[Date]])-1)/3)+1</f>
        <v>Q4</v>
      </c>
      <c r="E791" s="2">
        <f>WEEKNUM(Data_Table[[#This Row],[Date]], 2)</f>
        <v>42</v>
      </c>
      <c r="F791" s="2" t="s">
        <v>377</v>
      </c>
      <c r="G791" s="2" t="s">
        <v>121</v>
      </c>
      <c r="H791" s="2" t="s">
        <v>244</v>
      </c>
      <c r="I791" s="3">
        <v>449.6</v>
      </c>
    </row>
    <row r="792" spans="1:9">
      <c r="A792" s="1">
        <v>44119</v>
      </c>
      <c r="B792" s="29">
        <f>YEAR(Data_Table[[#This Row],[Date]])</f>
        <v>2020</v>
      </c>
      <c r="C792" s="2" t="str">
        <f>TEXT(Data_Table[[#This Row],[Date]],"mmm")</f>
        <v>Oct</v>
      </c>
      <c r="D792" s="2" t="str">
        <f>"Q"&amp;INT((MONTH(Data_Table[[#This Row],[Date]])-1)/3)+1</f>
        <v>Q4</v>
      </c>
      <c r="E792" s="2">
        <f>WEEKNUM(Data_Table[[#This Row],[Date]], 2)</f>
        <v>42</v>
      </c>
      <c r="F792" s="2" t="s">
        <v>392</v>
      </c>
      <c r="G792" s="2" t="s">
        <v>136</v>
      </c>
      <c r="H792" s="2" t="s">
        <v>258</v>
      </c>
      <c r="I792" s="3">
        <v>17</v>
      </c>
    </row>
    <row r="793" spans="1:9">
      <c r="A793" s="1">
        <v>44123</v>
      </c>
      <c r="B793" s="29">
        <f>YEAR(Data_Table[[#This Row],[Date]])</f>
        <v>2020</v>
      </c>
      <c r="C793" s="2" t="str">
        <f>TEXT(Data_Table[[#This Row],[Date]],"mmm")</f>
        <v>Oct</v>
      </c>
      <c r="D793" s="2" t="str">
        <f>"Q"&amp;INT((MONTH(Data_Table[[#This Row],[Date]])-1)/3)+1</f>
        <v>Q4</v>
      </c>
      <c r="E793" s="2">
        <f>WEEKNUM(Data_Table[[#This Row],[Date]], 2)</f>
        <v>43</v>
      </c>
      <c r="F793" s="2" t="s">
        <v>362</v>
      </c>
      <c r="G793" s="2" t="s">
        <v>110</v>
      </c>
      <c r="H793" s="2" t="s">
        <v>232</v>
      </c>
      <c r="I793" s="3">
        <v>16.5</v>
      </c>
    </row>
    <row r="794" spans="1:9">
      <c r="A794" s="1">
        <v>44123</v>
      </c>
      <c r="B794" s="29">
        <f>YEAR(Data_Table[[#This Row],[Date]])</f>
        <v>2020</v>
      </c>
      <c r="C794" s="2" t="str">
        <f>TEXT(Data_Table[[#This Row],[Date]],"mmm")</f>
        <v>Oct</v>
      </c>
      <c r="D794" s="2" t="str">
        <f>"Q"&amp;INT((MONTH(Data_Table[[#This Row],[Date]])-1)/3)+1</f>
        <v>Q4</v>
      </c>
      <c r="E794" s="2">
        <f>WEEKNUM(Data_Table[[#This Row],[Date]], 2)</f>
        <v>43</v>
      </c>
      <c r="F794" s="2" t="s">
        <v>362</v>
      </c>
      <c r="G794" s="2" t="s">
        <v>110</v>
      </c>
      <c r="H794" s="2" t="s">
        <v>232</v>
      </c>
      <c r="I794" s="3">
        <v>16.5</v>
      </c>
    </row>
    <row r="795" spans="1:9">
      <c r="A795" s="1">
        <v>44123</v>
      </c>
      <c r="B795" s="29">
        <f>YEAR(Data_Table[[#This Row],[Date]])</f>
        <v>2020</v>
      </c>
      <c r="C795" s="2" t="str">
        <f>TEXT(Data_Table[[#This Row],[Date]],"mmm")</f>
        <v>Oct</v>
      </c>
      <c r="D795" s="2" t="str">
        <f>"Q"&amp;INT((MONTH(Data_Table[[#This Row],[Date]])-1)/3)+1</f>
        <v>Q4</v>
      </c>
      <c r="E795" s="2">
        <f>WEEKNUM(Data_Table[[#This Row],[Date]], 2)</f>
        <v>43</v>
      </c>
      <c r="F795" s="2" t="s">
        <v>392</v>
      </c>
      <c r="G795" s="2" t="s">
        <v>136</v>
      </c>
      <c r="H795" s="2" t="s">
        <v>258</v>
      </c>
      <c r="I795" s="3">
        <v>17</v>
      </c>
    </row>
    <row r="796" spans="1:9">
      <c r="A796" s="1">
        <v>44124</v>
      </c>
      <c r="B796" s="29">
        <f>YEAR(Data_Table[[#This Row],[Date]])</f>
        <v>2020</v>
      </c>
      <c r="C796" s="2" t="str">
        <f>TEXT(Data_Table[[#This Row],[Date]],"mmm")</f>
        <v>Oct</v>
      </c>
      <c r="D796" s="2" t="str">
        <f>"Q"&amp;INT((MONTH(Data_Table[[#This Row],[Date]])-1)/3)+1</f>
        <v>Q4</v>
      </c>
      <c r="E796" s="2">
        <f>WEEKNUM(Data_Table[[#This Row],[Date]], 2)</f>
        <v>43</v>
      </c>
      <c r="F796" s="2" t="s">
        <v>367</v>
      </c>
      <c r="G796" s="2" t="s">
        <v>10</v>
      </c>
      <c r="H796" s="2" t="s">
        <v>10</v>
      </c>
      <c r="I796" s="3">
        <v>142.5</v>
      </c>
    </row>
    <row r="797" spans="1:9">
      <c r="A797" s="1">
        <v>44126</v>
      </c>
      <c r="B797" s="29">
        <f>YEAR(Data_Table[[#This Row],[Date]])</f>
        <v>2020</v>
      </c>
      <c r="C797" s="2" t="str">
        <f>TEXT(Data_Table[[#This Row],[Date]],"mmm")</f>
        <v>Oct</v>
      </c>
      <c r="D797" s="2" t="str">
        <f>"Q"&amp;INT((MONTH(Data_Table[[#This Row],[Date]])-1)/3)+1</f>
        <v>Q4</v>
      </c>
      <c r="E797" s="2">
        <f>WEEKNUM(Data_Table[[#This Row],[Date]], 2)</f>
        <v>43</v>
      </c>
      <c r="F797" s="2" t="s">
        <v>392</v>
      </c>
      <c r="G797" s="2" t="s">
        <v>136</v>
      </c>
      <c r="H797" s="2" t="s">
        <v>258</v>
      </c>
      <c r="I797" s="3">
        <v>17</v>
      </c>
    </row>
    <row r="798" spans="1:9">
      <c r="A798" s="1">
        <v>44131</v>
      </c>
      <c r="B798" s="29">
        <f>YEAR(Data_Table[[#This Row],[Date]])</f>
        <v>2020</v>
      </c>
      <c r="C798" s="2" t="str">
        <f>TEXT(Data_Table[[#This Row],[Date]],"mmm")</f>
        <v>Oct</v>
      </c>
      <c r="D798" s="2" t="str">
        <f>"Q"&amp;INT((MONTH(Data_Table[[#This Row],[Date]])-1)/3)+1</f>
        <v>Q4</v>
      </c>
      <c r="E798" s="2">
        <f>WEEKNUM(Data_Table[[#This Row],[Date]], 2)</f>
        <v>44</v>
      </c>
      <c r="F798" s="2" t="s">
        <v>345</v>
      </c>
      <c r="G798" s="2" t="s">
        <v>97</v>
      </c>
      <c r="H798" s="2" t="s">
        <v>218</v>
      </c>
      <c r="I798" s="3">
        <v>92.07</v>
      </c>
    </row>
    <row r="799" spans="1:9">
      <c r="A799" s="1">
        <v>44131</v>
      </c>
      <c r="B799" s="29">
        <f>YEAR(Data_Table[[#This Row],[Date]])</f>
        <v>2020</v>
      </c>
      <c r="C799" s="2" t="str">
        <f>TEXT(Data_Table[[#This Row],[Date]],"mmm")</f>
        <v>Oct</v>
      </c>
      <c r="D799" s="2" t="str">
        <f>"Q"&amp;INT((MONTH(Data_Table[[#This Row],[Date]])-1)/3)+1</f>
        <v>Q4</v>
      </c>
      <c r="E799" s="2">
        <f>WEEKNUM(Data_Table[[#This Row],[Date]], 2)</f>
        <v>44</v>
      </c>
      <c r="F799" s="2" t="s">
        <v>362</v>
      </c>
      <c r="G799" s="2" t="s">
        <v>110</v>
      </c>
      <c r="H799" s="2" t="s">
        <v>232</v>
      </c>
      <c r="I799" s="3">
        <v>16.5</v>
      </c>
    </row>
    <row r="800" spans="1:9">
      <c r="A800" s="1">
        <v>44132</v>
      </c>
      <c r="B800" s="29">
        <f>YEAR(Data_Table[[#This Row],[Date]])</f>
        <v>2020</v>
      </c>
      <c r="C800" s="2" t="str">
        <f>TEXT(Data_Table[[#This Row],[Date]],"mmm")</f>
        <v>Oct</v>
      </c>
      <c r="D800" s="2" t="str">
        <f>"Q"&amp;INT((MONTH(Data_Table[[#This Row],[Date]])-1)/3)+1</f>
        <v>Q4</v>
      </c>
      <c r="E800" s="2">
        <f>WEEKNUM(Data_Table[[#This Row],[Date]], 2)</f>
        <v>44</v>
      </c>
      <c r="F800" s="2" t="s">
        <v>392</v>
      </c>
      <c r="G800" s="2" t="s">
        <v>136</v>
      </c>
      <c r="H800" s="2" t="s">
        <v>258</v>
      </c>
      <c r="I800" s="3">
        <v>34</v>
      </c>
    </row>
    <row r="801" spans="1:9">
      <c r="A801" s="1">
        <v>44141</v>
      </c>
      <c r="B801" s="29">
        <f>YEAR(Data_Table[[#This Row],[Date]])</f>
        <v>2020</v>
      </c>
      <c r="C801" s="2" t="str">
        <f>TEXT(Data_Table[[#This Row],[Date]],"mmm")</f>
        <v>Nov</v>
      </c>
      <c r="D801" s="2" t="str">
        <f>"Q"&amp;INT((MONTH(Data_Table[[#This Row],[Date]])-1)/3)+1</f>
        <v>Q4</v>
      </c>
      <c r="E801" s="2">
        <f>WEEKNUM(Data_Table[[#This Row],[Date]], 2)</f>
        <v>45</v>
      </c>
      <c r="F801" s="2" t="s">
        <v>392</v>
      </c>
      <c r="G801" s="2" t="s">
        <v>136</v>
      </c>
      <c r="H801" s="2" t="s">
        <v>258</v>
      </c>
      <c r="I801" s="3">
        <v>17</v>
      </c>
    </row>
    <row r="802" spans="1:9">
      <c r="A802" s="1">
        <v>44141</v>
      </c>
      <c r="B802" s="29">
        <f>YEAR(Data_Table[[#This Row],[Date]])</f>
        <v>2020</v>
      </c>
      <c r="C802" s="2" t="str">
        <f>TEXT(Data_Table[[#This Row],[Date]],"mmm")</f>
        <v>Nov</v>
      </c>
      <c r="D802" s="2" t="str">
        <f>"Q"&amp;INT((MONTH(Data_Table[[#This Row],[Date]])-1)/3)+1</f>
        <v>Q4</v>
      </c>
      <c r="E802" s="2">
        <f>WEEKNUM(Data_Table[[#This Row],[Date]], 2)</f>
        <v>45</v>
      </c>
      <c r="F802" s="2" t="s">
        <v>392</v>
      </c>
      <c r="G802" s="2" t="s">
        <v>136</v>
      </c>
      <c r="H802" s="2" t="s">
        <v>258</v>
      </c>
      <c r="I802" s="3">
        <v>17</v>
      </c>
    </row>
    <row r="803" spans="1:9">
      <c r="A803" s="1">
        <v>44144</v>
      </c>
      <c r="B803" s="29">
        <f>YEAR(Data_Table[[#This Row],[Date]])</f>
        <v>2020</v>
      </c>
      <c r="C803" s="2" t="str">
        <f>TEXT(Data_Table[[#This Row],[Date]],"mmm")</f>
        <v>Nov</v>
      </c>
      <c r="D803" s="2" t="str">
        <f>"Q"&amp;INT((MONTH(Data_Table[[#This Row],[Date]])-1)/3)+1</f>
        <v>Q4</v>
      </c>
      <c r="E803" s="2">
        <f>WEEKNUM(Data_Table[[#This Row],[Date]], 2)</f>
        <v>46</v>
      </c>
      <c r="F803" s="2" t="s">
        <v>362</v>
      </c>
      <c r="G803" s="2" t="s">
        <v>110</v>
      </c>
      <c r="H803" s="2" t="s">
        <v>232</v>
      </c>
      <c r="I803" s="3">
        <v>16.5</v>
      </c>
    </row>
    <row r="804" spans="1:9">
      <c r="A804" s="1">
        <v>44145</v>
      </c>
      <c r="B804" s="29">
        <f>YEAR(Data_Table[[#This Row],[Date]])</f>
        <v>2020</v>
      </c>
      <c r="C804" s="2" t="str">
        <f>TEXT(Data_Table[[#This Row],[Date]],"mmm")</f>
        <v>Nov</v>
      </c>
      <c r="D804" s="2" t="str">
        <f>"Q"&amp;INT((MONTH(Data_Table[[#This Row],[Date]])-1)/3)+1</f>
        <v>Q4</v>
      </c>
      <c r="E804" s="2">
        <f>WEEKNUM(Data_Table[[#This Row],[Date]], 2)</f>
        <v>46</v>
      </c>
      <c r="F804" s="2" t="s">
        <v>391</v>
      </c>
      <c r="G804" s="2" t="s">
        <v>135</v>
      </c>
      <c r="H804" s="2" t="s">
        <v>257</v>
      </c>
      <c r="I804" s="3">
        <v>45</v>
      </c>
    </row>
    <row r="805" spans="1:9">
      <c r="A805" s="1">
        <v>44146</v>
      </c>
      <c r="B805" s="29">
        <f>YEAR(Data_Table[[#This Row],[Date]])</f>
        <v>2020</v>
      </c>
      <c r="C805" s="2" t="str">
        <f>TEXT(Data_Table[[#This Row],[Date]],"mmm")</f>
        <v>Nov</v>
      </c>
      <c r="D805" s="2" t="str">
        <f>"Q"&amp;INT((MONTH(Data_Table[[#This Row],[Date]])-1)/3)+1</f>
        <v>Q4</v>
      </c>
      <c r="E805" s="2">
        <f>WEEKNUM(Data_Table[[#This Row],[Date]], 2)</f>
        <v>46</v>
      </c>
      <c r="F805" s="2" t="s">
        <v>392</v>
      </c>
      <c r="G805" s="2" t="s">
        <v>136</v>
      </c>
      <c r="H805" s="2" t="s">
        <v>258</v>
      </c>
      <c r="I805" s="3">
        <v>17</v>
      </c>
    </row>
    <row r="806" spans="1:9">
      <c r="A806" s="1">
        <v>44146</v>
      </c>
      <c r="B806" s="29">
        <f>YEAR(Data_Table[[#This Row],[Date]])</f>
        <v>2020</v>
      </c>
      <c r="C806" s="2" t="str">
        <f>TEXT(Data_Table[[#This Row],[Date]],"mmm")</f>
        <v>Nov</v>
      </c>
      <c r="D806" s="2" t="str">
        <f>"Q"&amp;INT((MONTH(Data_Table[[#This Row],[Date]])-1)/3)+1</f>
        <v>Q4</v>
      </c>
      <c r="E806" s="2">
        <f>WEEKNUM(Data_Table[[#This Row],[Date]], 2)</f>
        <v>46</v>
      </c>
      <c r="F806" s="2" t="s">
        <v>392</v>
      </c>
      <c r="G806" s="2" t="s">
        <v>136</v>
      </c>
      <c r="H806" s="2" t="s">
        <v>258</v>
      </c>
      <c r="I806" s="3">
        <v>17</v>
      </c>
    </row>
    <row r="807" spans="1:9">
      <c r="A807" s="1">
        <v>44152</v>
      </c>
      <c r="B807" s="29">
        <f>YEAR(Data_Table[[#This Row],[Date]])</f>
        <v>2020</v>
      </c>
      <c r="C807" s="2" t="str">
        <f>TEXT(Data_Table[[#This Row],[Date]],"mmm")</f>
        <v>Nov</v>
      </c>
      <c r="D807" s="2" t="str">
        <f>"Q"&amp;INT((MONTH(Data_Table[[#This Row],[Date]])-1)/3)+1</f>
        <v>Q4</v>
      </c>
      <c r="E807" s="2">
        <f>WEEKNUM(Data_Table[[#This Row],[Date]], 2)</f>
        <v>47</v>
      </c>
      <c r="F807" s="2" t="s">
        <v>298</v>
      </c>
      <c r="G807" s="2" t="s">
        <v>59</v>
      </c>
      <c r="H807" s="2" t="s">
        <v>175</v>
      </c>
      <c r="I807" s="3">
        <v>207</v>
      </c>
    </row>
    <row r="808" spans="1:9">
      <c r="A808" s="1">
        <v>44152</v>
      </c>
      <c r="B808" s="29">
        <f>YEAR(Data_Table[[#This Row],[Date]])</f>
        <v>2020</v>
      </c>
      <c r="C808" s="2" t="str">
        <f>TEXT(Data_Table[[#This Row],[Date]],"mmm")</f>
        <v>Nov</v>
      </c>
      <c r="D808" s="2" t="str">
        <f>"Q"&amp;INT((MONTH(Data_Table[[#This Row],[Date]])-1)/3)+1</f>
        <v>Q4</v>
      </c>
      <c r="E808" s="2">
        <f>WEEKNUM(Data_Table[[#This Row],[Date]], 2)</f>
        <v>47</v>
      </c>
      <c r="F808" s="2" t="s">
        <v>362</v>
      </c>
      <c r="G808" s="2" t="s">
        <v>110</v>
      </c>
      <c r="H808" s="2" t="s">
        <v>232</v>
      </c>
      <c r="I808" s="3">
        <v>16.5</v>
      </c>
    </row>
    <row r="809" spans="1:9">
      <c r="A809" s="1">
        <v>44153</v>
      </c>
      <c r="B809" s="29">
        <f>YEAR(Data_Table[[#This Row],[Date]])</f>
        <v>2020</v>
      </c>
      <c r="C809" s="2" t="str">
        <f>TEXT(Data_Table[[#This Row],[Date]],"mmm")</f>
        <v>Nov</v>
      </c>
      <c r="D809" s="2" t="str">
        <f>"Q"&amp;INT((MONTH(Data_Table[[#This Row],[Date]])-1)/3)+1</f>
        <v>Q4</v>
      </c>
      <c r="E809" s="2">
        <f>WEEKNUM(Data_Table[[#This Row],[Date]], 2)</f>
        <v>47</v>
      </c>
      <c r="F809" s="2" t="s">
        <v>392</v>
      </c>
      <c r="G809" s="2" t="s">
        <v>136</v>
      </c>
      <c r="H809" s="2" t="s">
        <v>258</v>
      </c>
      <c r="I809" s="3">
        <v>34</v>
      </c>
    </row>
    <row r="810" spans="1:9">
      <c r="A810" s="1">
        <v>44158</v>
      </c>
      <c r="B810" s="29">
        <f>YEAR(Data_Table[[#This Row],[Date]])</f>
        <v>2020</v>
      </c>
      <c r="C810" s="2" t="str">
        <f>TEXT(Data_Table[[#This Row],[Date]],"mmm")</f>
        <v>Nov</v>
      </c>
      <c r="D810" s="2" t="str">
        <f>"Q"&amp;INT((MONTH(Data_Table[[#This Row],[Date]])-1)/3)+1</f>
        <v>Q4</v>
      </c>
      <c r="E810" s="2">
        <f>WEEKNUM(Data_Table[[#This Row],[Date]], 2)</f>
        <v>48</v>
      </c>
      <c r="F810" s="2" t="s">
        <v>325</v>
      </c>
      <c r="G810" s="2" t="s">
        <v>81</v>
      </c>
      <c r="H810" s="2" t="s">
        <v>200</v>
      </c>
      <c r="I810" s="3">
        <v>239.2</v>
      </c>
    </row>
    <row r="811" spans="1:9">
      <c r="A811" s="1">
        <v>44159</v>
      </c>
      <c r="B811" s="29">
        <f>YEAR(Data_Table[[#This Row],[Date]])</f>
        <v>2020</v>
      </c>
      <c r="C811" s="2" t="str">
        <f>TEXT(Data_Table[[#This Row],[Date]],"mmm")</f>
        <v>Nov</v>
      </c>
      <c r="D811" s="2" t="str">
        <f>"Q"&amp;INT((MONTH(Data_Table[[#This Row],[Date]])-1)/3)+1</f>
        <v>Q4</v>
      </c>
      <c r="E811" s="2">
        <f>WEEKNUM(Data_Table[[#This Row],[Date]], 2)</f>
        <v>48</v>
      </c>
      <c r="F811" s="2" t="s">
        <v>362</v>
      </c>
      <c r="G811" s="2" t="s">
        <v>110</v>
      </c>
      <c r="H811" s="2" t="s">
        <v>232</v>
      </c>
      <c r="I811" s="3">
        <v>16.5</v>
      </c>
    </row>
    <row r="812" spans="1:9">
      <c r="A812" s="1">
        <v>44159</v>
      </c>
      <c r="B812" s="29">
        <f>YEAR(Data_Table[[#This Row],[Date]])</f>
        <v>2020</v>
      </c>
      <c r="C812" s="2" t="str">
        <f>TEXT(Data_Table[[#This Row],[Date]],"mmm")</f>
        <v>Nov</v>
      </c>
      <c r="D812" s="2" t="str">
        <f>"Q"&amp;INT((MONTH(Data_Table[[#This Row],[Date]])-1)/3)+1</f>
        <v>Q4</v>
      </c>
      <c r="E812" s="2">
        <f>WEEKNUM(Data_Table[[#This Row],[Date]], 2)</f>
        <v>48</v>
      </c>
      <c r="F812" s="2" t="s">
        <v>367</v>
      </c>
      <c r="G812" s="2" t="s">
        <v>10</v>
      </c>
      <c r="H812" s="2" t="s">
        <v>10</v>
      </c>
      <c r="I812" s="3">
        <v>142.5</v>
      </c>
    </row>
    <row r="813" spans="1:9">
      <c r="A813" s="1">
        <v>44160</v>
      </c>
      <c r="B813" s="29">
        <f>YEAR(Data_Table[[#This Row],[Date]])</f>
        <v>2020</v>
      </c>
      <c r="C813" s="2" t="str">
        <f>TEXT(Data_Table[[#This Row],[Date]],"mmm")</f>
        <v>Nov</v>
      </c>
      <c r="D813" s="2" t="str">
        <f>"Q"&amp;INT((MONTH(Data_Table[[#This Row],[Date]])-1)/3)+1</f>
        <v>Q4</v>
      </c>
      <c r="E813" s="2">
        <f>WEEKNUM(Data_Table[[#This Row],[Date]], 2)</f>
        <v>48</v>
      </c>
      <c r="F813" s="2" t="s">
        <v>392</v>
      </c>
      <c r="G813" s="2" t="s">
        <v>136</v>
      </c>
      <c r="H813" s="2" t="s">
        <v>258</v>
      </c>
      <c r="I813" s="3">
        <v>17</v>
      </c>
    </row>
    <row r="814" spans="1:9">
      <c r="A814" s="1">
        <v>44165</v>
      </c>
      <c r="B814" s="29">
        <f>YEAR(Data_Table[[#This Row],[Date]])</f>
        <v>2020</v>
      </c>
      <c r="C814" s="2" t="str">
        <f>TEXT(Data_Table[[#This Row],[Date]],"mmm")</f>
        <v>Nov</v>
      </c>
      <c r="D814" s="2" t="str">
        <f>"Q"&amp;INT((MONTH(Data_Table[[#This Row],[Date]])-1)/3)+1</f>
        <v>Q4</v>
      </c>
      <c r="E814" s="2">
        <f>WEEKNUM(Data_Table[[#This Row],[Date]], 2)</f>
        <v>49</v>
      </c>
      <c r="F814" s="2" t="s">
        <v>317</v>
      </c>
      <c r="G814" s="2" t="s">
        <v>75</v>
      </c>
      <c r="H814" s="2" t="s">
        <v>192</v>
      </c>
      <c r="I814" s="3">
        <v>394.8</v>
      </c>
    </row>
    <row r="815" spans="1:9">
      <c r="A815" s="1">
        <v>44165</v>
      </c>
      <c r="B815" s="29">
        <f>YEAR(Data_Table[[#This Row],[Date]])</f>
        <v>2020</v>
      </c>
      <c r="C815" s="2" t="str">
        <f>TEXT(Data_Table[[#This Row],[Date]],"mmm")</f>
        <v>Nov</v>
      </c>
      <c r="D815" s="2" t="str">
        <f>"Q"&amp;INT((MONTH(Data_Table[[#This Row],[Date]])-1)/3)+1</f>
        <v>Q4</v>
      </c>
      <c r="E815" s="2">
        <f>WEEKNUM(Data_Table[[#This Row],[Date]], 2)</f>
        <v>49</v>
      </c>
      <c r="F815" s="2" t="s">
        <v>341</v>
      </c>
      <c r="G815" s="2" t="s">
        <v>94</v>
      </c>
      <c r="H815" s="2" t="s">
        <v>214</v>
      </c>
      <c r="I815" s="3">
        <v>215.86320000000001</v>
      </c>
    </row>
    <row r="816" spans="1:9">
      <c r="A816" s="1">
        <v>44166</v>
      </c>
      <c r="B816" s="29">
        <f>YEAR(Data_Table[[#This Row],[Date]])</f>
        <v>2020</v>
      </c>
      <c r="C816" s="2" t="str">
        <f>TEXT(Data_Table[[#This Row],[Date]],"mmm")</f>
        <v>Dec</v>
      </c>
      <c r="D816" s="2" t="str">
        <f>"Q"&amp;INT((MONTH(Data_Table[[#This Row],[Date]])-1)/3)+1</f>
        <v>Q4</v>
      </c>
      <c r="E816" s="2">
        <f>WEEKNUM(Data_Table[[#This Row],[Date]], 2)</f>
        <v>49</v>
      </c>
      <c r="F816" s="2" t="s">
        <v>362</v>
      </c>
      <c r="G816" s="2" t="s">
        <v>110</v>
      </c>
      <c r="H816" s="2" t="s">
        <v>232</v>
      </c>
      <c r="I816" s="3">
        <v>16.5</v>
      </c>
    </row>
    <row r="817" spans="1:9">
      <c r="A817" s="1">
        <v>44167</v>
      </c>
      <c r="B817" s="29">
        <f>YEAR(Data_Table[[#This Row],[Date]])</f>
        <v>2020</v>
      </c>
      <c r="C817" s="2" t="str">
        <f>TEXT(Data_Table[[#This Row],[Date]],"mmm")</f>
        <v>Dec</v>
      </c>
      <c r="D817" s="2" t="str">
        <f>"Q"&amp;INT((MONTH(Data_Table[[#This Row],[Date]])-1)/3)+1</f>
        <v>Q4</v>
      </c>
      <c r="E817" s="2">
        <f>WEEKNUM(Data_Table[[#This Row],[Date]], 2)</f>
        <v>49</v>
      </c>
      <c r="F817" s="2" t="s">
        <v>284</v>
      </c>
      <c r="G817" s="2" t="s">
        <v>49</v>
      </c>
      <c r="H817" s="2" t="s">
        <v>161</v>
      </c>
      <c r="I817" s="3">
        <v>239.2</v>
      </c>
    </row>
    <row r="818" spans="1:9">
      <c r="A818" s="1">
        <v>44172</v>
      </c>
      <c r="B818" s="29">
        <f>YEAR(Data_Table[[#This Row],[Date]])</f>
        <v>2020</v>
      </c>
      <c r="C818" s="2" t="str">
        <f>TEXT(Data_Table[[#This Row],[Date]],"mmm")</f>
        <v>Dec</v>
      </c>
      <c r="D818" s="2" t="str">
        <f>"Q"&amp;INT((MONTH(Data_Table[[#This Row],[Date]])-1)/3)+1</f>
        <v>Q4</v>
      </c>
      <c r="E818" s="2">
        <f>WEEKNUM(Data_Table[[#This Row],[Date]], 2)</f>
        <v>50</v>
      </c>
      <c r="F818" s="2" t="s">
        <v>362</v>
      </c>
      <c r="G818" s="2" t="s">
        <v>110</v>
      </c>
      <c r="H818" s="2" t="s">
        <v>232</v>
      </c>
      <c r="I818" s="3">
        <v>16.5</v>
      </c>
    </row>
    <row r="819" spans="1:9">
      <c r="A819" s="1">
        <v>44174</v>
      </c>
      <c r="B819" s="29">
        <f>YEAR(Data_Table[[#This Row],[Date]])</f>
        <v>2020</v>
      </c>
      <c r="C819" s="2" t="str">
        <f>TEXT(Data_Table[[#This Row],[Date]],"mmm")</f>
        <v>Dec</v>
      </c>
      <c r="D819" s="2" t="str">
        <f>"Q"&amp;INT((MONTH(Data_Table[[#This Row],[Date]])-1)/3)+1</f>
        <v>Q4</v>
      </c>
      <c r="E819" s="2">
        <f>WEEKNUM(Data_Table[[#This Row],[Date]], 2)</f>
        <v>50</v>
      </c>
      <c r="F819" s="2" t="s">
        <v>352</v>
      </c>
      <c r="G819" s="2" t="s">
        <v>102</v>
      </c>
      <c r="H819" s="2" t="s">
        <v>224</v>
      </c>
      <c r="I819" s="3">
        <v>220.42</v>
      </c>
    </row>
    <row r="820" spans="1:9">
      <c r="A820" s="1">
        <v>44174</v>
      </c>
      <c r="B820" s="29">
        <f>YEAR(Data_Table[[#This Row],[Date]])</f>
        <v>2020</v>
      </c>
      <c r="C820" s="2" t="str">
        <f>TEXT(Data_Table[[#This Row],[Date]],"mmm")</f>
        <v>Dec</v>
      </c>
      <c r="D820" s="2" t="str">
        <f>"Q"&amp;INT((MONTH(Data_Table[[#This Row],[Date]])-1)/3)+1</f>
        <v>Q4</v>
      </c>
      <c r="E820" s="2">
        <f>WEEKNUM(Data_Table[[#This Row],[Date]], 2)</f>
        <v>50</v>
      </c>
      <c r="F820" s="2" t="s">
        <v>392</v>
      </c>
      <c r="G820" s="2" t="s">
        <v>136</v>
      </c>
      <c r="H820" s="2" t="s">
        <v>258</v>
      </c>
      <c r="I820" s="3">
        <v>17</v>
      </c>
    </row>
    <row r="821" spans="1:9">
      <c r="A821" s="1">
        <v>44174</v>
      </c>
      <c r="B821" s="29">
        <f>YEAR(Data_Table[[#This Row],[Date]])</f>
        <v>2020</v>
      </c>
      <c r="C821" s="2" t="str">
        <f>TEXT(Data_Table[[#This Row],[Date]],"mmm")</f>
        <v>Dec</v>
      </c>
      <c r="D821" s="2" t="str">
        <f>"Q"&amp;INT((MONTH(Data_Table[[#This Row],[Date]])-1)/3)+1</f>
        <v>Q4</v>
      </c>
      <c r="E821" s="2">
        <f>WEEKNUM(Data_Table[[#This Row],[Date]], 2)</f>
        <v>50</v>
      </c>
      <c r="F821" s="2" t="s">
        <v>392</v>
      </c>
      <c r="G821" s="2" t="s">
        <v>136</v>
      </c>
      <c r="H821" s="2" t="s">
        <v>258</v>
      </c>
      <c r="I821" s="3">
        <v>17</v>
      </c>
    </row>
    <row r="822" spans="1:9">
      <c r="A822" s="1">
        <v>44174</v>
      </c>
      <c r="B822" s="29">
        <f>YEAR(Data_Table[[#This Row],[Date]])</f>
        <v>2020</v>
      </c>
      <c r="C822" s="2" t="str">
        <f>TEXT(Data_Table[[#This Row],[Date]],"mmm")</f>
        <v>Dec</v>
      </c>
      <c r="D822" s="2" t="str">
        <f>"Q"&amp;INT((MONTH(Data_Table[[#This Row],[Date]])-1)/3)+1</f>
        <v>Q4</v>
      </c>
      <c r="E822" s="2">
        <f>WEEKNUM(Data_Table[[#This Row],[Date]], 2)</f>
        <v>50</v>
      </c>
      <c r="F822" s="2" t="s">
        <v>392</v>
      </c>
      <c r="G822" s="2" t="s">
        <v>136</v>
      </c>
      <c r="H822" s="2" t="s">
        <v>258</v>
      </c>
      <c r="I822" s="3">
        <v>17</v>
      </c>
    </row>
    <row r="823" spans="1:9">
      <c r="A823" s="1">
        <v>44174</v>
      </c>
      <c r="B823" s="29">
        <f>YEAR(Data_Table[[#This Row],[Date]])</f>
        <v>2020</v>
      </c>
      <c r="C823" s="2" t="str">
        <f>TEXT(Data_Table[[#This Row],[Date]],"mmm")</f>
        <v>Dec</v>
      </c>
      <c r="D823" s="2" t="str">
        <f>"Q"&amp;INT((MONTH(Data_Table[[#This Row],[Date]])-1)/3)+1</f>
        <v>Q4</v>
      </c>
      <c r="E823" s="2">
        <f>WEEKNUM(Data_Table[[#This Row],[Date]], 2)</f>
        <v>50</v>
      </c>
      <c r="F823" s="2" t="s">
        <v>392</v>
      </c>
      <c r="G823" s="2" t="s">
        <v>136</v>
      </c>
      <c r="H823" s="2" t="s">
        <v>258</v>
      </c>
      <c r="I823" s="3">
        <v>17</v>
      </c>
    </row>
    <row r="824" spans="1:9">
      <c r="A824" s="1">
        <v>44179</v>
      </c>
      <c r="B824" s="29">
        <f>YEAR(Data_Table[[#This Row],[Date]])</f>
        <v>2020</v>
      </c>
      <c r="C824" s="2" t="str">
        <f>TEXT(Data_Table[[#This Row],[Date]],"mmm")</f>
        <v>Dec</v>
      </c>
      <c r="D824" s="2" t="str">
        <f>"Q"&amp;INT((MONTH(Data_Table[[#This Row],[Date]])-1)/3)+1</f>
        <v>Q4</v>
      </c>
      <c r="E824" s="2">
        <f>WEEKNUM(Data_Table[[#This Row],[Date]], 2)</f>
        <v>51</v>
      </c>
      <c r="F824" s="2" t="s">
        <v>362</v>
      </c>
      <c r="G824" s="2" t="s">
        <v>110</v>
      </c>
      <c r="H824" s="2" t="s">
        <v>232</v>
      </c>
      <c r="I824" s="3">
        <v>16.5</v>
      </c>
    </row>
    <row r="825" spans="1:9">
      <c r="A825" s="1">
        <v>44179</v>
      </c>
      <c r="B825" s="29">
        <f>YEAR(Data_Table[[#This Row],[Date]])</f>
        <v>2020</v>
      </c>
      <c r="C825" s="2" t="str">
        <f>TEXT(Data_Table[[#This Row],[Date]],"mmm")</f>
        <v>Dec</v>
      </c>
      <c r="D825" s="2" t="str">
        <f>"Q"&amp;INT((MONTH(Data_Table[[#This Row],[Date]])-1)/3)+1</f>
        <v>Q4</v>
      </c>
      <c r="E825" s="2">
        <f>WEEKNUM(Data_Table[[#This Row],[Date]], 2)</f>
        <v>51</v>
      </c>
      <c r="F825" s="2" t="s">
        <v>392</v>
      </c>
      <c r="G825" s="2" t="s">
        <v>136</v>
      </c>
      <c r="H825" s="2" t="s">
        <v>258</v>
      </c>
      <c r="I825" s="3">
        <v>34</v>
      </c>
    </row>
    <row r="826" spans="1:9">
      <c r="A826" s="1">
        <v>44186</v>
      </c>
      <c r="B826" s="29">
        <f>YEAR(Data_Table[[#This Row],[Date]])</f>
        <v>2020</v>
      </c>
      <c r="C826" s="2" t="str">
        <f>TEXT(Data_Table[[#This Row],[Date]],"mmm")</f>
        <v>Dec</v>
      </c>
      <c r="D826" s="2" t="str">
        <f>"Q"&amp;INT((MONTH(Data_Table[[#This Row],[Date]])-1)/3)+1</f>
        <v>Q4</v>
      </c>
      <c r="E826" s="2">
        <f>WEEKNUM(Data_Table[[#This Row],[Date]], 2)</f>
        <v>52</v>
      </c>
      <c r="F826" s="2" t="s">
        <v>362</v>
      </c>
      <c r="G826" s="2" t="s">
        <v>110</v>
      </c>
      <c r="H826" s="2" t="s">
        <v>232</v>
      </c>
      <c r="I826" s="3">
        <v>16.5</v>
      </c>
    </row>
    <row r="827" spans="1:9">
      <c r="A827" s="1">
        <v>44195</v>
      </c>
      <c r="B827" s="29">
        <f>YEAR(Data_Table[[#This Row],[Date]])</f>
        <v>2020</v>
      </c>
      <c r="C827" s="2" t="str">
        <f>TEXT(Data_Table[[#This Row],[Date]],"mmm")</f>
        <v>Dec</v>
      </c>
      <c r="D827" s="2" t="str">
        <f>"Q"&amp;INT((MONTH(Data_Table[[#This Row],[Date]])-1)/3)+1</f>
        <v>Q4</v>
      </c>
      <c r="E827" s="2">
        <f>WEEKNUM(Data_Table[[#This Row],[Date]], 2)</f>
        <v>53</v>
      </c>
      <c r="F827" s="2" t="s">
        <v>302</v>
      </c>
      <c r="G827" s="2" t="s">
        <v>62</v>
      </c>
      <c r="H827" s="2" t="s">
        <v>178</v>
      </c>
      <c r="I827" s="3">
        <v>118.75</v>
      </c>
    </row>
    <row r="828" spans="1:9">
      <c r="A828" s="1">
        <v>44195</v>
      </c>
      <c r="B828" s="29">
        <f>YEAR(Data_Table[[#This Row],[Date]])</f>
        <v>2020</v>
      </c>
      <c r="C828" s="2" t="str">
        <f>TEXT(Data_Table[[#This Row],[Date]],"mmm")</f>
        <v>Dec</v>
      </c>
      <c r="D828" s="2" t="str">
        <f>"Q"&amp;INT((MONTH(Data_Table[[#This Row],[Date]])-1)/3)+1</f>
        <v>Q4</v>
      </c>
      <c r="E828" s="2">
        <f>WEEKNUM(Data_Table[[#This Row],[Date]], 2)</f>
        <v>53</v>
      </c>
      <c r="F828" s="2" t="s">
        <v>367</v>
      </c>
      <c r="G828" s="2" t="s">
        <v>10</v>
      </c>
      <c r="H828" s="2" t="s">
        <v>10</v>
      </c>
      <c r="I828" s="3">
        <v>142.5</v>
      </c>
    </row>
    <row r="829" spans="1:9">
      <c r="A829" s="1">
        <v>44200</v>
      </c>
      <c r="B829" s="29">
        <f>YEAR(Data_Table[[#This Row],[Date]])</f>
        <v>2021</v>
      </c>
      <c r="C829" s="2" t="str">
        <f>TEXT(Data_Table[[#This Row],[Date]],"mmm")</f>
        <v>Jan</v>
      </c>
      <c r="D829" s="2" t="str">
        <f>"Q"&amp;INT((MONTH(Data_Table[[#This Row],[Date]])-1)/3)+1</f>
        <v>Q1</v>
      </c>
      <c r="E829" s="2">
        <f>WEEKNUM(Data_Table[[#This Row],[Date]], 2)</f>
        <v>2</v>
      </c>
      <c r="F829" s="2" t="s">
        <v>392</v>
      </c>
      <c r="G829" s="2" t="s">
        <v>136</v>
      </c>
      <c r="H829" s="2" t="s">
        <v>258</v>
      </c>
      <c r="I829" s="3">
        <v>34</v>
      </c>
    </row>
    <row r="830" spans="1:9">
      <c r="A830" s="1">
        <v>44205</v>
      </c>
      <c r="B830" s="29">
        <f>YEAR(Data_Table[[#This Row],[Date]])</f>
        <v>2021</v>
      </c>
      <c r="C830" s="2" t="str">
        <f>TEXT(Data_Table[[#This Row],[Date]],"mmm")</f>
        <v>Jan</v>
      </c>
      <c r="D830" s="2" t="str">
        <f>"Q"&amp;INT((MONTH(Data_Table[[#This Row],[Date]])-1)/3)+1</f>
        <v>Q1</v>
      </c>
      <c r="E830" s="2">
        <f>WEEKNUM(Data_Table[[#This Row],[Date]], 2)</f>
        <v>2</v>
      </c>
      <c r="F830" s="2" t="s">
        <v>298</v>
      </c>
      <c r="G830" s="2" t="s">
        <v>59</v>
      </c>
      <c r="H830" s="2" t="s">
        <v>175</v>
      </c>
      <c r="I830" s="3">
        <v>207</v>
      </c>
    </row>
    <row r="831" spans="1:9">
      <c r="A831" s="1">
        <v>44214</v>
      </c>
      <c r="B831" s="29">
        <f>YEAR(Data_Table[[#This Row],[Date]])</f>
        <v>2021</v>
      </c>
      <c r="C831" s="2" t="str">
        <f>TEXT(Data_Table[[#This Row],[Date]],"mmm")</f>
        <v>Jan</v>
      </c>
      <c r="D831" s="2" t="str">
        <f>"Q"&amp;INT((MONTH(Data_Table[[#This Row],[Date]])-1)/3)+1</f>
        <v>Q1</v>
      </c>
      <c r="E831" s="2">
        <f>WEEKNUM(Data_Table[[#This Row],[Date]], 2)</f>
        <v>4</v>
      </c>
      <c r="F831" s="2" t="s">
        <v>362</v>
      </c>
      <c r="G831" s="2" t="s">
        <v>110</v>
      </c>
      <c r="H831" s="2" t="s">
        <v>232</v>
      </c>
      <c r="I831" s="3">
        <v>16.5</v>
      </c>
    </row>
    <row r="832" spans="1:9">
      <c r="A832" s="1">
        <v>44214</v>
      </c>
      <c r="B832" s="29">
        <f>YEAR(Data_Table[[#This Row],[Date]])</f>
        <v>2021</v>
      </c>
      <c r="C832" s="2" t="str">
        <f>TEXT(Data_Table[[#This Row],[Date]],"mmm")</f>
        <v>Jan</v>
      </c>
      <c r="D832" s="2" t="str">
        <f>"Q"&amp;INT((MONTH(Data_Table[[#This Row],[Date]])-1)/3)+1</f>
        <v>Q1</v>
      </c>
      <c r="E832" s="2">
        <f>WEEKNUM(Data_Table[[#This Row],[Date]], 2)</f>
        <v>4</v>
      </c>
      <c r="F832" s="2" t="s">
        <v>362</v>
      </c>
      <c r="G832" s="2" t="s">
        <v>110</v>
      </c>
      <c r="H832" s="2" t="s">
        <v>232</v>
      </c>
      <c r="I832" s="3">
        <v>16.5</v>
      </c>
    </row>
    <row r="833" spans="1:9">
      <c r="A833" s="1">
        <v>44221</v>
      </c>
      <c r="B833" s="29">
        <f>YEAR(Data_Table[[#This Row],[Date]])</f>
        <v>2021</v>
      </c>
      <c r="C833" s="2" t="str">
        <f>TEXT(Data_Table[[#This Row],[Date]],"mmm")</f>
        <v>Jan</v>
      </c>
      <c r="D833" s="2" t="str">
        <f>"Q"&amp;INT((MONTH(Data_Table[[#This Row],[Date]])-1)/3)+1</f>
        <v>Q1</v>
      </c>
      <c r="E833" s="2">
        <f>WEEKNUM(Data_Table[[#This Row],[Date]], 2)</f>
        <v>5</v>
      </c>
      <c r="F833" s="2" t="s">
        <v>341</v>
      </c>
      <c r="G833" s="2" t="s">
        <v>94</v>
      </c>
      <c r="H833" s="2" t="s">
        <v>214</v>
      </c>
      <c r="I833" s="3">
        <v>230</v>
      </c>
    </row>
    <row r="834" spans="1:9">
      <c r="A834" s="1">
        <v>44221</v>
      </c>
      <c r="B834" s="29">
        <f>YEAR(Data_Table[[#This Row],[Date]])</f>
        <v>2021</v>
      </c>
      <c r="C834" s="2" t="str">
        <f>TEXT(Data_Table[[#This Row],[Date]],"mmm")</f>
        <v>Jan</v>
      </c>
      <c r="D834" s="2" t="str">
        <f>"Q"&amp;INT((MONTH(Data_Table[[#This Row],[Date]])-1)/3)+1</f>
        <v>Q1</v>
      </c>
      <c r="E834" s="2">
        <f>WEEKNUM(Data_Table[[#This Row],[Date]], 2)</f>
        <v>5</v>
      </c>
      <c r="F834" s="2" t="s">
        <v>377</v>
      </c>
      <c r="G834" s="2" t="s">
        <v>121</v>
      </c>
      <c r="H834" s="2" t="s">
        <v>244</v>
      </c>
      <c r="I834" s="3">
        <v>260</v>
      </c>
    </row>
    <row r="835" spans="1:9">
      <c r="A835" s="1">
        <v>44222</v>
      </c>
      <c r="B835" s="29">
        <f>YEAR(Data_Table[[#This Row],[Date]])</f>
        <v>2021</v>
      </c>
      <c r="C835" s="2" t="str">
        <f>TEXT(Data_Table[[#This Row],[Date]],"mmm")</f>
        <v>Jan</v>
      </c>
      <c r="D835" s="2" t="str">
        <f>"Q"&amp;INT((MONTH(Data_Table[[#This Row],[Date]])-1)/3)+1</f>
        <v>Q1</v>
      </c>
      <c r="E835" s="2">
        <f>WEEKNUM(Data_Table[[#This Row],[Date]], 2)</f>
        <v>5</v>
      </c>
      <c r="F835" s="2" t="s">
        <v>362</v>
      </c>
      <c r="G835" s="2" t="s">
        <v>110</v>
      </c>
      <c r="H835" s="2" t="s">
        <v>232</v>
      </c>
      <c r="I835" s="3">
        <v>16.5</v>
      </c>
    </row>
    <row r="836" spans="1:9">
      <c r="A836" s="1">
        <v>44223</v>
      </c>
      <c r="B836" s="29">
        <f>YEAR(Data_Table[[#This Row],[Date]])</f>
        <v>2021</v>
      </c>
      <c r="C836" s="2" t="str">
        <f>TEXT(Data_Table[[#This Row],[Date]],"mmm")</f>
        <v>Jan</v>
      </c>
      <c r="D836" s="2" t="str">
        <f>"Q"&amp;INT((MONTH(Data_Table[[#This Row],[Date]])-1)/3)+1</f>
        <v>Q1</v>
      </c>
      <c r="E836" s="2">
        <f>WEEKNUM(Data_Table[[#This Row],[Date]], 2)</f>
        <v>5</v>
      </c>
      <c r="F836" s="2" t="s">
        <v>263</v>
      </c>
      <c r="G836" s="2" t="s">
        <v>29</v>
      </c>
      <c r="H836" s="2" t="s">
        <v>141</v>
      </c>
      <c r="I836" s="3">
        <v>198</v>
      </c>
    </row>
    <row r="837" spans="1:9">
      <c r="A837" s="1">
        <v>44226</v>
      </c>
      <c r="B837" s="29">
        <f>YEAR(Data_Table[[#This Row],[Date]])</f>
        <v>2021</v>
      </c>
      <c r="C837" s="2" t="str">
        <f>TEXT(Data_Table[[#This Row],[Date]],"mmm")</f>
        <v>Jan</v>
      </c>
      <c r="D837" s="2" t="str">
        <f>"Q"&amp;INT((MONTH(Data_Table[[#This Row],[Date]])-1)/3)+1</f>
        <v>Q1</v>
      </c>
      <c r="E837" s="2">
        <f>WEEKNUM(Data_Table[[#This Row],[Date]], 2)</f>
        <v>5</v>
      </c>
      <c r="F837" s="2" t="s">
        <v>392</v>
      </c>
      <c r="G837" s="2" t="s">
        <v>136</v>
      </c>
      <c r="H837" s="2" t="s">
        <v>258</v>
      </c>
      <c r="I837" s="3">
        <v>51</v>
      </c>
    </row>
    <row r="838" spans="1:9">
      <c r="A838" s="1">
        <v>44231</v>
      </c>
      <c r="B838" s="29">
        <f>YEAR(Data_Table[[#This Row],[Date]])</f>
        <v>2021</v>
      </c>
      <c r="C838" s="2" t="str">
        <f>TEXT(Data_Table[[#This Row],[Date]],"mmm")</f>
        <v>Feb</v>
      </c>
      <c r="D838" s="2" t="str">
        <f>"Q"&amp;INT((MONTH(Data_Table[[#This Row],[Date]])-1)/3)+1</f>
        <v>Q1</v>
      </c>
      <c r="E838" s="2">
        <f>WEEKNUM(Data_Table[[#This Row],[Date]], 2)</f>
        <v>6</v>
      </c>
      <c r="F838" s="2" t="s">
        <v>362</v>
      </c>
      <c r="G838" s="2" t="s">
        <v>110</v>
      </c>
      <c r="H838" s="2" t="s">
        <v>232</v>
      </c>
      <c r="I838" s="3">
        <v>16.5</v>
      </c>
    </row>
    <row r="839" spans="1:9">
      <c r="A839" s="1">
        <v>44235</v>
      </c>
      <c r="B839" s="29">
        <f>YEAR(Data_Table[[#This Row],[Date]])</f>
        <v>2021</v>
      </c>
      <c r="C839" s="2" t="str">
        <f>TEXT(Data_Table[[#This Row],[Date]],"mmm")</f>
        <v>Feb</v>
      </c>
      <c r="D839" s="2" t="str">
        <f>"Q"&amp;INT((MONTH(Data_Table[[#This Row],[Date]])-1)/3)+1</f>
        <v>Q1</v>
      </c>
      <c r="E839" s="2">
        <f>WEEKNUM(Data_Table[[#This Row],[Date]], 2)</f>
        <v>7</v>
      </c>
      <c r="F839" s="2" t="s">
        <v>367</v>
      </c>
      <c r="G839" s="2" t="s">
        <v>10</v>
      </c>
      <c r="H839" s="2" t="s">
        <v>10</v>
      </c>
      <c r="I839" s="3">
        <v>142.5</v>
      </c>
    </row>
    <row r="840" spans="1:9">
      <c r="A840" s="1">
        <v>44244</v>
      </c>
      <c r="B840" s="29">
        <f>YEAR(Data_Table[[#This Row],[Date]])</f>
        <v>2021</v>
      </c>
      <c r="C840" s="2" t="str">
        <f>TEXT(Data_Table[[#This Row],[Date]],"mmm")</f>
        <v>Feb</v>
      </c>
      <c r="D840" s="2" t="str">
        <f>"Q"&amp;INT((MONTH(Data_Table[[#This Row],[Date]])-1)/3)+1</f>
        <v>Q1</v>
      </c>
      <c r="E840" s="2">
        <f>WEEKNUM(Data_Table[[#This Row],[Date]], 2)</f>
        <v>8</v>
      </c>
      <c r="F840" s="2" t="s">
        <v>362</v>
      </c>
      <c r="G840" s="2" t="s">
        <v>110</v>
      </c>
      <c r="H840" s="2" t="s">
        <v>232</v>
      </c>
      <c r="I840" s="3">
        <v>16.5</v>
      </c>
    </row>
    <row r="841" spans="1:9">
      <c r="A841" s="1">
        <v>44244</v>
      </c>
      <c r="B841" s="29">
        <f>YEAR(Data_Table[[#This Row],[Date]])</f>
        <v>2021</v>
      </c>
      <c r="C841" s="2" t="str">
        <f>TEXT(Data_Table[[#This Row],[Date]],"mmm")</f>
        <v>Feb</v>
      </c>
      <c r="D841" s="2" t="str">
        <f>"Q"&amp;INT((MONTH(Data_Table[[#This Row],[Date]])-1)/3)+1</f>
        <v>Q1</v>
      </c>
      <c r="E841" s="2">
        <f>WEEKNUM(Data_Table[[#This Row],[Date]], 2)</f>
        <v>8</v>
      </c>
      <c r="F841" s="2" t="s">
        <v>362</v>
      </c>
      <c r="G841" s="2" t="s">
        <v>110</v>
      </c>
      <c r="H841" s="2" t="s">
        <v>232</v>
      </c>
      <c r="I841" s="3">
        <v>16.5</v>
      </c>
    </row>
    <row r="842" spans="1:9">
      <c r="A842" s="1">
        <v>44244</v>
      </c>
      <c r="B842" s="29">
        <f>YEAR(Data_Table[[#This Row],[Date]])</f>
        <v>2021</v>
      </c>
      <c r="C842" s="2" t="str">
        <f>TEXT(Data_Table[[#This Row],[Date]],"mmm")</f>
        <v>Feb</v>
      </c>
      <c r="D842" s="2" t="str">
        <f>"Q"&amp;INT((MONTH(Data_Table[[#This Row],[Date]])-1)/3)+1</f>
        <v>Q1</v>
      </c>
      <c r="E842" s="2">
        <f>WEEKNUM(Data_Table[[#This Row],[Date]], 2)</f>
        <v>8</v>
      </c>
      <c r="F842" s="2" t="s">
        <v>392</v>
      </c>
      <c r="G842" s="2" t="s">
        <v>136</v>
      </c>
      <c r="H842" s="2" t="s">
        <v>258</v>
      </c>
      <c r="I842" s="3">
        <v>68</v>
      </c>
    </row>
    <row r="843" spans="1:9">
      <c r="A843" s="1">
        <v>44250</v>
      </c>
      <c r="B843" s="29">
        <f>YEAR(Data_Table[[#This Row],[Date]])</f>
        <v>2021</v>
      </c>
      <c r="C843" s="2" t="str">
        <f>TEXT(Data_Table[[#This Row],[Date]],"mmm")</f>
        <v>Feb</v>
      </c>
      <c r="D843" s="2" t="str">
        <f>"Q"&amp;INT((MONTH(Data_Table[[#This Row],[Date]])-1)/3)+1</f>
        <v>Q1</v>
      </c>
      <c r="E843" s="2">
        <f>WEEKNUM(Data_Table[[#This Row],[Date]], 2)</f>
        <v>9</v>
      </c>
      <c r="F843" s="2" t="s">
        <v>317</v>
      </c>
      <c r="G843" s="2" t="s">
        <v>75</v>
      </c>
      <c r="H843" s="2" t="s">
        <v>192</v>
      </c>
      <c r="I843" s="3">
        <v>600</v>
      </c>
    </row>
    <row r="844" spans="1:9">
      <c r="A844" s="1">
        <v>44250</v>
      </c>
      <c r="B844" s="29">
        <f>YEAR(Data_Table[[#This Row],[Date]])</f>
        <v>2021</v>
      </c>
      <c r="C844" s="2" t="str">
        <f>TEXT(Data_Table[[#This Row],[Date]],"mmm")</f>
        <v>Feb</v>
      </c>
      <c r="D844" s="2" t="str">
        <f>"Q"&amp;INT((MONTH(Data_Table[[#This Row],[Date]])-1)/3)+1</f>
        <v>Q1</v>
      </c>
      <c r="E844" s="2">
        <f>WEEKNUM(Data_Table[[#This Row],[Date]], 2)</f>
        <v>9</v>
      </c>
      <c r="F844" s="2" t="s">
        <v>362</v>
      </c>
      <c r="G844" s="2" t="s">
        <v>110</v>
      </c>
      <c r="H844" s="2" t="s">
        <v>232</v>
      </c>
      <c r="I844" s="3">
        <v>16.5</v>
      </c>
    </row>
    <row r="845" spans="1:9">
      <c r="A845" s="1">
        <v>44252</v>
      </c>
      <c r="B845" s="29">
        <f>YEAR(Data_Table[[#This Row],[Date]])</f>
        <v>2021</v>
      </c>
      <c r="C845" s="2" t="str">
        <f>TEXT(Data_Table[[#This Row],[Date]],"mmm")</f>
        <v>Feb</v>
      </c>
      <c r="D845" s="2" t="str">
        <f>"Q"&amp;INT((MONTH(Data_Table[[#This Row],[Date]])-1)/3)+1</f>
        <v>Q1</v>
      </c>
      <c r="E845" s="2">
        <f>WEEKNUM(Data_Table[[#This Row],[Date]], 2)</f>
        <v>9</v>
      </c>
      <c r="F845" s="2" t="s">
        <v>392</v>
      </c>
      <c r="G845" s="2" t="s">
        <v>136</v>
      </c>
      <c r="H845" s="2" t="s">
        <v>258</v>
      </c>
      <c r="I845" s="3">
        <v>17</v>
      </c>
    </row>
    <row r="846" spans="1:9">
      <c r="A846" s="1">
        <v>44253</v>
      </c>
      <c r="B846" s="29">
        <f>YEAR(Data_Table[[#This Row],[Date]])</f>
        <v>2021</v>
      </c>
      <c r="C846" s="2" t="str">
        <f>TEXT(Data_Table[[#This Row],[Date]],"mmm")</f>
        <v>Feb</v>
      </c>
      <c r="D846" s="2" t="str">
        <f>"Q"&amp;INT((MONTH(Data_Table[[#This Row],[Date]])-1)/3)+1</f>
        <v>Q1</v>
      </c>
      <c r="E846" s="2">
        <f>WEEKNUM(Data_Table[[#This Row],[Date]], 2)</f>
        <v>9</v>
      </c>
      <c r="F846" s="2" t="s">
        <v>298</v>
      </c>
      <c r="G846" s="2" t="s">
        <v>59</v>
      </c>
      <c r="H846" s="2" t="s">
        <v>175</v>
      </c>
      <c r="I846" s="3">
        <v>207</v>
      </c>
    </row>
    <row r="847" spans="1:9">
      <c r="A847" s="1">
        <v>44259</v>
      </c>
      <c r="B847" s="29">
        <f>YEAR(Data_Table[[#This Row],[Date]])</f>
        <v>2021</v>
      </c>
      <c r="C847" s="2" t="str">
        <f>TEXT(Data_Table[[#This Row],[Date]],"mmm")</f>
        <v>Mar</v>
      </c>
      <c r="D847" s="2" t="str">
        <f>"Q"&amp;INT((MONTH(Data_Table[[#This Row],[Date]])-1)/3)+1</f>
        <v>Q1</v>
      </c>
      <c r="E847" s="2">
        <f>WEEKNUM(Data_Table[[#This Row],[Date]], 2)</f>
        <v>10</v>
      </c>
      <c r="F847" s="2" t="s">
        <v>362</v>
      </c>
      <c r="G847" s="2" t="s">
        <v>110</v>
      </c>
      <c r="H847" s="2" t="s">
        <v>232</v>
      </c>
      <c r="I847" s="3">
        <v>16.5</v>
      </c>
    </row>
    <row r="848" spans="1:9">
      <c r="A848" s="1">
        <v>44268</v>
      </c>
      <c r="B848" s="29">
        <f>YEAR(Data_Table[[#This Row],[Date]])</f>
        <v>2021</v>
      </c>
      <c r="C848" s="2" t="str">
        <f>TEXT(Data_Table[[#This Row],[Date]],"mmm")</f>
        <v>Mar</v>
      </c>
      <c r="D848" s="2" t="str">
        <f>"Q"&amp;INT((MONTH(Data_Table[[#This Row],[Date]])-1)/3)+1</f>
        <v>Q1</v>
      </c>
      <c r="E848" s="2">
        <f>WEEKNUM(Data_Table[[#This Row],[Date]], 2)</f>
        <v>11</v>
      </c>
      <c r="F848" s="2" t="s">
        <v>284</v>
      </c>
      <c r="G848" s="2" t="s">
        <v>49</v>
      </c>
      <c r="H848" s="2" t="s">
        <v>161</v>
      </c>
      <c r="I848" s="3">
        <v>123.5</v>
      </c>
    </row>
    <row r="849" spans="1:9">
      <c r="A849" s="1">
        <v>44271</v>
      </c>
      <c r="B849" s="29">
        <f>YEAR(Data_Table[[#This Row],[Date]])</f>
        <v>2021</v>
      </c>
      <c r="C849" s="2" t="str">
        <f>TEXT(Data_Table[[#This Row],[Date]],"mmm")</f>
        <v>Mar</v>
      </c>
      <c r="D849" s="2" t="str">
        <f>"Q"&amp;INT((MONTH(Data_Table[[#This Row],[Date]])-1)/3)+1</f>
        <v>Q1</v>
      </c>
      <c r="E849" s="2">
        <f>WEEKNUM(Data_Table[[#This Row],[Date]], 2)</f>
        <v>12</v>
      </c>
      <c r="F849" s="2" t="s">
        <v>341</v>
      </c>
      <c r="G849" s="2" t="s">
        <v>94</v>
      </c>
      <c r="H849" s="2" t="s">
        <v>214</v>
      </c>
      <c r="I849" s="3">
        <v>230</v>
      </c>
    </row>
    <row r="850" spans="1:9">
      <c r="A850" s="1">
        <v>44271</v>
      </c>
      <c r="B850" s="29">
        <f>YEAR(Data_Table[[#This Row],[Date]])</f>
        <v>2021</v>
      </c>
      <c r="C850" s="2" t="str">
        <f>TEXT(Data_Table[[#This Row],[Date]],"mmm")</f>
        <v>Mar</v>
      </c>
      <c r="D850" s="2" t="str">
        <f>"Q"&amp;INT((MONTH(Data_Table[[#This Row],[Date]])-1)/3)+1</f>
        <v>Q1</v>
      </c>
      <c r="E850" s="2">
        <f>WEEKNUM(Data_Table[[#This Row],[Date]], 2)</f>
        <v>12</v>
      </c>
      <c r="F850" s="2" t="s">
        <v>345</v>
      </c>
      <c r="G850" s="2" t="s">
        <v>97</v>
      </c>
      <c r="H850" s="2" t="s">
        <v>218</v>
      </c>
      <c r="I850" s="3">
        <v>103</v>
      </c>
    </row>
    <row r="851" spans="1:9">
      <c r="A851" s="1">
        <v>44271</v>
      </c>
      <c r="B851" s="29">
        <f>YEAR(Data_Table[[#This Row],[Date]])</f>
        <v>2021</v>
      </c>
      <c r="C851" s="2" t="str">
        <f>TEXT(Data_Table[[#This Row],[Date]],"mmm")</f>
        <v>Mar</v>
      </c>
      <c r="D851" s="2" t="str">
        <f>"Q"&amp;INT((MONTH(Data_Table[[#This Row],[Date]])-1)/3)+1</f>
        <v>Q1</v>
      </c>
      <c r="E851" s="2">
        <f>WEEKNUM(Data_Table[[#This Row],[Date]], 2)</f>
        <v>12</v>
      </c>
      <c r="F851" s="2" t="s">
        <v>362</v>
      </c>
      <c r="G851" s="2" t="s">
        <v>110</v>
      </c>
      <c r="H851" s="2" t="s">
        <v>232</v>
      </c>
      <c r="I851" s="3">
        <v>16.5</v>
      </c>
    </row>
    <row r="852" spans="1:9">
      <c r="A852" s="1">
        <v>44278</v>
      </c>
      <c r="B852" s="29">
        <f>YEAR(Data_Table[[#This Row],[Date]])</f>
        <v>2021</v>
      </c>
      <c r="C852" s="2" t="str">
        <f>TEXT(Data_Table[[#This Row],[Date]],"mmm")</f>
        <v>Mar</v>
      </c>
      <c r="D852" s="2" t="str">
        <f>"Q"&amp;INT((MONTH(Data_Table[[#This Row],[Date]])-1)/3)+1</f>
        <v>Q1</v>
      </c>
      <c r="E852" s="2">
        <f>WEEKNUM(Data_Table[[#This Row],[Date]], 2)</f>
        <v>13</v>
      </c>
      <c r="F852" s="2" t="s">
        <v>367</v>
      </c>
      <c r="G852" s="2" t="s">
        <v>10</v>
      </c>
      <c r="H852" s="2" t="s">
        <v>10</v>
      </c>
      <c r="I852" s="3">
        <v>142.5</v>
      </c>
    </row>
    <row r="853" spans="1:9">
      <c r="A853" s="1">
        <v>44289</v>
      </c>
      <c r="B853" s="29">
        <f>YEAR(Data_Table[[#This Row],[Date]])</f>
        <v>2021</v>
      </c>
      <c r="C853" s="2" t="str">
        <f>TEXT(Data_Table[[#This Row],[Date]],"mmm")</f>
        <v>Apr</v>
      </c>
      <c r="D853" s="2" t="str">
        <f>"Q"&amp;INT((MONTH(Data_Table[[#This Row],[Date]])-1)/3)+1</f>
        <v>Q2</v>
      </c>
      <c r="E853" s="2">
        <f>WEEKNUM(Data_Table[[#This Row],[Date]], 2)</f>
        <v>14</v>
      </c>
      <c r="F853" s="2" t="s">
        <v>362</v>
      </c>
      <c r="G853" s="2" t="s">
        <v>110</v>
      </c>
      <c r="H853" s="2" t="s">
        <v>232</v>
      </c>
      <c r="I853" s="3">
        <v>16.5</v>
      </c>
    </row>
    <row r="854" spans="1:9">
      <c r="A854" s="1">
        <v>44289</v>
      </c>
      <c r="B854" s="29">
        <f>YEAR(Data_Table[[#This Row],[Date]])</f>
        <v>2021</v>
      </c>
      <c r="C854" s="2" t="str">
        <f>TEXT(Data_Table[[#This Row],[Date]],"mmm")</f>
        <v>Apr</v>
      </c>
      <c r="D854" s="2" t="str">
        <f>"Q"&amp;INT((MONTH(Data_Table[[#This Row],[Date]])-1)/3)+1</f>
        <v>Q2</v>
      </c>
      <c r="E854" s="2">
        <f>WEEKNUM(Data_Table[[#This Row],[Date]], 2)</f>
        <v>14</v>
      </c>
      <c r="F854" s="2" t="s">
        <v>362</v>
      </c>
      <c r="G854" s="2" t="s">
        <v>110</v>
      </c>
      <c r="H854" s="2" t="s">
        <v>232</v>
      </c>
      <c r="I854" s="3">
        <v>16.5</v>
      </c>
    </row>
    <row r="855" spans="1:9">
      <c r="A855" s="1">
        <v>44299</v>
      </c>
      <c r="B855" s="29">
        <f>YEAR(Data_Table[[#This Row],[Date]])</f>
        <v>2021</v>
      </c>
      <c r="C855" s="2" t="str">
        <f>TEXT(Data_Table[[#This Row],[Date]],"mmm")</f>
        <v>Apr</v>
      </c>
      <c r="D855" s="2" t="str">
        <f>"Q"&amp;INT((MONTH(Data_Table[[#This Row],[Date]])-1)/3)+1</f>
        <v>Q2</v>
      </c>
      <c r="E855" s="2">
        <f>WEEKNUM(Data_Table[[#This Row],[Date]], 2)</f>
        <v>16</v>
      </c>
      <c r="F855" s="2" t="s">
        <v>362</v>
      </c>
      <c r="G855" s="2" t="s">
        <v>110</v>
      </c>
      <c r="H855" s="2" t="s">
        <v>232</v>
      </c>
      <c r="I855" s="3">
        <v>16.5</v>
      </c>
    </row>
    <row r="856" spans="1:9">
      <c r="A856" s="1">
        <v>44300</v>
      </c>
      <c r="B856" s="29">
        <f>YEAR(Data_Table[[#This Row],[Date]])</f>
        <v>2021</v>
      </c>
      <c r="C856" s="2" t="str">
        <f>TEXT(Data_Table[[#This Row],[Date]],"mmm")</f>
        <v>Apr</v>
      </c>
      <c r="D856" s="2" t="str">
        <f>"Q"&amp;INT((MONTH(Data_Table[[#This Row],[Date]])-1)/3)+1</f>
        <v>Q2</v>
      </c>
      <c r="E856" s="2">
        <f>WEEKNUM(Data_Table[[#This Row],[Date]], 2)</f>
        <v>16</v>
      </c>
      <c r="F856" s="2" t="s">
        <v>377</v>
      </c>
      <c r="G856" s="2" t="s">
        <v>121</v>
      </c>
      <c r="H856" s="2" t="s">
        <v>244</v>
      </c>
      <c r="I856" s="3">
        <v>408</v>
      </c>
    </row>
    <row r="857" spans="1:9">
      <c r="A857" s="1">
        <v>44303</v>
      </c>
      <c r="B857" s="29">
        <f>YEAR(Data_Table[[#This Row],[Date]])</f>
        <v>2021</v>
      </c>
      <c r="C857" s="2" t="str">
        <f>TEXT(Data_Table[[#This Row],[Date]],"mmm")</f>
        <v>Apr</v>
      </c>
      <c r="D857" s="2" t="str">
        <f>"Q"&amp;INT((MONTH(Data_Table[[#This Row],[Date]])-1)/3)+1</f>
        <v>Q2</v>
      </c>
      <c r="E857" s="2">
        <f>WEEKNUM(Data_Table[[#This Row],[Date]], 2)</f>
        <v>16</v>
      </c>
      <c r="F857" s="2" t="s">
        <v>298</v>
      </c>
      <c r="G857" s="2" t="s">
        <v>59</v>
      </c>
      <c r="H857" s="2" t="s">
        <v>175</v>
      </c>
      <c r="I857" s="3">
        <v>207</v>
      </c>
    </row>
    <row r="858" spans="1:9">
      <c r="A858" s="1">
        <v>44306</v>
      </c>
      <c r="B858" s="29">
        <f>YEAR(Data_Table[[#This Row],[Date]])</f>
        <v>2021</v>
      </c>
      <c r="C858" s="2" t="str">
        <f>TEXT(Data_Table[[#This Row],[Date]],"mmm")</f>
        <v>Apr</v>
      </c>
      <c r="D858" s="2" t="str">
        <f>"Q"&amp;INT((MONTH(Data_Table[[#This Row],[Date]])-1)/3)+1</f>
        <v>Q2</v>
      </c>
      <c r="E858" s="2">
        <f>WEEKNUM(Data_Table[[#This Row],[Date]], 2)</f>
        <v>17</v>
      </c>
      <c r="F858" s="2" t="s">
        <v>266</v>
      </c>
      <c r="G858" s="2" t="s">
        <v>32</v>
      </c>
      <c r="H858" s="2" t="s">
        <v>144</v>
      </c>
      <c r="I858" s="3">
        <v>98</v>
      </c>
    </row>
    <row r="859" spans="1:9">
      <c r="A859" s="1">
        <v>44306</v>
      </c>
      <c r="B859" s="29">
        <f>YEAR(Data_Table[[#This Row],[Date]])</f>
        <v>2021</v>
      </c>
      <c r="C859" s="2" t="str">
        <f>TEXT(Data_Table[[#This Row],[Date]],"mmm")</f>
        <v>Apr</v>
      </c>
      <c r="D859" s="2" t="str">
        <f>"Q"&amp;INT((MONTH(Data_Table[[#This Row],[Date]])-1)/3)+1</f>
        <v>Q2</v>
      </c>
      <c r="E859" s="2">
        <f>WEEKNUM(Data_Table[[#This Row],[Date]], 2)</f>
        <v>17</v>
      </c>
      <c r="F859" s="2" t="s">
        <v>266</v>
      </c>
      <c r="G859" s="2" t="s">
        <v>32</v>
      </c>
      <c r="H859" s="2" t="s">
        <v>144</v>
      </c>
      <c r="I859" s="3">
        <v>95</v>
      </c>
    </row>
    <row r="860" spans="1:9">
      <c r="A860" s="1">
        <v>44306</v>
      </c>
      <c r="B860" s="29">
        <f>YEAR(Data_Table[[#This Row],[Date]])</f>
        <v>2021</v>
      </c>
      <c r="C860" s="2" t="str">
        <f>TEXT(Data_Table[[#This Row],[Date]],"mmm")</f>
        <v>Apr</v>
      </c>
      <c r="D860" s="2" t="str">
        <f>"Q"&amp;INT((MONTH(Data_Table[[#This Row],[Date]])-1)/3)+1</f>
        <v>Q2</v>
      </c>
      <c r="E860" s="2">
        <f>WEEKNUM(Data_Table[[#This Row],[Date]], 2)</f>
        <v>17</v>
      </c>
      <c r="F860" s="2" t="s">
        <v>362</v>
      </c>
      <c r="G860" s="2" t="s">
        <v>110</v>
      </c>
      <c r="H860" s="2" t="s">
        <v>232</v>
      </c>
      <c r="I860" s="3">
        <v>16.5</v>
      </c>
    </row>
    <row r="861" spans="1:9">
      <c r="A861" s="1">
        <v>44314</v>
      </c>
      <c r="B861" s="29">
        <f>YEAR(Data_Table[[#This Row],[Date]])</f>
        <v>2021</v>
      </c>
      <c r="C861" s="2" t="str">
        <f>TEXT(Data_Table[[#This Row],[Date]],"mmm")</f>
        <v>Apr</v>
      </c>
      <c r="D861" s="2" t="str">
        <f>"Q"&amp;INT((MONTH(Data_Table[[#This Row],[Date]])-1)/3)+1</f>
        <v>Q2</v>
      </c>
      <c r="E861" s="2">
        <f>WEEKNUM(Data_Table[[#This Row],[Date]], 2)</f>
        <v>18</v>
      </c>
      <c r="F861" s="2" t="s">
        <v>362</v>
      </c>
      <c r="G861" s="2" t="s">
        <v>110</v>
      </c>
      <c r="H861" s="2" t="s">
        <v>232</v>
      </c>
      <c r="I861" s="3">
        <v>16.5</v>
      </c>
    </row>
    <row r="862" spans="1:9">
      <c r="A862" s="1">
        <v>44320</v>
      </c>
      <c r="B862" s="29">
        <f>YEAR(Data_Table[[#This Row],[Date]])</f>
        <v>2021</v>
      </c>
      <c r="C862" s="2" t="str">
        <f>TEXT(Data_Table[[#This Row],[Date]],"mmm")</f>
        <v>May</v>
      </c>
      <c r="D862" s="2" t="str">
        <f>"Q"&amp;INT((MONTH(Data_Table[[#This Row],[Date]])-1)/3)+1</f>
        <v>Q2</v>
      </c>
      <c r="E862" s="2">
        <f>WEEKNUM(Data_Table[[#This Row],[Date]], 2)</f>
        <v>19</v>
      </c>
      <c r="F862" s="2" t="s">
        <v>367</v>
      </c>
      <c r="G862" s="2" t="s">
        <v>10</v>
      </c>
      <c r="H862" s="2" t="s">
        <v>10</v>
      </c>
      <c r="I862" s="3">
        <v>142.5</v>
      </c>
    </row>
    <row r="863" spans="1:9">
      <c r="A863" s="1">
        <v>44330</v>
      </c>
      <c r="B863" s="29">
        <f>YEAR(Data_Table[[#This Row],[Date]])</f>
        <v>2021</v>
      </c>
      <c r="C863" s="2" t="str">
        <f>TEXT(Data_Table[[#This Row],[Date]],"mmm")</f>
        <v>May</v>
      </c>
      <c r="D863" s="2" t="str">
        <f>"Q"&amp;INT((MONTH(Data_Table[[#This Row],[Date]])-1)/3)+1</f>
        <v>Q2</v>
      </c>
      <c r="E863" s="2">
        <f>WEEKNUM(Data_Table[[#This Row],[Date]], 2)</f>
        <v>20</v>
      </c>
      <c r="F863" s="2" t="s">
        <v>362</v>
      </c>
      <c r="G863" s="2" t="s">
        <v>110</v>
      </c>
      <c r="H863" s="2" t="s">
        <v>232</v>
      </c>
      <c r="I863" s="3">
        <v>16.5</v>
      </c>
    </row>
    <row r="864" spans="1:9">
      <c r="A864" s="1">
        <v>44334</v>
      </c>
      <c r="B864" s="29">
        <f>YEAR(Data_Table[[#This Row],[Date]])</f>
        <v>2021</v>
      </c>
      <c r="C864" s="2" t="str">
        <f>TEXT(Data_Table[[#This Row],[Date]],"mmm")</f>
        <v>May</v>
      </c>
      <c r="D864" s="2" t="str">
        <f>"Q"&amp;INT((MONTH(Data_Table[[#This Row],[Date]])-1)/3)+1</f>
        <v>Q2</v>
      </c>
      <c r="E864" s="2">
        <f>WEEKNUM(Data_Table[[#This Row],[Date]], 2)</f>
        <v>21</v>
      </c>
      <c r="F864" s="2" t="s">
        <v>302</v>
      </c>
      <c r="G864" s="2" t="s">
        <v>62</v>
      </c>
      <c r="H864" s="2" t="s">
        <v>178</v>
      </c>
      <c r="I864" s="3">
        <v>322.16000000000003</v>
      </c>
    </row>
    <row r="865" spans="1:9">
      <c r="A865" s="1">
        <v>44340</v>
      </c>
      <c r="B865" s="29">
        <f>YEAR(Data_Table[[#This Row],[Date]])</f>
        <v>2021</v>
      </c>
      <c r="C865" s="2" t="str">
        <f>TEXT(Data_Table[[#This Row],[Date]],"mmm")</f>
        <v>May</v>
      </c>
      <c r="D865" s="2" t="str">
        <f>"Q"&amp;INT((MONTH(Data_Table[[#This Row],[Date]])-1)/3)+1</f>
        <v>Q2</v>
      </c>
      <c r="E865" s="2">
        <f>WEEKNUM(Data_Table[[#This Row],[Date]], 2)</f>
        <v>22</v>
      </c>
      <c r="F865" s="2" t="s">
        <v>266</v>
      </c>
      <c r="G865" s="2" t="s">
        <v>32</v>
      </c>
      <c r="H865" s="2" t="s">
        <v>144</v>
      </c>
      <c r="I865" s="3">
        <v>95</v>
      </c>
    </row>
    <row r="866" spans="1:9">
      <c r="A866" s="1">
        <v>44343</v>
      </c>
      <c r="B866" s="29">
        <f>YEAR(Data_Table[[#This Row],[Date]])</f>
        <v>2021</v>
      </c>
      <c r="C866" s="2" t="str">
        <f>TEXT(Data_Table[[#This Row],[Date]],"mmm")</f>
        <v>May</v>
      </c>
      <c r="D866" s="2" t="str">
        <f>"Q"&amp;INT((MONTH(Data_Table[[#This Row],[Date]])-1)/3)+1</f>
        <v>Q2</v>
      </c>
      <c r="E866" s="2">
        <f>WEEKNUM(Data_Table[[#This Row],[Date]], 2)</f>
        <v>22</v>
      </c>
      <c r="F866" s="2" t="s">
        <v>298</v>
      </c>
      <c r="G866" s="2" t="s">
        <v>59</v>
      </c>
      <c r="H866" s="2" t="s">
        <v>175</v>
      </c>
      <c r="I866" s="3">
        <v>207</v>
      </c>
    </row>
    <row r="867" spans="1:9">
      <c r="A867" s="1">
        <v>44349</v>
      </c>
      <c r="B867" s="29">
        <f>YEAR(Data_Table[[#This Row],[Date]])</f>
        <v>2021</v>
      </c>
      <c r="C867" s="2" t="str">
        <f>TEXT(Data_Table[[#This Row],[Date]],"mmm")</f>
        <v>Jun</v>
      </c>
      <c r="D867" s="2" t="str">
        <f>"Q"&amp;INT((MONTH(Data_Table[[#This Row],[Date]])-1)/3)+1</f>
        <v>Q2</v>
      </c>
      <c r="E867" s="2">
        <f>WEEKNUM(Data_Table[[#This Row],[Date]], 2)</f>
        <v>23</v>
      </c>
      <c r="F867" s="2" t="s">
        <v>362</v>
      </c>
      <c r="G867" s="2" t="s">
        <v>110</v>
      </c>
      <c r="H867" s="2" t="s">
        <v>232</v>
      </c>
      <c r="I867" s="3">
        <v>16.5</v>
      </c>
    </row>
    <row r="868" spans="1:9">
      <c r="A868" s="1">
        <v>44354</v>
      </c>
      <c r="B868" s="29">
        <f>YEAR(Data_Table[[#This Row],[Date]])</f>
        <v>2021</v>
      </c>
      <c r="C868" s="2" t="str">
        <f>TEXT(Data_Table[[#This Row],[Date]],"mmm")</f>
        <v>Jun</v>
      </c>
      <c r="D868" s="2" t="str">
        <f>"Q"&amp;INT((MONTH(Data_Table[[#This Row],[Date]])-1)/3)+1</f>
        <v>Q2</v>
      </c>
      <c r="E868" s="2">
        <f>WEEKNUM(Data_Table[[#This Row],[Date]], 2)</f>
        <v>24</v>
      </c>
      <c r="F868" s="2" t="s">
        <v>367</v>
      </c>
      <c r="G868" s="2" t="s">
        <v>10</v>
      </c>
      <c r="H868" s="2" t="s">
        <v>10</v>
      </c>
      <c r="I868" s="3">
        <v>142.5</v>
      </c>
    </row>
    <row r="869" spans="1:9">
      <c r="A869" s="1">
        <v>44364</v>
      </c>
      <c r="B869" s="29">
        <f>YEAR(Data_Table[[#This Row],[Date]])</f>
        <v>2021</v>
      </c>
      <c r="C869" s="2" t="str">
        <f>TEXT(Data_Table[[#This Row],[Date]],"mmm")</f>
        <v>Jun</v>
      </c>
      <c r="D869" s="2" t="str">
        <f>"Q"&amp;INT((MONTH(Data_Table[[#This Row],[Date]])-1)/3)+1</f>
        <v>Q2</v>
      </c>
      <c r="E869" s="2">
        <f>WEEKNUM(Data_Table[[#This Row],[Date]], 2)</f>
        <v>25</v>
      </c>
      <c r="F869" s="2" t="s">
        <v>372</v>
      </c>
      <c r="G869" s="2" t="s">
        <v>116</v>
      </c>
      <c r="H869" s="2" t="s">
        <v>240</v>
      </c>
      <c r="I869" s="3">
        <v>24.02</v>
      </c>
    </row>
    <row r="870" spans="1:9">
      <c r="A870" s="1">
        <v>44371</v>
      </c>
      <c r="B870" s="29">
        <f>YEAR(Data_Table[[#This Row],[Date]])</f>
        <v>2021</v>
      </c>
      <c r="C870" s="2" t="str">
        <f>TEXT(Data_Table[[#This Row],[Date]],"mmm")</f>
        <v>Jun</v>
      </c>
      <c r="D870" s="2" t="str">
        <f>"Q"&amp;INT((MONTH(Data_Table[[#This Row],[Date]])-1)/3)+1</f>
        <v>Q2</v>
      </c>
      <c r="E870" s="2">
        <f>WEEKNUM(Data_Table[[#This Row],[Date]], 2)</f>
        <v>26</v>
      </c>
      <c r="F870" s="2" t="s">
        <v>362</v>
      </c>
      <c r="G870" s="2" t="s">
        <v>110</v>
      </c>
      <c r="H870" s="2" t="s">
        <v>232</v>
      </c>
      <c r="I870" s="3">
        <v>33</v>
      </c>
    </row>
    <row r="871" spans="1:9">
      <c r="A871" s="1">
        <v>44376</v>
      </c>
      <c r="B871" s="29">
        <f>YEAR(Data_Table[[#This Row],[Date]])</f>
        <v>2021</v>
      </c>
      <c r="C871" s="2" t="str">
        <f>TEXT(Data_Table[[#This Row],[Date]],"mmm")</f>
        <v>Jun</v>
      </c>
      <c r="D871" s="2" t="str">
        <f>"Q"&amp;INT((MONTH(Data_Table[[#This Row],[Date]])-1)/3)+1</f>
        <v>Q2</v>
      </c>
      <c r="E871" s="2">
        <f>WEEKNUM(Data_Table[[#This Row],[Date]], 2)</f>
        <v>27</v>
      </c>
      <c r="F871" s="2" t="s">
        <v>295</v>
      </c>
      <c r="G871" s="2" t="s">
        <v>57</v>
      </c>
      <c r="H871" s="2" t="s">
        <v>173</v>
      </c>
      <c r="I871" s="3">
        <v>257.60000000000002</v>
      </c>
    </row>
    <row r="872" spans="1:9">
      <c r="A872" s="1">
        <v>44377</v>
      </c>
      <c r="B872" s="29">
        <f>YEAR(Data_Table[[#This Row],[Date]])</f>
        <v>2021</v>
      </c>
      <c r="C872" s="2" t="str">
        <f>TEXT(Data_Table[[#This Row],[Date]],"mmm")</f>
        <v>Jun</v>
      </c>
      <c r="D872" s="2" t="str">
        <f>"Q"&amp;INT((MONTH(Data_Table[[#This Row],[Date]])-1)/3)+1</f>
        <v>Q2</v>
      </c>
      <c r="E872" s="2">
        <f>WEEKNUM(Data_Table[[#This Row],[Date]], 2)</f>
        <v>27</v>
      </c>
      <c r="F872" s="2" t="s">
        <v>362</v>
      </c>
      <c r="G872" s="2" t="s">
        <v>110</v>
      </c>
      <c r="H872" s="2" t="s">
        <v>232</v>
      </c>
      <c r="I872" s="3">
        <v>16.5</v>
      </c>
    </row>
    <row r="873" spans="1:9">
      <c r="A873" s="1">
        <v>44378</v>
      </c>
      <c r="B873" s="29">
        <f>YEAR(Data_Table[[#This Row],[Date]])</f>
        <v>2021</v>
      </c>
      <c r="C873" s="2" t="str">
        <f>TEXT(Data_Table[[#This Row],[Date]],"mmm")</f>
        <v>Jul</v>
      </c>
      <c r="D873" s="2" t="str">
        <f>"Q"&amp;INT((MONTH(Data_Table[[#This Row],[Date]])-1)/3)+1</f>
        <v>Q3</v>
      </c>
      <c r="E873" s="2">
        <f>WEEKNUM(Data_Table[[#This Row],[Date]], 2)</f>
        <v>27</v>
      </c>
      <c r="F873" s="2" t="s">
        <v>322</v>
      </c>
      <c r="G873" s="2" t="s">
        <v>78</v>
      </c>
      <c r="H873" s="2" t="s">
        <v>197</v>
      </c>
      <c r="I873" s="3">
        <v>506.25</v>
      </c>
    </row>
    <row r="874" spans="1:9">
      <c r="A874" s="1">
        <v>44382</v>
      </c>
      <c r="B874" s="29">
        <f>YEAR(Data_Table[[#This Row],[Date]])</f>
        <v>2021</v>
      </c>
      <c r="C874" s="2" t="str">
        <f>TEXT(Data_Table[[#This Row],[Date]],"mmm")</f>
        <v>Jul</v>
      </c>
      <c r="D874" s="2" t="str">
        <f>"Q"&amp;INT((MONTH(Data_Table[[#This Row],[Date]])-1)/3)+1</f>
        <v>Q3</v>
      </c>
      <c r="E874" s="2">
        <f>WEEKNUM(Data_Table[[#This Row],[Date]], 2)</f>
        <v>28</v>
      </c>
      <c r="F874" s="2" t="s">
        <v>266</v>
      </c>
      <c r="G874" s="2" t="s">
        <v>32</v>
      </c>
      <c r="H874" s="2" t="s">
        <v>144</v>
      </c>
      <c r="I874" s="3">
        <v>95</v>
      </c>
    </row>
    <row r="875" spans="1:9">
      <c r="A875" s="1">
        <v>44382</v>
      </c>
      <c r="B875" s="29">
        <f>YEAR(Data_Table[[#This Row],[Date]])</f>
        <v>2021</v>
      </c>
      <c r="C875" s="2" t="str">
        <f>TEXT(Data_Table[[#This Row],[Date]],"mmm")</f>
        <v>Jul</v>
      </c>
      <c r="D875" s="2" t="str">
        <f>"Q"&amp;INT((MONTH(Data_Table[[#This Row],[Date]])-1)/3)+1</f>
        <v>Q3</v>
      </c>
      <c r="E875" s="2">
        <f>WEEKNUM(Data_Table[[#This Row],[Date]], 2)</f>
        <v>28</v>
      </c>
      <c r="F875" s="2" t="s">
        <v>284</v>
      </c>
      <c r="G875" s="2" t="s">
        <v>49</v>
      </c>
      <c r="H875" s="2" t="s">
        <v>161</v>
      </c>
      <c r="I875" s="3">
        <v>123.5</v>
      </c>
    </row>
    <row r="876" spans="1:9">
      <c r="A876" s="1">
        <v>44382</v>
      </c>
      <c r="B876" s="29">
        <f>YEAR(Data_Table[[#This Row],[Date]])</f>
        <v>2021</v>
      </c>
      <c r="C876" s="2" t="str">
        <f>TEXT(Data_Table[[#This Row],[Date]],"mmm")</f>
        <v>Jul</v>
      </c>
      <c r="D876" s="2" t="str">
        <f>"Q"&amp;INT((MONTH(Data_Table[[#This Row],[Date]])-1)/3)+1</f>
        <v>Q3</v>
      </c>
      <c r="E876" s="2">
        <f>WEEKNUM(Data_Table[[#This Row],[Date]], 2)</f>
        <v>28</v>
      </c>
      <c r="F876" s="2" t="s">
        <v>375</v>
      </c>
      <c r="G876" s="2" t="s">
        <v>119</v>
      </c>
      <c r="H876" s="2" t="s">
        <v>242</v>
      </c>
      <c r="I876" s="3">
        <v>104.5</v>
      </c>
    </row>
    <row r="877" spans="1:9">
      <c r="A877" s="1">
        <v>44391</v>
      </c>
      <c r="B877" s="29">
        <f>YEAR(Data_Table[[#This Row],[Date]])</f>
        <v>2021</v>
      </c>
      <c r="C877" s="2" t="str">
        <f>TEXT(Data_Table[[#This Row],[Date]],"mmm")</f>
        <v>Jul</v>
      </c>
      <c r="D877" s="2" t="str">
        <f>"Q"&amp;INT((MONTH(Data_Table[[#This Row],[Date]])-1)/3)+1</f>
        <v>Q3</v>
      </c>
      <c r="E877" s="2">
        <f>WEEKNUM(Data_Table[[#This Row],[Date]], 2)</f>
        <v>29</v>
      </c>
      <c r="F877" s="2" t="s">
        <v>362</v>
      </c>
      <c r="G877" s="2" t="s">
        <v>110</v>
      </c>
      <c r="H877" s="2" t="s">
        <v>232</v>
      </c>
      <c r="I877" s="3">
        <v>16.5</v>
      </c>
    </row>
    <row r="878" spans="1:9">
      <c r="A878" s="1">
        <v>44397</v>
      </c>
      <c r="B878" s="29">
        <f>YEAR(Data_Table[[#This Row],[Date]])</f>
        <v>2021</v>
      </c>
      <c r="C878" s="2" t="str">
        <f>TEXT(Data_Table[[#This Row],[Date]],"mmm")</f>
        <v>Jul</v>
      </c>
      <c r="D878" s="2" t="str">
        <f>"Q"&amp;INT((MONTH(Data_Table[[#This Row],[Date]])-1)/3)+1</f>
        <v>Q3</v>
      </c>
      <c r="E878" s="2">
        <f>WEEKNUM(Data_Table[[#This Row],[Date]], 2)</f>
        <v>30</v>
      </c>
      <c r="F878" s="2" t="s">
        <v>298</v>
      </c>
      <c r="G878" s="2" t="s">
        <v>59</v>
      </c>
      <c r="H878" s="2" t="s">
        <v>175</v>
      </c>
      <c r="I878" s="3">
        <v>207</v>
      </c>
    </row>
    <row r="879" spans="1:9">
      <c r="A879" s="1">
        <v>44398</v>
      </c>
      <c r="B879" s="29">
        <f>YEAR(Data_Table[[#This Row],[Date]])</f>
        <v>2021</v>
      </c>
      <c r="C879" s="2" t="str">
        <f>TEXT(Data_Table[[#This Row],[Date]],"mmm")</f>
        <v>Jul</v>
      </c>
      <c r="D879" s="2" t="str">
        <f>"Q"&amp;INT((MONTH(Data_Table[[#This Row],[Date]])-1)/3)+1</f>
        <v>Q3</v>
      </c>
      <c r="E879" s="2">
        <f>WEEKNUM(Data_Table[[#This Row],[Date]], 2)</f>
        <v>30</v>
      </c>
      <c r="F879" s="2" t="s">
        <v>362</v>
      </c>
      <c r="G879" s="2" t="s">
        <v>110</v>
      </c>
      <c r="H879" s="2" t="s">
        <v>232</v>
      </c>
      <c r="I879" s="3">
        <v>16.5</v>
      </c>
    </row>
    <row r="880" spans="1:9">
      <c r="A880" s="1">
        <v>44399</v>
      </c>
      <c r="B880" s="29">
        <f>YEAR(Data_Table[[#This Row],[Date]])</f>
        <v>2021</v>
      </c>
      <c r="C880" s="2" t="str">
        <f>TEXT(Data_Table[[#This Row],[Date]],"mmm")</f>
        <v>Jul</v>
      </c>
      <c r="D880" s="2" t="str">
        <f>"Q"&amp;INT((MONTH(Data_Table[[#This Row],[Date]])-1)/3)+1</f>
        <v>Q3</v>
      </c>
      <c r="E880" s="2">
        <f>WEEKNUM(Data_Table[[#This Row],[Date]], 2)</f>
        <v>30</v>
      </c>
      <c r="F880" s="2" t="s">
        <v>375</v>
      </c>
      <c r="G880" s="2" t="s">
        <v>119</v>
      </c>
      <c r="H880" s="2" t="s">
        <v>242</v>
      </c>
      <c r="I880" s="3">
        <v>104.5</v>
      </c>
    </row>
    <row r="881" spans="1:9">
      <c r="A881" s="1">
        <v>44403</v>
      </c>
      <c r="B881" s="29">
        <f>YEAR(Data_Table[[#This Row],[Date]])</f>
        <v>2021</v>
      </c>
      <c r="C881" s="2" t="str">
        <f>TEXT(Data_Table[[#This Row],[Date]],"mmm")</f>
        <v>Jul</v>
      </c>
      <c r="D881" s="2" t="str">
        <f>"Q"&amp;INT((MONTH(Data_Table[[#This Row],[Date]])-1)/3)+1</f>
        <v>Q3</v>
      </c>
      <c r="E881" s="2">
        <f>WEEKNUM(Data_Table[[#This Row],[Date]], 2)</f>
        <v>31</v>
      </c>
      <c r="F881" s="2" t="s">
        <v>317</v>
      </c>
      <c r="G881" s="2" t="s">
        <v>75</v>
      </c>
      <c r="H881" s="2" t="s">
        <v>192</v>
      </c>
      <c r="I881" s="3">
        <v>850</v>
      </c>
    </row>
    <row r="882" spans="1:9">
      <c r="A882" s="1">
        <v>44405</v>
      </c>
      <c r="B882" s="29">
        <f>YEAR(Data_Table[[#This Row],[Date]])</f>
        <v>2021</v>
      </c>
      <c r="C882" s="2" t="str">
        <f>TEXT(Data_Table[[#This Row],[Date]],"mmm")</f>
        <v>Jul</v>
      </c>
      <c r="D882" s="2" t="str">
        <f>"Q"&amp;INT((MONTH(Data_Table[[#This Row],[Date]])-1)/3)+1</f>
        <v>Q3</v>
      </c>
      <c r="E882" s="2">
        <f>WEEKNUM(Data_Table[[#This Row],[Date]], 2)</f>
        <v>31</v>
      </c>
      <c r="F882" s="2" t="s">
        <v>362</v>
      </c>
      <c r="G882" s="2" t="s">
        <v>110</v>
      </c>
      <c r="H882" s="2" t="s">
        <v>232</v>
      </c>
      <c r="I882" s="3">
        <v>16.5</v>
      </c>
    </row>
    <row r="883" spans="1:9">
      <c r="A883" s="1">
        <v>44406</v>
      </c>
      <c r="B883" s="29">
        <f>YEAR(Data_Table[[#This Row],[Date]])</f>
        <v>2021</v>
      </c>
      <c r="C883" s="2" t="str">
        <f>TEXT(Data_Table[[#This Row],[Date]],"mmm")</f>
        <v>Jul</v>
      </c>
      <c r="D883" s="2" t="str">
        <f>"Q"&amp;INT((MONTH(Data_Table[[#This Row],[Date]])-1)/3)+1</f>
        <v>Q3</v>
      </c>
      <c r="E883" s="2">
        <f>WEEKNUM(Data_Table[[#This Row],[Date]], 2)</f>
        <v>31</v>
      </c>
      <c r="F883" s="2" t="s">
        <v>367</v>
      </c>
      <c r="G883" s="2" t="s">
        <v>10</v>
      </c>
      <c r="H883" s="2" t="s">
        <v>10</v>
      </c>
      <c r="I883" s="3">
        <v>142.5</v>
      </c>
    </row>
    <row r="884" spans="1:9">
      <c r="A884" s="1">
        <v>44418</v>
      </c>
      <c r="B884" s="29">
        <f>YEAR(Data_Table[[#This Row],[Date]])</f>
        <v>2021</v>
      </c>
      <c r="C884" s="2" t="str">
        <f>TEXT(Data_Table[[#This Row],[Date]],"mmm")</f>
        <v>Aug</v>
      </c>
      <c r="D884" s="2" t="str">
        <f>"Q"&amp;INT((MONTH(Data_Table[[#This Row],[Date]])-1)/3)+1</f>
        <v>Q3</v>
      </c>
      <c r="E884" s="2">
        <f>WEEKNUM(Data_Table[[#This Row],[Date]], 2)</f>
        <v>33</v>
      </c>
      <c r="F884" s="2" t="s">
        <v>266</v>
      </c>
      <c r="G884" s="2" t="s">
        <v>32</v>
      </c>
      <c r="H884" s="2" t="s">
        <v>144</v>
      </c>
      <c r="I884" s="3">
        <v>95</v>
      </c>
    </row>
    <row r="885" spans="1:9">
      <c r="A885" s="1">
        <v>44419</v>
      </c>
      <c r="B885" s="29">
        <f>YEAR(Data_Table[[#This Row],[Date]])</f>
        <v>2021</v>
      </c>
      <c r="C885" s="2" t="str">
        <f>TEXT(Data_Table[[#This Row],[Date]],"mmm")</f>
        <v>Aug</v>
      </c>
      <c r="D885" s="2" t="str">
        <f>"Q"&amp;INT((MONTH(Data_Table[[#This Row],[Date]])-1)/3)+1</f>
        <v>Q3</v>
      </c>
      <c r="E885" s="2">
        <f>WEEKNUM(Data_Table[[#This Row],[Date]], 2)</f>
        <v>33</v>
      </c>
      <c r="F885" s="2" t="s">
        <v>302</v>
      </c>
      <c r="G885" s="2" t="s">
        <v>62</v>
      </c>
      <c r="H885" s="2" t="s">
        <v>178</v>
      </c>
      <c r="I885" s="3">
        <v>230</v>
      </c>
    </row>
    <row r="886" spans="1:9">
      <c r="A886" s="1">
        <v>44428</v>
      </c>
      <c r="B886" s="29">
        <f>YEAR(Data_Table[[#This Row],[Date]])</f>
        <v>2021</v>
      </c>
      <c r="C886" s="2" t="str">
        <f>TEXT(Data_Table[[#This Row],[Date]],"mmm")</f>
        <v>Aug</v>
      </c>
      <c r="D886" s="2" t="str">
        <f>"Q"&amp;INT((MONTH(Data_Table[[#This Row],[Date]])-1)/3)+1</f>
        <v>Q3</v>
      </c>
      <c r="E886" s="2">
        <f>WEEKNUM(Data_Table[[#This Row],[Date]], 2)</f>
        <v>34</v>
      </c>
      <c r="F886" s="2" t="s">
        <v>362</v>
      </c>
      <c r="G886" s="2" t="s">
        <v>110</v>
      </c>
      <c r="H886" s="2" t="s">
        <v>232</v>
      </c>
      <c r="I886" s="3">
        <v>33</v>
      </c>
    </row>
    <row r="887" spans="1:9">
      <c r="A887" s="1">
        <v>44440</v>
      </c>
      <c r="B887" s="29">
        <f>YEAR(Data_Table[[#This Row],[Date]])</f>
        <v>2021</v>
      </c>
      <c r="C887" s="2" t="str">
        <f>TEXT(Data_Table[[#This Row],[Date]],"mmm")</f>
        <v>Sep</v>
      </c>
      <c r="D887" s="2" t="str">
        <f>"Q"&amp;INT((MONTH(Data_Table[[#This Row],[Date]])-1)/3)+1</f>
        <v>Q3</v>
      </c>
      <c r="E887" s="2">
        <f>WEEKNUM(Data_Table[[#This Row],[Date]], 2)</f>
        <v>36</v>
      </c>
      <c r="F887" s="2" t="s">
        <v>362</v>
      </c>
      <c r="G887" s="2" t="s">
        <v>110</v>
      </c>
      <c r="H887" s="2" t="s">
        <v>232</v>
      </c>
      <c r="I887" s="3">
        <v>16.5</v>
      </c>
    </row>
    <row r="888" spans="1:9">
      <c r="A888" s="1">
        <v>44446</v>
      </c>
      <c r="B888" s="29">
        <f>YEAR(Data_Table[[#This Row],[Date]])</f>
        <v>2021</v>
      </c>
      <c r="C888" s="2" t="str">
        <f>TEXT(Data_Table[[#This Row],[Date]],"mmm")</f>
        <v>Sep</v>
      </c>
      <c r="D888" s="2" t="str">
        <f>"Q"&amp;INT((MONTH(Data_Table[[#This Row],[Date]])-1)/3)+1</f>
        <v>Q3</v>
      </c>
      <c r="E888" s="2">
        <f>WEEKNUM(Data_Table[[#This Row],[Date]], 2)</f>
        <v>37</v>
      </c>
      <c r="F888" s="2" t="s">
        <v>367</v>
      </c>
      <c r="G888" s="2" t="s">
        <v>10</v>
      </c>
      <c r="H888" s="2" t="s">
        <v>10</v>
      </c>
      <c r="I888" s="3">
        <v>142.5</v>
      </c>
    </row>
    <row r="889" spans="1:9">
      <c r="A889" s="1">
        <v>44449</v>
      </c>
      <c r="B889" s="29">
        <f>YEAR(Data_Table[[#This Row],[Date]])</f>
        <v>2021</v>
      </c>
      <c r="C889" s="2" t="str">
        <f>TEXT(Data_Table[[#This Row],[Date]],"mmm")</f>
        <v>Sep</v>
      </c>
      <c r="D889" s="2" t="str">
        <f>"Q"&amp;INT((MONTH(Data_Table[[#This Row],[Date]])-1)/3)+1</f>
        <v>Q3</v>
      </c>
      <c r="E889" s="2">
        <f>WEEKNUM(Data_Table[[#This Row],[Date]], 2)</f>
        <v>37</v>
      </c>
      <c r="F889" s="2" t="s">
        <v>341</v>
      </c>
      <c r="G889" s="2" t="s">
        <v>94</v>
      </c>
      <c r="H889" s="2" t="s">
        <v>214</v>
      </c>
      <c r="I889" s="3">
        <v>225</v>
      </c>
    </row>
    <row r="890" spans="1:9">
      <c r="A890" s="1">
        <v>44452</v>
      </c>
      <c r="B890" s="29">
        <f>YEAR(Data_Table[[#This Row],[Date]])</f>
        <v>2021</v>
      </c>
      <c r="C890" s="2" t="str">
        <f>TEXT(Data_Table[[#This Row],[Date]],"mmm")</f>
        <v>Sep</v>
      </c>
      <c r="D890" s="2" t="str">
        <f>"Q"&amp;INT((MONTH(Data_Table[[#This Row],[Date]])-1)/3)+1</f>
        <v>Q3</v>
      </c>
      <c r="E890" s="2">
        <f>WEEKNUM(Data_Table[[#This Row],[Date]], 2)</f>
        <v>38</v>
      </c>
      <c r="F890" s="2" t="s">
        <v>375</v>
      </c>
      <c r="G890" s="2" t="s">
        <v>119</v>
      </c>
      <c r="H890" s="2" t="s">
        <v>242</v>
      </c>
      <c r="I890" s="3">
        <v>104.5</v>
      </c>
    </row>
    <row r="891" spans="1:9">
      <c r="A891" s="1">
        <v>44454</v>
      </c>
      <c r="B891" s="29">
        <f>YEAR(Data_Table[[#This Row],[Date]])</f>
        <v>2021</v>
      </c>
      <c r="C891" s="2" t="str">
        <f>TEXT(Data_Table[[#This Row],[Date]],"mmm")</f>
        <v>Sep</v>
      </c>
      <c r="D891" s="2" t="str">
        <f>"Q"&amp;INT((MONTH(Data_Table[[#This Row],[Date]])-1)/3)+1</f>
        <v>Q3</v>
      </c>
      <c r="E891" s="2">
        <f>WEEKNUM(Data_Table[[#This Row],[Date]], 2)</f>
        <v>38</v>
      </c>
      <c r="F891" s="2" t="s">
        <v>362</v>
      </c>
      <c r="G891" s="2" t="s">
        <v>110</v>
      </c>
      <c r="H891" s="2" t="s">
        <v>232</v>
      </c>
      <c r="I891" s="3">
        <v>16.5</v>
      </c>
    </row>
    <row r="892" spans="1:9">
      <c r="A892" s="1">
        <v>44455</v>
      </c>
      <c r="B892" s="29">
        <f>YEAR(Data_Table[[#This Row],[Date]])</f>
        <v>2021</v>
      </c>
      <c r="C892" s="2" t="str">
        <f>TEXT(Data_Table[[#This Row],[Date]],"mmm")</f>
        <v>Sep</v>
      </c>
      <c r="D892" s="2" t="str">
        <f>"Q"&amp;INT((MONTH(Data_Table[[#This Row],[Date]])-1)/3)+1</f>
        <v>Q3</v>
      </c>
      <c r="E892" s="2">
        <f>WEEKNUM(Data_Table[[#This Row],[Date]], 2)</f>
        <v>38</v>
      </c>
      <c r="F892" s="2" t="s">
        <v>295</v>
      </c>
      <c r="G892" s="2" t="s">
        <v>57</v>
      </c>
      <c r="H892" s="2" t="s">
        <v>172</v>
      </c>
      <c r="I892" s="3">
        <v>257.60000000000002</v>
      </c>
    </row>
    <row r="893" spans="1:9">
      <c r="A893" s="1">
        <v>44457</v>
      </c>
      <c r="B893" s="29">
        <f>YEAR(Data_Table[[#This Row],[Date]])</f>
        <v>2021</v>
      </c>
      <c r="C893" s="2" t="str">
        <f>TEXT(Data_Table[[#This Row],[Date]],"mmm")</f>
        <v>Sep</v>
      </c>
      <c r="D893" s="2" t="str">
        <f>"Q"&amp;INT((MONTH(Data_Table[[#This Row],[Date]])-1)/3)+1</f>
        <v>Q3</v>
      </c>
      <c r="E893" s="2">
        <f>WEEKNUM(Data_Table[[#This Row],[Date]], 2)</f>
        <v>38</v>
      </c>
      <c r="F893" s="2" t="s">
        <v>298</v>
      </c>
      <c r="G893" s="2" t="s">
        <v>59</v>
      </c>
      <c r="H893" s="2" t="s">
        <v>175</v>
      </c>
      <c r="I893" s="3">
        <v>207</v>
      </c>
    </row>
    <row r="894" spans="1:9">
      <c r="A894" s="1">
        <v>44461</v>
      </c>
      <c r="B894" s="29">
        <f>YEAR(Data_Table[[#This Row],[Date]])</f>
        <v>2021</v>
      </c>
      <c r="C894" s="2" t="str">
        <f>TEXT(Data_Table[[#This Row],[Date]],"mmm")</f>
        <v>Sep</v>
      </c>
      <c r="D894" s="2" t="str">
        <f>"Q"&amp;INT((MONTH(Data_Table[[#This Row],[Date]])-1)/3)+1</f>
        <v>Q3</v>
      </c>
      <c r="E894" s="2">
        <f>WEEKNUM(Data_Table[[#This Row],[Date]], 2)</f>
        <v>39</v>
      </c>
      <c r="F894" s="2" t="s">
        <v>362</v>
      </c>
      <c r="G894" s="2" t="s">
        <v>110</v>
      </c>
      <c r="H894" s="2" t="s">
        <v>232</v>
      </c>
      <c r="I894" s="3">
        <v>16.5</v>
      </c>
    </row>
    <row r="895" spans="1:9">
      <c r="A895" s="1">
        <v>44463</v>
      </c>
      <c r="B895" s="29">
        <f>YEAR(Data_Table[[#This Row],[Date]])</f>
        <v>2021</v>
      </c>
      <c r="C895" s="2" t="str">
        <f>TEXT(Data_Table[[#This Row],[Date]],"mmm")</f>
        <v>Sep</v>
      </c>
      <c r="D895" s="2" t="str">
        <f>"Q"&amp;INT((MONTH(Data_Table[[#This Row],[Date]])-1)/3)+1</f>
        <v>Q3</v>
      </c>
      <c r="E895" s="2">
        <f>WEEKNUM(Data_Table[[#This Row],[Date]], 2)</f>
        <v>39</v>
      </c>
      <c r="F895" s="2" t="s">
        <v>284</v>
      </c>
      <c r="G895" s="2" t="s">
        <v>49</v>
      </c>
      <c r="H895" s="2" t="s">
        <v>161</v>
      </c>
      <c r="I895" s="3">
        <v>121.01879999999998</v>
      </c>
    </row>
    <row r="896" spans="1:9">
      <c r="A896" s="1">
        <v>44469</v>
      </c>
      <c r="B896" s="29">
        <f>YEAR(Data_Table[[#This Row],[Date]])</f>
        <v>2021</v>
      </c>
      <c r="C896" s="2" t="str">
        <f>TEXT(Data_Table[[#This Row],[Date]],"mmm")</f>
        <v>Sep</v>
      </c>
      <c r="D896" s="2" t="str">
        <f>"Q"&amp;INT((MONTH(Data_Table[[#This Row],[Date]])-1)/3)+1</f>
        <v>Q3</v>
      </c>
      <c r="E896" s="2">
        <f>WEEKNUM(Data_Table[[#This Row],[Date]], 2)</f>
        <v>40</v>
      </c>
      <c r="F896" s="2" t="s">
        <v>362</v>
      </c>
      <c r="G896" s="2" t="s">
        <v>110</v>
      </c>
      <c r="H896" s="2" t="s">
        <v>232</v>
      </c>
      <c r="I896" s="3">
        <v>16.035599999999999</v>
      </c>
    </row>
    <row r="897" spans="1:9">
      <c r="A897" s="1">
        <v>44473</v>
      </c>
      <c r="B897" s="29">
        <f>YEAR(Data_Table[[#This Row],[Date]])</f>
        <v>2021</v>
      </c>
      <c r="C897" s="2" t="str">
        <f>TEXT(Data_Table[[#This Row],[Date]],"mmm")</f>
        <v>Oct</v>
      </c>
      <c r="D897" s="2" t="str">
        <f>"Q"&amp;INT((MONTH(Data_Table[[#This Row],[Date]])-1)/3)+1</f>
        <v>Q4</v>
      </c>
      <c r="E897" s="2">
        <f>WEEKNUM(Data_Table[[#This Row],[Date]], 2)</f>
        <v>41</v>
      </c>
      <c r="F897" s="2" t="s">
        <v>266</v>
      </c>
      <c r="G897" s="2" t="s">
        <v>32</v>
      </c>
      <c r="H897" s="2" t="s">
        <v>144</v>
      </c>
      <c r="I897" s="3">
        <v>95</v>
      </c>
    </row>
    <row r="898" spans="1:9">
      <c r="A898" s="1">
        <v>44473</v>
      </c>
      <c r="B898" s="29">
        <f>YEAR(Data_Table[[#This Row],[Date]])</f>
        <v>2021</v>
      </c>
      <c r="C898" s="2" t="str">
        <f>TEXT(Data_Table[[#This Row],[Date]],"mmm")</f>
        <v>Oct</v>
      </c>
      <c r="D898" s="2" t="str">
        <f>"Q"&amp;INT((MONTH(Data_Table[[#This Row],[Date]])-1)/3)+1</f>
        <v>Q4</v>
      </c>
      <c r="E898" s="2">
        <f>WEEKNUM(Data_Table[[#This Row],[Date]], 2)</f>
        <v>41</v>
      </c>
      <c r="F898" s="2" t="s">
        <v>324</v>
      </c>
      <c r="G898" s="2" t="s">
        <v>80</v>
      </c>
      <c r="H898" s="2" t="s">
        <v>199</v>
      </c>
      <c r="I898" s="3">
        <v>29</v>
      </c>
    </row>
    <row r="899" spans="1:9">
      <c r="A899" s="1">
        <v>44473</v>
      </c>
      <c r="B899" s="29">
        <f>YEAR(Data_Table[[#This Row],[Date]])</f>
        <v>2021</v>
      </c>
      <c r="C899" s="2" t="str">
        <f>TEXT(Data_Table[[#This Row],[Date]],"mmm")</f>
        <v>Oct</v>
      </c>
      <c r="D899" s="2" t="str">
        <f>"Q"&amp;INT((MONTH(Data_Table[[#This Row],[Date]])-1)/3)+1</f>
        <v>Q4</v>
      </c>
      <c r="E899" s="2">
        <f>WEEKNUM(Data_Table[[#This Row],[Date]], 2)</f>
        <v>41</v>
      </c>
      <c r="F899" s="2" t="s">
        <v>345</v>
      </c>
      <c r="G899" s="2" t="s">
        <v>97</v>
      </c>
      <c r="H899" s="2" t="s">
        <v>218</v>
      </c>
      <c r="I899" s="3">
        <v>102.3</v>
      </c>
    </row>
    <row r="900" spans="1:9">
      <c r="A900" s="1">
        <v>44477</v>
      </c>
      <c r="B900" s="29">
        <f>YEAR(Data_Table[[#This Row],[Date]])</f>
        <v>2021</v>
      </c>
      <c r="C900" s="2" t="str">
        <f>TEXT(Data_Table[[#This Row],[Date]],"mmm")</f>
        <v>Oct</v>
      </c>
      <c r="D900" s="2" t="str">
        <f>"Q"&amp;INT((MONTH(Data_Table[[#This Row],[Date]])-1)/3)+1</f>
        <v>Q4</v>
      </c>
      <c r="E900" s="2">
        <f>WEEKNUM(Data_Table[[#This Row],[Date]], 2)</f>
        <v>41</v>
      </c>
      <c r="F900" s="2" t="s">
        <v>301</v>
      </c>
      <c r="G900" s="2" t="s">
        <v>61</v>
      </c>
      <c r="H900" s="2" t="s">
        <v>90</v>
      </c>
      <c r="I900" s="3">
        <v>562.03</v>
      </c>
    </row>
    <row r="901" spans="1:9">
      <c r="A901" s="1">
        <v>44477</v>
      </c>
      <c r="B901" s="29">
        <f>YEAR(Data_Table[[#This Row],[Date]])</f>
        <v>2021</v>
      </c>
      <c r="C901" s="2" t="str">
        <f>TEXT(Data_Table[[#This Row],[Date]],"mmm")</f>
        <v>Oct</v>
      </c>
      <c r="D901" s="2" t="str">
        <f>"Q"&amp;INT((MONTH(Data_Table[[#This Row],[Date]])-1)/3)+1</f>
        <v>Q4</v>
      </c>
      <c r="E901" s="2">
        <f>WEEKNUM(Data_Table[[#This Row],[Date]], 2)</f>
        <v>41</v>
      </c>
      <c r="F901" s="2" t="s">
        <v>362</v>
      </c>
      <c r="G901" s="2" t="s">
        <v>110</v>
      </c>
      <c r="H901" s="2" t="s">
        <v>232</v>
      </c>
      <c r="I901" s="3">
        <v>16.5</v>
      </c>
    </row>
    <row r="902" spans="1:9">
      <c r="A902" s="1">
        <v>44480</v>
      </c>
      <c r="B902" s="29">
        <f>YEAR(Data_Table[[#This Row],[Date]])</f>
        <v>2021</v>
      </c>
      <c r="C902" s="2" t="str">
        <f>TEXT(Data_Table[[#This Row],[Date]],"mmm")</f>
        <v>Oct</v>
      </c>
      <c r="D902" s="2" t="str">
        <f>"Q"&amp;INT((MONTH(Data_Table[[#This Row],[Date]])-1)/3)+1</f>
        <v>Q4</v>
      </c>
      <c r="E902" s="2">
        <f>WEEKNUM(Data_Table[[#This Row],[Date]], 2)</f>
        <v>42</v>
      </c>
      <c r="F902" s="2" t="s">
        <v>367</v>
      </c>
      <c r="G902" s="2" t="s">
        <v>10</v>
      </c>
      <c r="H902" s="2" t="s">
        <v>10</v>
      </c>
      <c r="I902" s="3">
        <v>142.5</v>
      </c>
    </row>
    <row r="903" spans="1:9">
      <c r="A903" s="1">
        <v>44482</v>
      </c>
      <c r="B903" s="29">
        <f>YEAR(Data_Table[[#This Row],[Date]])</f>
        <v>2021</v>
      </c>
      <c r="C903" s="2" t="str">
        <f>TEXT(Data_Table[[#This Row],[Date]],"mmm")</f>
        <v>Oct</v>
      </c>
      <c r="D903" s="2" t="str">
        <f>"Q"&amp;INT((MONTH(Data_Table[[#This Row],[Date]])-1)/3)+1</f>
        <v>Q4</v>
      </c>
      <c r="E903" s="2">
        <f>WEEKNUM(Data_Table[[#This Row],[Date]], 2)</f>
        <v>42</v>
      </c>
      <c r="F903" s="2" t="s">
        <v>324</v>
      </c>
      <c r="G903" s="2" t="s">
        <v>80</v>
      </c>
      <c r="H903" s="2" t="s">
        <v>199</v>
      </c>
      <c r="I903" s="3">
        <v>29</v>
      </c>
    </row>
    <row r="904" spans="1:9">
      <c r="A904" s="1">
        <v>44482</v>
      </c>
      <c r="B904" s="29">
        <f>YEAR(Data_Table[[#This Row],[Date]])</f>
        <v>2021</v>
      </c>
      <c r="C904" s="2" t="str">
        <f>TEXT(Data_Table[[#This Row],[Date]],"mmm")</f>
        <v>Oct</v>
      </c>
      <c r="D904" s="2" t="str">
        <f>"Q"&amp;INT((MONTH(Data_Table[[#This Row],[Date]])-1)/3)+1</f>
        <v>Q4</v>
      </c>
      <c r="E904" s="2">
        <f>WEEKNUM(Data_Table[[#This Row],[Date]], 2)</f>
        <v>42</v>
      </c>
      <c r="F904" s="2" t="s">
        <v>362</v>
      </c>
      <c r="G904" s="2" t="s">
        <v>110</v>
      </c>
      <c r="H904" s="2" t="s">
        <v>232</v>
      </c>
      <c r="I904" s="3">
        <v>16.5</v>
      </c>
    </row>
    <row r="905" spans="1:9">
      <c r="A905" s="1">
        <v>44489</v>
      </c>
      <c r="B905" s="29">
        <f>YEAR(Data_Table[[#This Row],[Date]])</f>
        <v>2021</v>
      </c>
      <c r="C905" s="2" t="str">
        <f>TEXT(Data_Table[[#This Row],[Date]],"mmm")</f>
        <v>Oct</v>
      </c>
      <c r="D905" s="2" t="str">
        <f>"Q"&amp;INT((MONTH(Data_Table[[#This Row],[Date]])-1)/3)+1</f>
        <v>Q4</v>
      </c>
      <c r="E905" s="2">
        <f>WEEKNUM(Data_Table[[#This Row],[Date]], 2)</f>
        <v>43</v>
      </c>
      <c r="F905" s="2" t="s">
        <v>362</v>
      </c>
      <c r="G905" s="2" t="s">
        <v>110</v>
      </c>
      <c r="H905" s="2" t="s">
        <v>232</v>
      </c>
      <c r="I905" s="3">
        <v>33</v>
      </c>
    </row>
    <row r="906" spans="1:9">
      <c r="A906" s="1">
        <v>44496</v>
      </c>
      <c r="B906" s="29">
        <f>YEAR(Data_Table[[#This Row],[Date]])</f>
        <v>2021</v>
      </c>
      <c r="C906" s="2" t="str">
        <f>TEXT(Data_Table[[#This Row],[Date]],"mmm")</f>
        <v>Oct</v>
      </c>
      <c r="D906" s="2" t="str">
        <f>"Q"&amp;INT((MONTH(Data_Table[[#This Row],[Date]])-1)/3)+1</f>
        <v>Q4</v>
      </c>
      <c r="E906" s="2">
        <f>WEEKNUM(Data_Table[[#This Row],[Date]], 2)</f>
        <v>44</v>
      </c>
      <c r="F906" s="2" t="s">
        <v>324</v>
      </c>
      <c r="G906" s="2" t="s">
        <v>80</v>
      </c>
      <c r="H906" s="2" t="s">
        <v>199</v>
      </c>
      <c r="I906" s="3">
        <v>29</v>
      </c>
    </row>
    <row r="907" spans="1:9">
      <c r="A907" s="1">
        <v>44497</v>
      </c>
      <c r="B907" s="29">
        <f>YEAR(Data_Table[[#This Row],[Date]])</f>
        <v>2021</v>
      </c>
      <c r="C907" s="2" t="str">
        <f>TEXT(Data_Table[[#This Row],[Date]],"mmm")</f>
        <v>Oct</v>
      </c>
      <c r="D907" s="2" t="str">
        <f>"Q"&amp;INT((MONTH(Data_Table[[#This Row],[Date]])-1)/3)+1</f>
        <v>Q4</v>
      </c>
      <c r="E907" s="2">
        <f>WEEKNUM(Data_Table[[#This Row],[Date]], 2)</f>
        <v>44</v>
      </c>
      <c r="F907" s="2" t="s">
        <v>362</v>
      </c>
      <c r="G907" s="2" t="s">
        <v>110</v>
      </c>
      <c r="H907" s="2" t="s">
        <v>232</v>
      </c>
      <c r="I907" s="3">
        <v>33</v>
      </c>
    </row>
    <row r="908" spans="1:9">
      <c r="A908" s="1">
        <v>44497</v>
      </c>
      <c r="B908" s="29">
        <f>YEAR(Data_Table[[#This Row],[Date]])</f>
        <v>2021</v>
      </c>
      <c r="C908" s="2" t="str">
        <f>TEXT(Data_Table[[#This Row],[Date]],"mmm")</f>
        <v>Oct</v>
      </c>
      <c r="D908" s="2" t="str">
        <f>"Q"&amp;INT((MONTH(Data_Table[[#This Row],[Date]])-1)/3)+1</f>
        <v>Q4</v>
      </c>
      <c r="E908" s="2">
        <f>WEEKNUM(Data_Table[[#This Row],[Date]], 2)</f>
        <v>44</v>
      </c>
      <c r="F908" s="2" t="s">
        <v>389</v>
      </c>
      <c r="G908" s="2" t="s">
        <v>133</v>
      </c>
      <c r="H908" s="2" t="s">
        <v>255</v>
      </c>
      <c r="I908" s="3">
        <v>63.49</v>
      </c>
    </row>
    <row r="909" spans="1:9">
      <c r="A909" s="1">
        <v>44502</v>
      </c>
      <c r="B909" s="29">
        <f>YEAR(Data_Table[[#This Row],[Date]])</f>
        <v>2021</v>
      </c>
      <c r="C909" s="2" t="str">
        <f>TEXT(Data_Table[[#This Row],[Date]],"mmm")</f>
        <v>Nov</v>
      </c>
      <c r="D909" s="2" t="str">
        <f>"Q"&amp;INT((MONTH(Data_Table[[#This Row],[Date]])-1)/3)+1</f>
        <v>Q4</v>
      </c>
      <c r="E909" s="2">
        <f>WEEKNUM(Data_Table[[#This Row],[Date]], 2)</f>
        <v>45</v>
      </c>
      <c r="F909" s="2" t="s">
        <v>324</v>
      </c>
      <c r="G909" s="2" t="s">
        <v>80</v>
      </c>
      <c r="H909" s="2" t="s">
        <v>199</v>
      </c>
      <c r="I909" s="3">
        <v>29</v>
      </c>
    </row>
    <row r="910" spans="1:9">
      <c r="A910" s="1">
        <v>44503</v>
      </c>
      <c r="B910" s="29">
        <f>YEAR(Data_Table[[#This Row],[Date]])</f>
        <v>2021</v>
      </c>
      <c r="C910" s="2" t="str">
        <f>TEXT(Data_Table[[#This Row],[Date]],"mmm")</f>
        <v>Nov</v>
      </c>
      <c r="D910" s="2" t="str">
        <f>"Q"&amp;INT((MONTH(Data_Table[[#This Row],[Date]])-1)/3)+1</f>
        <v>Q4</v>
      </c>
      <c r="E910" s="2">
        <f>WEEKNUM(Data_Table[[#This Row],[Date]], 2)</f>
        <v>45</v>
      </c>
      <c r="F910" s="2" t="s">
        <v>266</v>
      </c>
      <c r="G910" s="2" t="s">
        <v>32</v>
      </c>
      <c r="H910" s="2" t="s">
        <v>144</v>
      </c>
      <c r="I910" s="3">
        <v>95</v>
      </c>
    </row>
    <row r="911" spans="1:9">
      <c r="A911" s="1">
        <v>44503</v>
      </c>
      <c r="B911" s="29">
        <f>YEAR(Data_Table[[#This Row],[Date]])</f>
        <v>2021</v>
      </c>
      <c r="C911" s="2" t="str">
        <f>TEXT(Data_Table[[#This Row],[Date]],"mmm")</f>
        <v>Nov</v>
      </c>
      <c r="D911" s="2" t="str">
        <f>"Q"&amp;INT((MONTH(Data_Table[[#This Row],[Date]])-1)/3)+1</f>
        <v>Q4</v>
      </c>
      <c r="E911" s="2">
        <f>WEEKNUM(Data_Table[[#This Row],[Date]], 2)</f>
        <v>45</v>
      </c>
      <c r="F911" s="2" t="s">
        <v>362</v>
      </c>
      <c r="G911" s="2" t="s">
        <v>110</v>
      </c>
      <c r="H911" s="2" t="s">
        <v>232</v>
      </c>
      <c r="I911" s="3">
        <v>32.709599999999995</v>
      </c>
    </row>
    <row r="912" spans="1:9">
      <c r="A912" s="1">
        <v>44505</v>
      </c>
      <c r="B912" s="29">
        <f>YEAR(Data_Table[[#This Row],[Date]])</f>
        <v>2021</v>
      </c>
      <c r="C912" s="2" t="str">
        <f>TEXT(Data_Table[[#This Row],[Date]],"mmm")</f>
        <v>Nov</v>
      </c>
      <c r="D912" s="2" t="str">
        <f>"Q"&amp;INT((MONTH(Data_Table[[#This Row],[Date]])-1)/3)+1</f>
        <v>Q4</v>
      </c>
      <c r="E912" s="2">
        <f>WEEKNUM(Data_Table[[#This Row],[Date]], 2)</f>
        <v>45</v>
      </c>
      <c r="F912" s="2" t="s">
        <v>298</v>
      </c>
      <c r="G912" s="2" t="s">
        <v>59</v>
      </c>
      <c r="H912" s="2" t="s">
        <v>175</v>
      </c>
      <c r="I912" s="3">
        <v>205.91759999999999</v>
      </c>
    </row>
    <row r="913" spans="1:9">
      <c r="A913" s="1">
        <v>44508</v>
      </c>
      <c r="B913" s="29">
        <f>YEAR(Data_Table[[#This Row],[Date]])</f>
        <v>2021</v>
      </c>
      <c r="C913" s="2" t="str">
        <f>TEXT(Data_Table[[#This Row],[Date]],"mmm")</f>
        <v>Nov</v>
      </c>
      <c r="D913" s="2" t="str">
        <f>"Q"&amp;INT((MONTH(Data_Table[[#This Row],[Date]])-1)/3)+1</f>
        <v>Q4</v>
      </c>
      <c r="E913" s="2">
        <f>WEEKNUM(Data_Table[[#This Row],[Date]], 2)</f>
        <v>46</v>
      </c>
      <c r="F913" s="2" t="s">
        <v>331</v>
      </c>
      <c r="G913" s="2" t="s">
        <v>87</v>
      </c>
      <c r="H913" s="2" t="s">
        <v>206</v>
      </c>
      <c r="I913" s="3">
        <v>651</v>
      </c>
    </row>
    <row r="914" spans="1:9">
      <c r="A914" s="1">
        <v>44510</v>
      </c>
      <c r="B914" s="29">
        <f>YEAR(Data_Table[[#This Row],[Date]])</f>
        <v>2021</v>
      </c>
      <c r="C914" s="2" t="str">
        <f>TEXT(Data_Table[[#This Row],[Date]],"mmm")</f>
        <v>Nov</v>
      </c>
      <c r="D914" s="2" t="str">
        <f>"Q"&amp;INT((MONTH(Data_Table[[#This Row],[Date]])-1)/3)+1</f>
        <v>Q4</v>
      </c>
      <c r="E914" s="2">
        <f>WEEKNUM(Data_Table[[#This Row],[Date]], 2)</f>
        <v>46</v>
      </c>
      <c r="F914" s="2" t="s">
        <v>324</v>
      </c>
      <c r="G914" s="2" t="s">
        <v>80</v>
      </c>
      <c r="H914" s="2" t="s">
        <v>199</v>
      </c>
      <c r="I914" s="3">
        <v>29</v>
      </c>
    </row>
    <row r="915" spans="1:9">
      <c r="A915" s="1">
        <v>44516</v>
      </c>
      <c r="B915" s="29">
        <f>YEAR(Data_Table[[#This Row],[Date]])</f>
        <v>2021</v>
      </c>
      <c r="C915" s="2" t="str">
        <f>TEXT(Data_Table[[#This Row],[Date]],"mmm")</f>
        <v>Nov</v>
      </c>
      <c r="D915" s="2" t="str">
        <f>"Q"&amp;INT((MONTH(Data_Table[[#This Row],[Date]])-1)/3)+1</f>
        <v>Q4</v>
      </c>
      <c r="E915" s="2">
        <f>WEEKNUM(Data_Table[[#This Row],[Date]], 2)</f>
        <v>47</v>
      </c>
      <c r="F915" s="2" t="s">
        <v>362</v>
      </c>
      <c r="G915" s="2" t="s">
        <v>110</v>
      </c>
      <c r="H915" s="2" t="s">
        <v>232</v>
      </c>
      <c r="I915" s="3">
        <v>33</v>
      </c>
    </row>
    <row r="916" spans="1:9">
      <c r="A916" s="1">
        <v>44517</v>
      </c>
      <c r="B916" s="29">
        <f>YEAR(Data_Table[[#This Row],[Date]])</f>
        <v>2021</v>
      </c>
      <c r="C916" s="2" t="str">
        <f>TEXT(Data_Table[[#This Row],[Date]],"mmm")</f>
        <v>Nov</v>
      </c>
      <c r="D916" s="2" t="str">
        <f>"Q"&amp;INT((MONTH(Data_Table[[#This Row],[Date]])-1)/3)+1</f>
        <v>Q4</v>
      </c>
      <c r="E916" s="2">
        <f>WEEKNUM(Data_Table[[#This Row],[Date]], 2)</f>
        <v>47</v>
      </c>
      <c r="F916" s="2" t="s">
        <v>324</v>
      </c>
      <c r="G916" s="2" t="s">
        <v>80</v>
      </c>
      <c r="H916" s="2" t="s">
        <v>199</v>
      </c>
      <c r="I916" s="3">
        <v>29</v>
      </c>
    </row>
    <row r="917" spans="1:9">
      <c r="A917" s="1">
        <v>44523</v>
      </c>
      <c r="B917" s="29">
        <f>YEAR(Data_Table[[#This Row],[Date]])</f>
        <v>2021</v>
      </c>
      <c r="C917" s="2" t="str">
        <f>TEXT(Data_Table[[#This Row],[Date]],"mmm")</f>
        <v>Nov</v>
      </c>
      <c r="D917" s="2" t="str">
        <f>"Q"&amp;INT((MONTH(Data_Table[[#This Row],[Date]])-1)/3)+1</f>
        <v>Q4</v>
      </c>
      <c r="E917" s="2">
        <f>WEEKNUM(Data_Table[[#This Row],[Date]], 2)</f>
        <v>48</v>
      </c>
      <c r="F917" s="2" t="s">
        <v>362</v>
      </c>
      <c r="G917" s="2" t="s">
        <v>110</v>
      </c>
      <c r="H917" s="2" t="s">
        <v>232</v>
      </c>
      <c r="I917" s="3">
        <v>33</v>
      </c>
    </row>
    <row r="918" spans="1:9">
      <c r="A918" s="1">
        <v>44523</v>
      </c>
      <c r="B918" s="29">
        <f>YEAR(Data_Table[[#This Row],[Date]])</f>
        <v>2021</v>
      </c>
      <c r="C918" s="2" t="str">
        <f>TEXT(Data_Table[[#This Row],[Date]],"mmm")</f>
        <v>Nov</v>
      </c>
      <c r="D918" s="2" t="str">
        <f>"Q"&amp;INT((MONTH(Data_Table[[#This Row],[Date]])-1)/3)+1</f>
        <v>Q4</v>
      </c>
      <c r="E918" s="2">
        <f>WEEKNUM(Data_Table[[#This Row],[Date]], 2)</f>
        <v>48</v>
      </c>
      <c r="F918" s="2" t="s">
        <v>367</v>
      </c>
      <c r="G918" s="2" t="s">
        <v>10</v>
      </c>
      <c r="H918" s="2" t="s">
        <v>10</v>
      </c>
      <c r="I918" s="3">
        <v>142.5</v>
      </c>
    </row>
    <row r="919" spans="1:9">
      <c r="A919" s="1">
        <v>44525</v>
      </c>
      <c r="B919" s="29">
        <f>YEAR(Data_Table[[#This Row],[Date]])</f>
        <v>2021</v>
      </c>
      <c r="C919" s="2" t="str">
        <f>TEXT(Data_Table[[#This Row],[Date]],"mmm")</f>
        <v>Nov</v>
      </c>
      <c r="D919" s="2" t="str">
        <f>"Q"&amp;INT((MONTH(Data_Table[[#This Row],[Date]])-1)/3)+1</f>
        <v>Q4</v>
      </c>
      <c r="E919" s="2">
        <f>WEEKNUM(Data_Table[[#This Row],[Date]], 2)</f>
        <v>48</v>
      </c>
      <c r="F919" s="2" t="s">
        <v>377</v>
      </c>
      <c r="G919" s="2" t="s">
        <v>121</v>
      </c>
      <c r="H919" s="2" t="s">
        <v>244</v>
      </c>
      <c r="I919" s="3">
        <v>337</v>
      </c>
    </row>
    <row r="920" spans="1:9">
      <c r="A920" s="1">
        <v>44530</v>
      </c>
      <c r="B920" s="29">
        <f>YEAR(Data_Table[[#This Row],[Date]])</f>
        <v>2021</v>
      </c>
      <c r="C920" s="2" t="str">
        <f>TEXT(Data_Table[[#This Row],[Date]],"mmm")</f>
        <v>Nov</v>
      </c>
      <c r="D920" s="2" t="str">
        <f>"Q"&amp;INT((MONTH(Data_Table[[#This Row],[Date]])-1)/3)+1</f>
        <v>Q4</v>
      </c>
      <c r="E920" s="2">
        <f>WEEKNUM(Data_Table[[#This Row],[Date]], 2)</f>
        <v>49</v>
      </c>
      <c r="F920" s="2" t="s">
        <v>362</v>
      </c>
      <c r="G920" s="2" t="s">
        <v>110</v>
      </c>
      <c r="H920" s="2" t="s">
        <v>232</v>
      </c>
      <c r="I920" s="3">
        <v>33</v>
      </c>
    </row>
    <row r="921" spans="1:9">
      <c r="A921" s="1">
        <v>44531</v>
      </c>
      <c r="B921" s="29">
        <f>YEAR(Data_Table[[#This Row],[Date]])</f>
        <v>2021</v>
      </c>
      <c r="C921" s="2" t="str">
        <f>TEXT(Data_Table[[#This Row],[Date]],"mmm")</f>
        <v>Dec</v>
      </c>
      <c r="D921" s="2" t="str">
        <f>"Q"&amp;INT((MONTH(Data_Table[[#This Row],[Date]])-1)/3)+1</f>
        <v>Q4</v>
      </c>
      <c r="E921" s="2">
        <f>WEEKNUM(Data_Table[[#This Row],[Date]], 2)</f>
        <v>49</v>
      </c>
      <c r="F921" s="2" t="s">
        <v>263</v>
      </c>
      <c r="G921" s="2" t="s">
        <v>29</v>
      </c>
      <c r="H921" s="2" t="s">
        <v>141</v>
      </c>
      <c r="I921" s="3">
        <v>198</v>
      </c>
    </row>
    <row r="922" spans="1:9">
      <c r="A922" s="1">
        <v>44531</v>
      </c>
      <c r="B922" s="29">
        <f>YEAR(Data_Table[[#This Row],[Date]])</f>
        <v>2021</v>
      </c>
      <c r="C922" s="2" t="str">
        <f>TEXT(Data_Table[[#This Row],[Date]],"mmm")</f>
        <v>Dec</v>
      </c>
      <c r="D922" s="2" t="str">
        <f>"Q"&amp;INT((MONTH(Data_Table[[#This Row],[Date]])-1)/3)+1</f>
        <v>Q4</v>
      </c>
      <c r="E922" s="2">
        <f>WEEKNUM(Data_Table[[#This Row],[Date]], 2)</f>
        <v>49</v>
      </c>
      <c r="F922" s="2" t="s">
        <v>324</v>
      </c>
      <c r="G922" s="2" t="s">
        <v>80</v>
      </c>
      <c r="H922" s="2" t="s">
        <v>199</v>
      </c>
      <c r="I922" s="3">
        <v>29</v>
      </c>
    </row>
    <row r="923" spans="1:9">
      <c r="A923" s="1">
        <v>44536</v>
      </c>
      <c r="B923" s="29">
        <f>YEAR(Data_Table[[#This Row],[Date]])</f>
        <v>2021</v>
      </c>
      <c r="C923" s="2" t="str">
        <f>TEXT(Data_Table[[#This Row],[Date]],"mmm")</f>
        <v>Dec</v>
      </c>
      <c r="D923" s="2" t="str">
        <f>"Q"&amp;INT((MONTH(Data_Table[[#This Row],[Date]])-1)/3)+1</f>
        <v>Q4</v>
      </c>
      <c r="E923" s="2">
        <f>WEEKNUM(Data_Table[[#This Row],[Date]], 2)</f>
        <v>50</v>
      </c>
      <c r="F923" s="2" t="s">
        <v>284</v>
      </c>
      <c r="G923" s="2" t="s">
        <v>49</v>
      </c>
      <c r="H923" s="2" t="s">
        <v>161</v>
      </c>
      <c r="I923" s="3">
        <v>123.5</v>
      </c>
    </row>
    <row r="924" spans="1:9">
      <c r="A924" s="1">
        <v>44537</v>
      </c>
      <c r="B924" s="29">
        <f>YEAR(Data_Table[[#This Row],[Date]])</f>
        <v>2021</v>
      </c>
      <c r="C924" s="2" t="str">
        <f>TEXT(Data_Table[[#This Row],[Date]],"mmm")</f>
        <v>Dec</v>
      </c>
      <c r="D924" s="2" t="str">
        <f>"Q"&amp;INT((MONTH(Data_Table[[#This Row],[Date]])-1)/3)+1</f>
        <v>Q4</v>
      </c>
      <c r="E924" s="2">
        <f>WEEKNUM(Data_Table[[#This Row],[Date]], 2)</f>
        <v>50</v>
      </c>
      <c r="F924" s="2" t="s">
        <v>362</v>
      </c>
      <c r="G924" s="2" t="s">
        <v>110</v>
      </c>
      <c r="H924" s="2" t="s">
        <v>232</v>
      </c>
      <c r="I924" s="3">
        <v>33</v>
      </c>
    </row>
    <row r="925" spans="1:9">
      <c r="A925" s="1">
        <v>44538</v>
      </c>
      <c r="B925" s="29">
        <f>YEAR(Data_Table[[#This Row],[Date]])</f>
        <v>2021</v>
      </c>
      <c r="C925" s="2" t="str">
        <f>TEXT(Data_Table[[#This Row],[Date]],"mmm")</f>
        <v>Dec</v>
      </c>
      <c r="D925" s="2" t="str">
        <f>"Q"&amp;INT((MONTH(Data_Table[[#This Row],[Date]])-1)/3)+1</f>
        <v>Q4</v>
      </c>
      <c r="E925" s="2">
        <f>WEEKNUM(Data_Table[[#This Row],[Date]], 2)</f>
        <v>50</v>
      </c>
      <c r="F925" s="2" t="s">
        <v>324</v>
      </c>
      <c r="G925" s="2" t="s">
        <v>80</v>
      </c>
      <c r="H925" s="2" t="s">
        <v>199</v>
      </c>
      <c r="I925" s="3">
        <v>29</v>
      </c>
    </row>
    <row r="926" spans="1:9">
      <c r="A926" s="1">
        <v>44541</v>
      </c>
      <c r="B926" s="29">
        <f>YEAR(Data_Table[[#This Row],[Date]])</f>
        <v>2021</v>
      </c>
      <c r="C926" s="2" t="str">
        <f>TEXT(Data_Table[[#This Row],[Date]],"mmm")</f>
        <v>Dec</v>
      </c>
      <c r="D926" s="2" t="str">
        <f>"Q"&amp;INT((MONTH(Data_Table[[#This Row],[Date]])-1)/3)+1</f>
        <v>Q4</v>
      </c>
      <c r="E926" s="2">
        <f>WEEKNUM(Data_Table[[#This Row],[Date]], 2)</f>
        <v>50</v>
      </c>
      <c r="F926" s="2" t="s">
        <v>298</v>
      </c>
      <c r="G926" s="2" t="s">
        <v>59</v>
      </c>
      <c r="H926" s="2" t="s">
        <v>175</v>
      </c>
      <c r="I926" s="3">
        <v>207</v>
      </c>
    </row>
    <row r="927" spans="1:9">
      <c r="A927" s="1">
        <v>44544</v>
      </c>
      <c r="B927" s="29">
        <f>YEAR(Data_Table[[#This Row],[Date]])</f>
        <v>2021</v>
      </c>
      <c r="C927" s="2" t="str">
        <f>TEXT(Data_Table[[#This Row],[Date]],"mmm")</f>
        <v>Dec</v>
      </c>
      <c r="D927" s="2" t="str">
        <f>"Q"&amp;INT((MONTH(Data_Table[[#This Row],[Date]])-1)/3)+1</f>
        <v>Q4</v>
      </c>
      <c r="E927" s="2">
        <f>WEEKNUM(Data_Table[[#This Row],[Date]], 2)</f>
        <v>51</v>
      </c>
      <c r="F927" s="2" t="s">
        <v>362</v>
      </c>
      <c r="G927" s="2" t="s">
        <v>110</v>
      </c>
      <c r="H927" s="2" t="s">
        <v>232</v>
      </c>
      <c r="I927" s="3">
        <v>33</v>
      </c>
    </row>
    <row r="928" spans="1:9">
      <c r="A928" s="1">
        <v>44552</v>
      </c>
      <c r="B928" s="29">
        <f>YEAR(Data_Table[[#This Row],[Date]])</f>
        <v>2021</v>
      </c>
      <c r="C928" s="2" t="str">
        <f>TEXT(Data_Table[[#This Row],[Date]],"mmm")</f>
        <v>Dec</v>
      </c>
      <c r="D928" s="2" t="str">
        <f>"Q"&amp;INT((MONTH(Data_Table[[#This Row],[Date]])-1)/3)+1</f>
        <v>Q4</v>
      </c>
      <c r="E928" s="2">
        <f>WEEKNUM(Data_Table[[#This Row],[Date]], 2)</f>
        <v>52</v>
      </c>
      <c r="F928" s="2" t="s">
        <v>324</v>
      </c>
      <c r="G928" s="2" t="s">
        <v>80</v>
      </c>
      <c r="H928" s="2" t="s">
        <v>199</v>
      </c>
      <c r="I928" s="3">
        <v>29</v>
      </c>
    </row>
    <row r="929" spans="1:9">
      <c r="A929" s="1">
        <v>44565</v>
      </c>
      <c r="B929" s="29">
        <f>YEAR(Data_Table[[#This Row],[Date]])</f>
        <v>2022</v>
      </c>
      <c r="C929" s="2" t="str">
        <f>TEXT(Data_Table[[#This Row],[Date]],"mmm")</f>
        <v>Jan</v>
      </c>
      <c r="D929" s="2" t="str">
        <f>"Q"&amp;INT((MONTH(Data_Table[[#This Row],[Date]])-1)/3)+1</f>
        <v>Q1</v>
      </c>
      <c r="E929" s="2">
        <f>WEEKNUM(Data_Table[[#This Row],[Date]], 2)</f>
        <v>2</v>
      </c>
      <c r="F929" s="2" t="s">
        <v>362</v>
      </c>
      <c r="G929" s="2" t="s">
        <v>110</v>
      </c>
      <c r="H929" s="2" t="s">
        <v>232</v>
      </c>
      <c r="I929" s="3">
        <v>16.5</v>
      </c>
    </row>
    <row r="930" spans="1:9">
      <c r="A930" s="1">
        <v>44566</v>
      </c>
      <c r="B930" s="29">
        <f>YEAR(Data_Table[[#This Row],[Date]])</f>
        <v>2022</v>
      </c>
      <c r="C930" s="2" t="str">
        <f>TEXT(Data_Table[[#This Row],[Date]],"mmm")</f>
        <v>Jan</v>
      </c>
      <c r="D930" s="2" t="str">
        <f>"Q"&amp;INT((MONTH(Data_Table[[#This Row],[Date]])-1)/3)+1</f>
        <v>Q1</v>
      </c>
      <c r="E930" s="2">
        <f>WEEKNUM(Data_Table[[#This Row],[Date]], 2)</f>
        <v>2</v>
      </c>
      <c r="F930" s="2" t="s">
        <v>324</v>
      </c>
      <c r="G930" s="2" t="s">
        <v>80</v>
      </c>
      <c r="H930" s="2" t="s">
        <v>199</v>
      </c>
      <c r="I930" s="3">
        <v>29</v>
      </c>
    </row>
    <row r="931" spans="1:9">
      <c r="A931" s="1">
        <v>44572</v>
      </c>
      <c r="B931" s="29">
        <f>YEAR(Data_Table[[#This Row],[Date]])</f>
        <v>2022</v>
      </c>
      <c r="C931" s="2" t="str">
        <f>TEXT(Data_Table[[#This Row],[Date]],"mmm")</f>
        <v>Jan</v>
      </c>
      <c r="D931" s="2" t="str">
        <f>"Q"&amp;INT((MONTH(Data_Table[[#This Row],[Date]])-1)/3)+1</f>
        <v>Q1</v>
      </c>
      <c r="E931" s="2">
        <f>WEEKNUM(Data_Table[[#This Row],[Date]], 2)</f>
        <v>3</v>
      </c>
      <c r="F931" s="2" t="s">
        <v>345</v>
      </c>
      <c r="G931" s="2" t="s">
        <v>97</v>
      </c>
      <c r="H931" s="2" t="s">
        <v>218</v>
      </c>
      <c r="I931" s="3">
        <v>102.3</v>
      </c>
    </row>
    <row r="932" spans="1:9">
      <c r="A932" s="1">
        <v>44575</v>
      </c>
      <c r="B932" s="29">
        <f>YEAR(Data_Table[[#This Row],[Date]])</f>
        <v>2022</v>
      </c>
      <c r="C932" s="2" t="str">
        <f>TEXT(Data_Table[[#This Row],[Date]],"mmm")</f>
        <v>Jan</v>
      </c>
      <c r="D932" s="2" t="str">
        <f>"Q"&amp;INT((MONTH(Data_Table[[#This Row],[Date]])-1)/3)+1</f>
        <v>Q1</v>
      </c>
      <c r="E932" s="2">
        <f>WEEKNUM(Data_Table[[#This Row],[Date]], 2)</f>
        <v>3</v>
      </c>
      <c r="F932" s="2" t="s">
        <v>324</v>
      </c>
      <c r="G932" s="2" t="s">
        <v>80</v>
      </c>
      <c r="H932" s="2" t="s">
        <v>199</v>
      </c>
      <c r="I932" s="3">
        <v>29</v>
      </c>
    </row>
    <row r="933" spans="1:9">
      <c r="A933" s="1">
        <v>44575</v>
      </c>
      <c r="B933" s="29">
        <f>YEAR(Data_Table[[#This Row],[Date]])</f>
        <v>2022</v>
      </c>
      <c r="C933" s="2" t="str">
        <f>TEXT(Data_Table[[#This Row],[Date]],"mmm")</f>
        <v>Jan</v>
      </c>
      <c r="D933" s="2" t="str">
        <f>"Q"&amp;INT((MONTH(Data_Table[[#This Row],[Date]])-1)/3)+1</f>
        <v>Q1</v>
      </c>
      <c r="E933" s="2">
        <f>WEEKNUM(Data_Table[[#This Row],[Date]], 2)</f>
        <v>3</v>
      </c>
      <c r="F933" s="2" t="s">
        <v>367</v>
      </c>
      <c r="G933" s="2" t="s">
        <v>10</v>
      </c>
      <c r="H933" s="2" t="s">
        <v>10</v>
      </c>
      <c r="I933" s="3">
        <v>142.5</v>
      </c>
    </row>
    <row r="934" spans="1:9">
      <c r="A934" s="1">
        <v>44579</v>
      </c>
      <c r="B934" s="29">
        <f>YEAR(Data_Table[[#This Row],[Date]])</f>
        <v>2022</v>
      </c>
      <c r="C934" s="2" t="str">
        <f>TEXT(Data_Table[[#This Row],[Date]],"mmm")</f>
        <v>Jan</v>
      </c>
      <c r="D934" s="2" t="str">
        <f>"Q"&amp;INT((MONTH(Data_Table[[#This Row],[Date]])-1)/3)+1</f>
        <v>Q1</v>
      </c>
      <c r="E934" s="2">
        <f>WEEKNUM(Data_Table[[#This Row],[Date]], 2)</f>
        <v>4</v>
      </c>
      <c r="F934" s="2" t="s">
        <v>362</v>
      </c>
      <c r="G934" s="2" t="s">
        <v>110</v>
      </c>
      <c r="H934" s="2" t="s">
        <v>232</v>
      </c>
      <c r="I934" s="3">
        <v>33</v>
      </c>
    </row>
    <row r="935" spans="1:9">
      <c r="A935" s="1">
        <v>44586</v>
      </c>
      <c r="B935" s="29">
        <f>YEAR(Data_Table[[#This Row],[Date]])</f>
        <v>2022</v>
      </c>
      <c r="C935" s="2" t="str">
        <f>TEXT(Data_Table[[#This Row],[Date]],"mmm")</f>
        <v>Jan</v>
      </c>
      <c r="D935" s="2" t="str">
        <f>"Q"&amp;INT((MONTH(Data_Table[[#This Row],[Date]])-1)/3)+1</f>
        <v>Q1</v>
      </c>
      <c r="E935" s="2">
        <f>WEEKNUM(Data_Table[[#This Row],[Date]], 2)</f>
        <v>5</v>
      </c>
      <c r="F935" s="2" t="s">
        <v>295</v>
      </c>
      <c r="G935" s="2" t="s">
        <v>57</v>
      </c>
      <c r="H935" s="2" t="s">
        <v>173</v>
      </c>
      <c r="I935" s="3">
        <v>257.60000000000002</v>
      </c>
    </row>
    <row r="936" spans="1:9">
      <c r="A936" s="1">
        <v>44586</v>
      </c>
      <c r="B936" s="29">
        <f>YEAR(Data_Table[[#This Row],[Date]])</f>
        <v>2022</v>
      </c>
      <c r="C936" s="2" t="str">
        <f>TEXT(Data_Table[[#This Row],[Date]],"mmm")</f>
        <v>Jan</v>
      </c>
      <c r="D936" s="2" t="str">
        <f>"Q"&amp;INT((MONTH(Data_Table[[#This Row],[Date]])-1)/3)+1</f>
        <v>Q1</v>
      </c>
      <c r="E936" s="2">
        <f>WEEKNUM(Data_Table[[#This Row],[Date]], 2)</f>
        <v>5</v>
      </c>
      <c r="F936" s="2" t="s">
        <v>8</v>
      </c>
      <c r="G936" s="2" t="s">
        <v>100</v>
      </c>
      <c r="H936" s="2" t="s">
        <v>221</v>
      </c>
      <c r="I936" s="3">
        <v>48.48</v>
      </c>
    </row>
    <row r="937" spans="1:9">
      <c r="A937" s="1">
        <v>44586</v>
      </c>
      <c r="B937" s="29">
        <f>YEAR(Data_Table[[#This Row],[Date]])</f>
        <v>2022</v>
      </c>
      <c r="C937" s="2" t="str">
        <f>TEXT(Data_Table[[#This Row],[Date]],"mmm")</f>
        <v>Jan</v>
      </c>
      <c r="D937" s="2" t="str">
        <f>"Q"&amp;INT((MONTH(Data_Table[[#This Row],[Date]])-1)/3)+1</f>
        <v>Q1</v>
      </c>
      <c r="E937" s="2">
        <f>WEEKNUM(Data_Table[[#This Row],[Date]], 2)</f>
        <v>5</v>
      </c>
      <c r="F937" s="2" t="s">
        <v>362</v>
      </c>
      <c r="G937" s="2" t="s">
        <v>110</v>
      </c>
      <c r="H937" s="2" t="s">
        <v>232</v>
      </c>
      <c r="I937" s="3">
        <v>33</v>
      </c>
    </row>
    <row r="938" spans="1:9">
      <c r="A938" s="1">
        <v>44589</v>
      </c>
      <c r="B938" s="29">
        <f>YEAR(Data_Table[[#This Row],[Date]])</f>
        <v>2022</v>
      </c>
      <c r="C938" s="2" t="str">
        <f>TEXT(Data_Table[[#This Row],[Date]],"mmm")</f>
        <v>Jan</v>
      </c>
      <c r="D938" s="2" t="str">
        <f>"Q"&amp;INT((MONTH(Data_Table[[#This Row],[Date]])-1)/3)+1</f>
        <v>Q1</v>
      </c>
      <c r="E938" s="2">
        <f>WEEKNUM(Data_Table[[#This Row],[Date]], 2)</f>
        <v>5</v>
      </c>
      <c r="F938" s="2" t="s">
        <v>324</v>
      </c>
      <c r="G938" s="2" t="s">
        <v>80</v>
      </c>
      <c r="H938" s="2" t="s">
        <v>199</v>
      </c>
      <c r="I938" s="3">
        <v>29</v>
      </c>
    </row>
    <row r="939" spans="1:9">
      <c r="A939" s="1">
        <v>44593</v>
      </c>
      <c r="B939" s="29">
        <f>YEAR(Data_Table[[#This Row],[Date]])</f>
        <v>2022</v>
      </c>
      <c r="C939" s="2" t="str">
        <f>TEXT(Data_Table[[#This Row],[Date]],"mmm")</f>
        <v>Feb</v>
      </c>
      <c r="D939" s="2" t="str">
        <f>"Q"&amp;INT((MONTH(Data_Table[[#This Row],[Date]])-1)/3)+1</f>
        <v>Q1</v>
      </c>
      <c r="E939" s="2">
        <f>WEEKNUM(Data_Table[[#This Row],[Date]], 2)</f>
        <v>6</v>
      </c>
      <c r="F939" s="2" t="s">
        <v>362</v>
      </c>
      <c r="G939" s="2" t="s">
        <v>110</v>
      </c>
      <c r="H939" s="2" t="s">
        <v>232</v>
      </c>
      <c r="I939" s="3">
        <v>33</v>
      </c>
    </row>
    <row r="940" spans="1:9">
      <c r="A940" s="1">
        <v>44594</v>
      </c>
      <c r="B940" s="29">
        <f>YEAR(Data_Table[[#This Row],[Date]])</f>
        <v>2022</v>
      </c>
      <c r="C940" s="2" t="str">
        <f>TEXT(Data_Table[[#This Row],[Date]],"mmm")</f>
        <v>Feb</v>
      </c>
      <c r="D940" s="2" t="str">
        <f>"Q"&amp;INT((MONTH(Data_Table[[#This Row],[Date]])-1)/3)+1</f>
        <v>Q1</v>
      </c>
      <c r="E940" s="2">
        <f>WEEKNUM(Data_Table[[#This Row],[Date]], 2)</f>
        <v>6</v>
      </c>
      <c r="F940" s="2" t="s">
        <v>324</v>
      </c>
      <c r="G940" s="2" t="s">
        <v>80</v>
      </c>
      <c r="H940" s="2" t="s">
        <v>199</v>
      </c>
      <c r="I940" s="3">
        <v>29</v>
      </c>
    </row>
    <row r="941" spans="1:9">
      <c r="A941" s="1">
        <v>44600</v>
      </c>
      <c r="B941" s="29">
        <f>YEAR(Data_Table[[#This Row],[Date]])</f>
        <v>2022</v>
      </c>
      <c r="C941" s="2" t="str">
        <f>TEXT(Data_Table[[#This Row],[Date]],"mmm")</f>
        <v>Feb</v>
      </c>
      <c r="D941" s="2" t="str">
        <f>"Q"&amp;INT((MONTH(Data_Table[[#This Row],[Date]])-1)/3)+1</f>
        <v>Q1</v>
      </c>
      <c r="E941" s="2">
        <f>WEEKNUM(Data_Table[[#This Row],[Date]], 2)</f>
        <v>7</v>
      </c>
      <c r="F941" s="2" t="s">
        <v>362</v>
      </c>
      <c r="G941" s="2" t="s">
        <v>110</v>
      </c>
      <c r="H941" s="2" t="s">
        <v>232</v>
      </c>
      <c r="I941" s="3">
        <v>33</v>
      </c>
    </row>
    <row r="942" spans="1:9">
      <c r="A942" s="1">
        <v>44602</v>
      </c>
      <c r="B942" s="29">
        <f>YEAR(Data_Table[[#This Row],[Date]])</f>
        <v>2022</v>
      </c>
      <c r="C942" s="2" t="str">
        <f>TEXT(Data_Table[[#This Row],[Date]],"mmm")</f>
        <v>Feb</v>
      </c>
      <c r="D942" s="2" t="str">
        <f>"Q"&amp;INT((MONTH(Data_Table[[#This Row],[Date]])-1)/3)+1</f>
        <v>Q1</v>
      </c>
      <c r="E942" s="2">
        <f>WEEKNUM(Data_Table[[#This Row],[Date]], 2)</f>
        <v>7</v>
      </c>
      <c r="F942" s="2" t="s">
        <v>324</v>
      </c>
      <c r="G942" s="2" t="s">
        <v>80</v>
      </c>
      <c r="H942" s="2" t="s">
        <v>199</v>
      </c>
      <c r="I942" s="3">
        <v>29</v>
      </c>
    </row>
    <row r="943" spans="1:9">
      <c r="A943" s="1">
        <v>44603</v>
      </c>
      <c r="B943" s="29">
        <f>YEAR(Data_Table[[#This Row],[Date]])</f>
        <v>2022</v>
      </c>
      <c r="C943" s="2" t="str">
        <f>TEXT(Data_Table[[#This Row],[Date]],"mmm")</f>
        <v>Feb</v>
      </c>
      <c r="D943" s="2" t="str">
        <f>"Q"&amp;INT((MONTH(Data_Table[[#This Row],[Date]])-1)/3)+1</f>
        <v>Q1</v>
      </c>
      <c r="E943" s="2">
        <f>WEEKNUM(Data_Table[[#This Row],[Date]], 2)</f>
        <v>7</v>
      </c>
      <c r="F943" s="2" t="s">
        <v>298</v>
      </c>
      <c r="G943" s="2" t="s">
        <v>59</v>
      </c>
      <c r="H943" s="2" t="s">
        <v>175</v>
      </c>
      <c r="I943" s="3">
        <v>207</v>
      </c>
    </row>
    <row r="944" spans="1:9">
      <c r="A944" s="1">
        <v>44608</v>
      </c>
      <c r="B944" s="29">
        <f>YEAR(Data_Table[[#This Row],[Date]])</f>
        <v>2022</v>
      </c>
      <c r="C944" s="2" t="str">
        <f>TEXT(Data_Table[[#This Row],[Date]],"mmm")</f>
        <v>Feb</v>
      </c>
      <c r="D944" s="2" t="str">
        <f>"Q"&amp;INT((MONTH(Data_Table[[#This Row],[Date]])-1)/3)+1</f>
        <v>Q1</v>
      </c>
      <c r="E944" s="2">
        <f>WEEKNUM(Data_Table[[#This Row],[Date]], 2)</f>
        <v>8</v>
      </c>
      <c r="F944" s="2" t="s">
        <v>362</v>
      </c>
      <c r="G944" s="2" t="s">
        <v>110</v>
      </c>
      <c r="H944" s="2" t="s">
        <v>232</v>
      </c>
      <c r="I944" s="3">
        <v>16.5</v>
      </c>
    </row>
    <row r="945" spans="1:9">
      <c r="A945" s="1">
        <v>44612</v>
      </c>
      <c r="B945" s="29">
        <f>YEAR(Data_Table[[#This Row],[Date]])</f>
        <v>2022</v>
      </c>
      <c r="C945" s="2" t="str">
        <f>TEXT(Data_Table[[#This Row],[Date]],"mmm")</f>
        <v>Feb</v>
      </c>
      <c r="D945" s="2" t="str">
        <f>"Q"&amp;INT((MONTH(Data_Table[[#This Row],[Date]])-1)/3)+1</f>
        <v>Q1</v>
      </c>
      <c r="E945" s="2">
        <f>WEEKNUM(Data_Table[[#This Row],[Date]], 2)</f>
        <v>8</v>
      </c>
      <c r="F945" s="2" t="s">
        <v>284</v>
      </c>
      <c r="G945" s="2" t="s">
        <v>49</v>
      </c>
      <c r="H945" s="2" t="s">
        <v>161</v>
      </c>
      <c r="I945" s="3">
        <v>123.5</v>
      </c>
    </row>
    <row r="946" spans="1:9">
      <c r="A946" s="1">
        <v>44613</v>
      </c>
      <c r="B946" s="29">
        <f>YEAR(Data_Table[[#This Row],[Date]])</f>
        <v>2022</v>
      </c>
      <c r="C946" s="2" t="str">
        <f>TEXT(Data_Table[[#This Row],[Date]],"mmm")</f>
        <v>Feb</v>
      </c>
      <c r="D946" s="2" t="str">
        <f>"Q"&amp;INT((MONTH(Data_Table[[#This Row],[Date]])-1)/3)+1</f>
        <v>Q1</v>
      </c>
      <c r="E946" s="2">
        <f>WEEKNUM(Data_Table[[#This Row],[Date]], 2)</f>
        <v>9</v>
      </c>
      <c r="F946" s="2" t="s">
        <v>341</v>
      </c>
      <c r="G946" s="2" t="s">
        <v>94</v>
      </c>
      <c r="H946" s="2" t="s">
        <v>214</v>
      </c>
      <c r="I946" s="3">
        <v>118.75</v>
      </c>
    </row>
    <row r="947" spans="1:9">
      <c r="A947" s="1">
        <v>44614</v>
      </c>
      <c r="B947" s="29">
        <f>YEAR(Data_Table[[#This Row],[Date]])</f>
        <v>2022</v>
      </c>
      <c r="C947" s="2" t="str">
        <f>TEXT(Data_Table[[#This Row],[Date]],"mmm")</f>
        <v>Feb</v>
      </c>
      <c r="D947" s="2" t="str">
        <f>"Q"&amp;INT((MONTH(Data_Table[[#This Row],[Date]])-1)/3)+1</f>
        <v>Q1</v>
      </c>
      <c r="E947" s="2">
        <f>WEEKNUM(Data_Table[[#This Row],[Date]], 2)</f>
        <v>9</v>
      </c>
      <c r="F947" s="2" t="s">
        <v>362</v>
      </c>
      <c r="G947" s="2" t="s">
        <v>110</v>
      </c>
      <c r="H947" s="2" t="s">
        <v>232</v>
      </c>
      <c r="I947" s="3">
        <v>33</v>
      </c>
    </row>
    <row r="948" spans="1:9">
      <c r="A948" s="1">
        <v>44617</v>
      </c>
      <c r="B948" s="29">
        <f>YEAR(Data_Table[[#This Row],[Date]])</f>
        <v>2022</v>
      </c>
      <c r="C948" s="2" t="str">
        <f>TEXT(Data_Table[[#This Row],[Date]],"mmm")</f>
        <v>Feb</v>
      </c>
      <c r="D948" s="2" t="str">
        <f>"Q"&amp;INT((MONTH(Data_Table[[#This Row],[Date]])-1)/3)+1</f>
        <v>Q1</v>
      </c>
      <c r="E948" s="2">
        <f>WEEKNUM(Data_Table[[#This Row],[Date]], 2)</f>
        <v>9</v>
      </c>
      <c r="F948" s="2" t="s">
        <v>324</v>
      </c>
      <c r="G948" s="2" t="s">
        <v>80</v>
      </c>
      <c r="H948" s="2" t="s">
        <v>199</v>
      </c>
      <c r="I948" s="3">
        <v>29</v>
      </c>
    </row>
    <row r="949" spans="1:9">
      <c r="A949" s="1">
        <v>44627</v>
      </c>
      <c r="B949" s="29">
        <f>YEAR(Data_Table[[#This Row],[Date]])</f>
        <v>2022</v>
      </c>
      <c r="C949" s="2" t="str">
        <f>TEXT(Data_Table[[#This Row],[Date]],"mmm")</f>
        <v>Mar</v>
      </c>
      <c r="D949" s="2" t="str">
        <f>"Q"&amp;INT((MONTH(Data_Table[[#This Row],[Date]])-1)/3)+1</f>
        <v>Q1</v>
      </c>
      <c r="E949" s="2">
        <f>WEEKNUM(Data_Table[[#This Row],[Date]], 2)</f>
        <v>11</v>
      </c>
      <c r="F949" s="2" t="s">
        <v>324</v>
      </c>
      <c r="G949" s="2" t="s">
        <v>80</v>
      </c>
      <c r="H949" s="2" t="s">
        <v>199</v>
      </c>
      <c r="I949" s="3">
        <v>29</v>
      </c>
    </row>
    <row r="950" spans="1:9">
      <c r="A950" s="1">
        <v>44627</v>
      </c>
      <c r="B950" s="29">
        <f>YEAR(Data_Table[[#This Row],[Date]])</f>
        <v>2022</v>
      </c>
      <c r="C950" s="2" t="str">
        <f>TEXT(Data_Table[[#This Row],[Date]],"mmm")</f>
        <v>Mar</v>
      </c>
      <c r="D950" s="2" t="str">
        <f>"Q"&amp;INT((MONTH(Data_Table[[#This Row],[Date]])-1)/3)+1</f>
        <v>Q1</v>
      </c>
      <c r="E950" s="2">
        <f>WEEKNUM(Data_Table[[#This Row],[Date]], 2)</f>
        <v>11</v>
      </c>
      <c r="F950" s="2" t="s">
        <v>367</v>
      </c>
      <c r="G950" s="2" t="s">
        <v>10</v>
      </c>
      <c r="H950" s="2" t="s">
        <v>10</v>
      </c>
      <c r="I950" s="3">
        <v>142.5</v>
      </c>
    </row>
    <row r="951" spans="1:9">
      <c r="A951" s="1">
        <v>44627</v>
      </c>
      <c r="B951" s="29">
        <f>YEAR(Data_Table[[#This Row],[Date]])</f>
        <v>2022</v>
      </c>
      <c r="C951" s="2" t="str">
        <f>TEXT(Data_Table[[#This Row],[Date]],"mmm")</f>
        <v>Mar</v>
      </c>
      <c r="D951" s="2" t="str">
        <f>"Q"&amp;INT((MONTH(Data_Table[[#This Row],[Date]])-1)/3)+1</f>
        <v>Q1</v>
      </c>
      <c r="E951" s="2">
        <f>WEEKNUM(Data_Table[[#This Row],[Date]], 2)</f>
        <v>11</v>
      </c>
      <c r="F951" s="2" t="s">
        <v>379</v>
      </c>
      <c r="G951" s="2" t="s">
        <v>123</v>
      </c>
      <c r="H951" s="2" t="s">
        <v>246</v>
      </c>
      <c r="I951" s="3">
        <v>427</v>
      </c>
    </row>
    <row r="952" spans="1:9">
      <c r="A952" s="1">
        <v>44640</v>
      </c>
      <c r="B952" s="29">
        <f>YEAR(Data_Table[[#This Row],[Date]])</f>
        <v>2022</v>
      </c>
      <c r="C952" s="2" t="str">
        <f>TEXT(Data_Table[[#This Row],[Date]],"mmm")</f>
        <v>Mar</v>
      </c>
      <c r="D952" s="2" t="str">
        <f>"Q"&amp;INT((MONTH(Data_Table[[#This Row],[Date]])-1)/3)+1</f>
        <v>Q1</v>
      </c>
      <c r="E952" s="2">
        <f>WEEKNUM(Data_Table[[#This Row],[Date]], 2)</f>
        <v>12</v>
      </c>
      <c r="F952" s="2" t="s">
        <v>324</v>
      </c>
      <c r="G952" s="2" t="s">
        <v>80</v>
      </c>
      <c r="H952" s="2" t="s">
        <v>199</v>
      </c>
      <c r="I952" s="3">
        <v>29</v>
      </c>
    </row>
    <row r="953" spans="1:9">
      <c r="A953" s="1">
        <v>44646</v>
      </c>
      <c r="B953" s="29">
        <f>YEAR(Data_Table[[#This Row],[Date]])</f>
        <v>2022</v>
      </c>
      <c r="C953" s="2" t="str">
        <f>TEXT(Data_Table[[#This Row],[Date]],"mmm")</f>
        <v>Mar</v>
      </c>
      <c r="D953" s="2" t="str">
        <f>"Q"&amp;INT((MONTH(Data_Table[[#This Row],[Date]])-1)/3)+1</f>
        <v>Q1</v>
      </c>
      <c r="E953" s="2">
        <f>WEEKNUM(Data_Table[[#This Row],[Date]], 2)</f>
        <v>13</v>
      </c>
      <c r="F953" s="2" t="s">
        <v>298</v>
      </c>
      <c r="G953" s="2" t="s">
        <v>59</v>
      </c>
      <c r="H953" s="2" t="s">
        <v>175</v>
      </c>
      <c r="I953" s="3">
        <v>207</v>
      </c>
    </row>
    <row r="954" spans="1:9">
      <c r="A954" s="1">
        <v>44652</v>
      </c>
      <c r="B954" s="29">
        <f>YEAR(Data_Table[[#This Row],[Date]])</f>
        <v>2022</v>
      </c>
      <c r="C954" s="2" t="str">
        <f>TEXT(Data_Table[[#This Row],[Date]],"mmm")</f>
        <v>Apr</v>
      </c>
      <c r="D954" s="2" t="str">
        <f>"Q"&amp;INT((MONTH(Data_Table[[#This Row],[Date]])-1)/3)+1</f>
        <v>Q2</v>
      </c>
      <c r="E954" s="2">
        <f>WEEKNUM(Data_Table[[#This Row],[Date]], 2)</f>
        <v>14</v>
      </c>
      <c r="F954" s="2" t="s">
        <v>377</v>
      </c>
      <c r="G954" s="2" t="s">
        <v>121</v>
      </c>
      <c r="H954" s="2" t="s">
        <v>244</v>
      </c>
      <c r="I954" s="3">
        <v>337</v>
      </c>
    </row>
    <row r="955" spans="1:9">
      <c r="A955" s="1">
        <v>44656</v>
      </c>
      <c r="B955" s="29">
        <f>YEAR(Data_Table[[#This Row],[Date]])</f>
        <v>2022</v>
      </c>
      <c r="C955" s="2" t="str">
        <f>TEXT(Data_Table[[#This Row],[Date]],"mmm")</f>
        <v>Apr</v>
      </c>
      <c r="D955" s="2" t="str">
        <f>"Q"&amp;INT((MONTH(Data_Table[[#This Row],[Date]])-1)/3)+1</f>
        <v>Q2</v>
      </c>
      <c r="E955" s="2">
        <f>WEEKNUM(Data_Table[[#This Row],[Date]], 2)</f>
        <v>15</v>
      </c>
      <c r="F955" s="2" t="s">
        <v>354</v>
      </c>
      <c r="G955" s="2" t="s">
        <v>102</v>
      </c>
      <c r="H955" s="2" t="s">
        <v>226</v>
      </c>
      <c r="I955" s="3">
        <v>378.4</v>
      </c>
    </row>
    <row r="956" spans="1:9">
      <c r="A956" s="1">
        <v>44662</v>
      </c>
      <c r="B956" s="29">
        <f>YEAR(Data_Table[[#This Row],[Date]])</f>
        <v>2022</v>
      </c>
      <c r="C956" s="2" t="str">
        <f>TEXT(Data_Table[[#This Row],[Date]],"mmm")</f>
        <v>Apr</v>
      </c>
      <c r="D956" s="2" t="str">
        <f>"Q"&amp;INT((MONTH(Data_Table[[#This Row],[Date]])-1)/3)+1</f>
        <v>Q2</v>
      </c>
      <c r="E956" s="2">
        <f>WEEKNUM(Data_Table[[#This Row],[Date]], 2)</f>
        <v>16</v>
      </c>
      <c r="F956" s="2" t="s">
        <v>367</v>
      </c>
      <c r="G956" s="2" t="s">
        <v>10</v>
      </c>
      <c r="H956" s="2" t="s">
        <v>10</v>
      </c>
      <c r="I956" s="3">
        <v>142.5</v>
      </c>
    </row>
    <row r="957" spans="1:9">
      <c r="A957" s="1">
        <v>44664</v>
      </c>
      <c r="B957" s="29">
        <f>YEAR(Data_Table[[#This Row],[Date]])</f>
        <v>2022</v>
      </c>
      <c r="C957" s="2" t="str">
        <f>TEXT(Data_Table[[#This Row],[Date]],"mmm")</f>
        <v>Apr</v>
      </c>
      <c r="D957" s="2" t="str">
        <f>"Q"&amp;INT((MONTH(Data_Table[[#This Row],[Date]])-1)/3)+1</f>
        <v>Q2</v>
      </c>
      <c r="E957" s="2">
        <f>WEEKNUM(Data_Table[[#This Row],[Date]], 2)</f>
        <v>16</v>
      </c>
      <c r="F957" s="2" t="s">
        <v>370</v>
      </c>
      <c r="G957" s="2" t="s">
        <v>114</v>
      </c>
      <c r="H957" s="2" t="s">
        <v>239</v>
      </c>
      <c r="I957" s="3">
        <v>12.5</v>
      </c>
    </row>
    <row r="958" spans="1:9">
      <c r="A958" s="1">
        <v>44666</v>
      </c>
      <c r="B958" s="29">
        <f>YEAR(Data_Table[[#This Row],[Date]])</f>
        <v>2022</v>
      </c>
      <c r="C958" s="2" t="str">
        <f>TEXT(Data_Table[[#This Row],[Date]],"mmm")</f>
        <v>Apr</v>
      </c>
      <c r="D958" s="2" t="str">
        <f>"Q"&amp;INT((MONTH(Data_Table[[#This Row],[Date]])-1)/3)+1</f>
        <v>Q2</v>
      </c>
      <c r="E958" s="2">
        <f>WEEKNUM(Data_Table[[#This Row],[Date]], 2)</f>
        <v>16</v>
      </c>
      <c r="F958" s="2" t="s">
        <v>324</v>
      </c>
      <c r="G958" s="2" t="s">
        <v>80</v>
      </c>
      <c r="H958" s="2" t="s">
        <v>199</v>
      </c>
      <c r="I958" s="3">
        <v>29</v>
      </c>
    </row>
    <row r="959" spans="1:9">
      <c r="A959" s="1">
        <v>44673</v>
      </c>
      <c r="B959" s="29">
        <f>YEAR(Data_Table[[#This Row],[Date]])</f>
        <v>2022</v>
      </c>
      <c r="C959" s="2" t="str">
        <f>TEXT(Data_Table[[#This Row],[Date]],"mmm")</f>
        <v>Apr</v>
      </c>
      <c r="D959" s="2" t="str">
        <f>"Q"&amp;INT((MONTH(Data_Table[[#This Row],[Date]])-1)/3)+1</f>
        <v>Q2</v>
      </c>
      <c r="E959" s="2">
        <f>WEEKNUM(Data_Table[[#This Row],[Date]], 2)</f>
        <v>17</v>
      </c>
      <c r="F959" s="2" t="s">
        <v>324</v>
      </c>
      <c r="G959" s="2" t="s">
        <v>80</v>
      </c>
      <c r="H959" s="2" t="s">
        <v>199</v>
      </c>
      <c r="I959" s="3">
        <v>29</v>
      </c>
    </row>
    <row r="960" spans="1:9">
      <c r="A960" s="1">
        <v>44673</v>
      </c>
      <c r="B960" s="29">
        <f>YEAR(Data_Table[[#This Row],[Date]])</f>
        <v>2022</v>
      </c>
      <c r="C960" s="2" t="str">
        <f>TEXT(Data_Table[[#This Row],[Date]],"mmm")</f>
        <v>Apr</v>
      </c>
      <c r="D960" s="2" t="str">
        <f>"Q"&amp;INT((MONTH(Data_Table[[#This Row],[Date]])-1)/3)+1</f>
        <v>Q2</v>
      </c>
      <c r="E960" s="2">
        <f>WEEKNUM(Data_Table[[#This Row],[Date]], 2)</f>
        <v>17</v>
      </c>
      <c r="F960" s="2" t="s">
        <v>376</v>
      </c>
      <c r="G960" s="2" t="s">
        <v>120</v>
      </c>
      <c r="H960" s="2" t="s">
        <v>243</v>
      </c>
      <c r="I960" s="3">
        <v>196.17</v>
      </c>
    </row>
    <row r="961" spans="1:9">
      <c r="A961" s="1">
        <v>44677</v>
      </c>
      <c r="B961" s="29">
        <f>YEAR(Data_Table[[#This Row],[Date]])</f>
        <v>2022</v>
      </c>
      <c r="C961" s="2" t="str">
        <f>TEXT(Data_Table[[#This Row],[Date]],"mmm")</f>
        <v>Apr</v>
      </c>
      <c r="D961" s="2" t="str">
        <f>"Q"&amp;INT((MONTH(Data_Table[[#This Row],[Date]])-1)/3)+1</f>
        <v>Q2</v>
      </c>
      <c r="E961" s="2">
        <f>WEEKNUM(Data_Table[[#This Row],[Date]], 2)</f>
        <v>18</v>
      </c>
      <c r="F961" s="2" t="s">
        <v>314</v>
      </c>
      <c r="G961" s="2" t="s">
        <v>72</v>
      </c>
      <c r="H961" s="2" t="s">
        <v>189</v>
      </c>
      <c r="I961" s="3">
        <v>118.75</v>
      </c>
    </row>
    <row r="962" spans="1:9">
      <c r="A962" s="1">
        <v>44678</v>
      </c>
      <c r="B962" s="29">
        <f>YEAR(Data_Table[[#This Row],[Date]])</f>
        <v>2022</v>
      </c>
      <c r="C962" s="2" t="str">
        <f>TEXT(Data_Table[[#This Row],[Date]],"mmm")</f>
        <v>Apr</v>
      </c>
      <c r="D962" s="2" t="str">
        <f>"Q"&amp;INT((MONTH(Data_Table[[#This Row],[Date]])-1)/3)+1</f>
        <v>Q2</v>
      </c>
      <c r="E962" s="2">
        <f>WEEKNUM(Data_Table[[#This Row],[Date]], 2)</f>
        <v>18</v>
      </c>
      <c r="F962" s="2" t="s">
        <v>370</v>
      </c>
      <c r="G962" s="2" t="s">
        <v>114</v>
      </c>
      <c r="H962" s="2" t="s">
        <v>239</v>
      </c>
      <c r="I962" s="3">
        <v>12.5</v>
      </c>
    </row>
    <row r="963" spans="1:9">
      <c r="A963" s="1">
        <v>44678</v>
      </c>
      <c r="B963" s="29">
        <f>YEAR(Data_Table[[#This Row],[Date]])</f>
        <v>2022</v>
      </c>
      <c r="C963" s="2" t="str">
        <f>TEXT(Data_Table[[#This Row],[Date]],"mmm")</f>
        <v>Apr</v>
      </c>
      <c r="D963" s="2" t="str">
        <f>"Q"&amp;INT((MONTH(Data_Table[[#This Row],[Date]])-1)/3)+1</f>
        <v>Q2</v>
      </c>
      <c r="E963" s="2">
        <f>WEEKNUM(Data_Table[[#This Row],[Date]], 2)</f>
        <v>18</v>
      </c>
      <c r="F963" s="2" t="s">
        <v>379</v>
      </c>
      <c r="G963" s="2" t="s">
        <v>123</v>
      </c>
      <c r="H963" s="2" t="s">
        <v>246</v>
      </c>
      <c r="I963" s="3">
        <v>427</v>
      </c>
    </row>
    <row r="964" spans="1:9">
      <c r="A964" s="1">
        <v>44680</v>
      </c>
      <c r="B964" s="29">
        <f>YEAR(Data_Table[[#This Row],[Date]])</f>
        <v>2022</v>
      </c>
      <c r="C964" s="2" t="str">
        <f>TEXT(Data_Table[[#This Row],[Date]],"mmm")</f>
        <v>Apr</v>
      </c>
      <c r="D964" s="2" t="str">
        <f>"Q"&amp;INT((MONTH(Data_Table[[#This Row],[Date]])-1)/3)+1</f>
        <v>Q2</v>
      </c>
      <c r="E964" s="2">
        <f>WEEKNUM(Data_Table[[#This Row],[Date]], 2)</f>
        <v>18</v>
      </c>
      <c r="F964" s="2" t="s">
        <v>324</v>
      </c>
      <c r="G964" s="2" t="s">
        <v>80</v>
      </c>
      <c r="H964" s="2" t="s">
        <v>199</v>
      </c>
      <c r="I964" s="3">
        <v>29</v>
      </c>
    </row>
    <row r="965" spans="1:9">
      <c r="A965" s="1">
        <v>44685</v>
      </c>
      <c r="B965" s="29">
        <f>YEAR(Data_Table[[#This Row],[Date]])</f>
        <v>2022</v>
      </c>
      <c r="C965" s="2" t="str">
        <f>TEXT(Data_Table[[#This Row],[Date]],"mmm")</f>
        <v>May</v>
      </c>
      <c r="D965" s="2" t="str">
        <f>"Q"&amp;INT((MONTH(Data_Table[[#This Row],[Date]])-1)/3)+1</f>
        <v>Q2</v>
      </c>
      <c r="E965" s="2">
        <f>WEEKNUM(Data_Table[[#This Row],[Date]], 2)</f>
        <v>19</v>
      </c>
      <c r="F965" s="2" t="s">
        <v>370</v>
      </c>
      <c r="G965" s="2" t="s">
        <v>114</v>
      </c>
      <c r="H965" s="2" t="s">
        <v>239</v>
      </c>
      <c r="I965" s="3">
        <v>12.5</v>
      </c>
    </row>
    <row r="966" spans="1:9">
      <c r="A966" s="1">
        <v>44693</v>
      </c>
      <c r="B966" s="29">
        <f>YEAR(Data_Table[[#This Row],[Date]])</f>
        <v>2022</v>
      </c>
      <c r="C966" s="2" t="str">
        <f>TEXT(Data_Table[[#This Row],[Date]],"mmm")</f>
        <v>May</v>
      </c>
      <c r="D966" s="2" t="str">
        <f>"Q"&amp;INT((MONTH(Data_Table[[#This Row],[Date]])-1)/3)+1</f>
        <v>Q2</v>
      </c>
      <c r="E966" s="2">
        <f>WEEKNUM(Data_Table[[#This Row],[Date]], 2)</f>
        <v>20</v>
      </c>
      <c r="F966" s="2" t="s">
        <v>284</v>
      </c>
      <c r="G966" s="2" t="s">
        <v>49</v>
      </c>
      <c r="H966" s="2" t="s">
        <v>161</v>
      </c>
      <c r="I966" s="3">
        <v>26</v>
      </c>
    </row>
    <row r="967" spans="1:9">
      <c r="A967" s="1">
        <v>44696</v>
      </c>
      <c r="B967" s="29">
        <f>YEAR(Data_Table[[#This Row],[Date]])</f>
        <v>2022</v>
      </c>
      <c r="C967" s="2" t="str">
        <f>TEXT(Data_Table[[#This Row],[Date]],"mmm")</f>
        <v>May</v>
      </c>
      <c r="D967" s="2" t="str">
        <f>"Q"&amp;INT((MONTH(Data_Table[[#This Row],[Date]])-1)/3)+1</f>
        <v>Q2</v>
      </c>
      <c r="E967" s="2">
        <f>WEEKNUM(Data_Table[[#This Row],[Date]], 2)</f>
        <v>20</v>
      </c>
      <c r="F967" s="2" t="s">
        <v>324</v>
      </c>
      <c r="G967" s="2" t="s">
        <v>80</v>
      </c>
      <c r="H967" s="2" t="s">
        <v>199</v>
      </c>
      <c r="I967" s="3">
        <v>29</v>
      </c>
    </row>
    <row r="968" spans="1:9">
      <c r="A968" s="1">
        <v>44698</v>
      </c>
      <c r="B968" s="29">
        <f>YEAR(Data_Table[[#This Row],[Date]])</f>
        <v>2022</v>
      </c>
      <c r="C968" s="2" t="str">
        <f>TEXT(Data_Table[[#This Row],[Date]],"mmm")</f>
        <v>May</v>
      </c>
      <c r="D968" s="2" t="str">
        <f>"Q"&amp;INT((MONTH(Data_Table[[#This Row],[Date]])-1)/3)+1</f>
        <v>Q2</v>
      </c>
      <c r="E968" s="2">
        <f>WEEKNUM(Data_Table[[#This Row],[Date]], 2)</f>
        <v>21</v>
      </c>
      <c r="F968" s="2" t="s">
        <v>367</v>
      </c>
      <c r="G968" s="2" t="s">
        <v>10</v>
      </c>
      <c r="H968" s="2" t="s">
        <v>10</v>
      </c>
      <c r="I968" s="3">
        <v>142.5</v>
      </c>
    </row>
    <row r="969" spans="1:9">
      <c r="A969" s="1">
        <v>44701</v>
      </c>
      <c r="B969" s="29">
        <f>YEAR(Data_Table[[#This Row],[Date]])</f>
        <v>2022</v>
      </c>
      <c r="C969" s="2" t="str">
        <f>TEXT(Data_Table[[#This Row],[Date]],"mmm")</f>
        <v>May</v>
      </c>
      <c r="D969" s="2" t="str">
        <f>"Q"&amp;INT((MONTH(Data_Table[[#This Row],[Date]])-1)/3)+1</f>
        <v>Q2</v>
      </c>
      <c r="E969" s="2">
        <f>WEEKNUM(Data_Table[[#This Row],[Date]], 2)</f>
        <v>21</v>
      </c>
      <c r="F969" s="2" t="s">
        <v>324</v>
      </c>
      <c r="G969" s="2" t="s">
        <v>80</v>
      </c>
      <c r="H969" s="2" t="s">
        <v>199</v>
      </c>
      <c r="I969" s="3">
        <v>29</v>
      </c>
    </row>
    <row r="970" spans="1:9">
      <c r="A970" s="1">
        <v>44705</v>
      </c>
      <c r="B970" s="29">
        <f>YEAR(Data_Table[[#This Row],[Date]])</f>
        <v>2022</v>
      </c>
      <c r="C970" s="2" t="str">
        <f>TEXT(Data_Table[[#This Row],[Date]],"mmm")</f>
        <v>May</v>
      </c>
      <c r="D970" s="2" t="str">
        <f>"Q"&amp;INT((MONTH(Data_Table[[#This Row],[Date]])-1)/3)+1</f>
        <v>Q2</v>
      </c>
      <c r="E970" s="2">
        <f>WEEKNUM(Data_Table[[#This Row],[Date]], 2)</f>
        <v>22</v>
      </c>
      <c r="F970" s="2" t="s">
        <v>370</v>
      </c>
      <c r="G970" s="2" t="s">
        <v>114</v>
      </c>
      <c r="H970" s="2" t="s">
        <v>239</v>
      </c>
      <c r="I970" s="3">
        <v>12.5</v>
      </c>
    </row>
    <row r="971" spans="1:9">
      <c r="A971" s="1">
        <v>44715</v>
      </c>
      <c r="B971" s="29">
        <f>YEAR(Data_Table[[#This Row],[Date]])</f>
        <v>2022</v>
      </c>
      <c r="C971" s="2" t="str">
        <f>TEXT(Data_Table[[#This Row],[Date]],"mmm")</f>
        <v>Jun</v>
      </c>
      <c r="D971" s="2" t="str">
        <f>"Q"&amp;INT((MONTH(Data_Table[[#This Row],[Date]])-1)/3)+1</f>
        <v>Q2</v>
      </c>
      <c r="E971" s="2">
        <f>WEEKNUM(Data_Table[[#This Row],[Date]], 2)</f>
        <v>23</v>
      </c>
      <c r="F971" s="2" t="s">
        <v>284</v>
      </c>
      <c r="G971" s="2" t="s">
        <v>49</v>
      </c>
      <c r="H971" s="2" t="s">
        <v>161</v>
      </c>
      <c r="I971" s="3">
        <v>26</v>
      </c>
    </row>
    <row r="972" spans="1:9">
      <c r="A972" s="1">
        <v>44718</v>
      </c>
      <c r="B972" s="29">
        <f>YEAR(Data_Table[[#This Row],[Date]])</f>
        <v>2022</v>
      </c>
      <c r="C972" s="2" t="str">
        <f>TEXT(Data_Table[[#This Row],[Date]],"mmm")</f>
        <v>Jun</v>
      </c>
      <c r="D972" s="2" t="str">
        <f>"Q"&amp;INT((MONTH(Data_Table[[#This Row],[Date]])-1)/3)+1</f>
        <v>Q2</v>
      </c>
      <c r="E972" s="2">
        <f>WEEKNUM(Data_Table[[#This Row],[Date]], 2)</f>
        <v>24</v>
      </c>
      <c r="F972" s="2" t="s">
        <v>324</v>
      </c>
      <c r="G972" s="2" t="s">
        <v>80</v>
      </c>
      <c r="H972" s="2" t="s">
        <v>199</v>
      </c>
      <c r="I972" s="3">
        <v>29</v>
      </c>
    </row>
    <row r="973" spans="1:9">
      <c r="A973" s="1">
        <v>44722</v>
      </c>
      <c r="B973" s="29">
        <f>YEAR(Data_Table[[#This Row],[Date]])</f>
        <v>2022</v>
      </c>
      <c r="C973" s="2" t="str">
        <f>TEXT(Data_Table[[#This Row],[Date]],"mmm")</f>
        <v>Jun</v>
      </c>
      <c r="D973" s="2" t="str">
        <f>"Q"&amp;INT((MONTH(Data_Table[[#This Row],[Date]])-1)/3)+1</f>
        <v>Q2</v>
      </c>
      <c r="E973" s="2">
        <f>WEEKNUM(Data_Table[[#This Row],[Date]], 2)</f>
        <v>24</v>
      </c>
      <c r="F973" s="2" t="s">
        <v>298</v>
      </c>
      <c r="G973" s="2" t="s">
        <v>59</v>
      </c>
      <c r="H973" s="2" t="s">
        <v>175</v>
      </c>
      <c r="I973" s="3">
        <v>207</v>
      </c>
    </row>
    <row r="974" spans="1:9">
      <c r="A974" s="1">
        <v>44722</v>
      </c>
      <c r="B974" s="29">
        <f>YEAR(Data_Table[[#This Row],[Date]])</f>
        <v>2022</v>
      </c>
      <c r="C974" s="2" t="str">
        <f>TEXT(Data_Table[[#This Row],[Date]],"mmm")</f>
        <v>Jun</v>
      </c>
      <c r="D974" s="2" t="str">
        <f>"Q"&amp;INT((MONTH(Data_Table[[#This Row],[Date]])-1)/3)+1</f>
        <v>Q2</v>
      </c>
      <c r="E974" s="2">
        <f>WEEKNUM(Data_Table[[#This Row],[Date]], 2)</f>
        <v>24</v>
      </c>
      <c r="F974" s="2" t="s">
        <v>370</v>
      </c>
      <c r="G974" s="2" t="s">
        <v>114</v>
      </c>
      <c r="H974" s="2" t="s">
        <v>239</v>
      </c>
      <c r="I974" s="3">
        <v>12.5</v>
      </c>
    </row>
    <row r="975" spans="1:9">
      <c r="A975" s="1">
        <v>44727</v>
      </c>
      <c r="B975" s="29">
        <f>YEAR(Data_Table[[#This Row],[Date]])</f>
        <v>2022</v>
      </c>
      <c r="C975" s="2" t="str">
        <f>TEXT(Data_Table[[#This Row],[Date]],"mmm")</f>
        <v>Jun</v>
      </c>
      <c r="D975" s="2" t="str">
        <f>"Q"&amp;INT((MONTH(Data_Table[[#This Row],[Date]])-1)/3)+1</f>
        <v>Q2</v>
      </c>
      <c r="E975" s="2">
        <f>WEEKNUM(Data_Table[[#This Row],[Date]], 2)</f>
        <v>25</v>
      </c>
      <c r="F975" s="2" t="s">
        <v>284</v>
      </c>
      <c r="G975" s="2" t="s">
        <v>49</v>
      </c>
      <c r="H975" s="2" t="s">
        <v>161</v>
      </c>
      <c r="I975" s="3">
        <v>26</v>
      </c>
    </row>
    <row r="976" spans="1:9">
      <c r="A976" s="1">
        <v>44727</v>
      </c>
      <c r="B976" s="29">
        <f>YEAR(Data_Table[[#This Row],[Date]])</f>
        <v>2022</v>
      </c>
      <c r="C976" s="2" t="str">
        <f>TEXT(Data_Table[[#This Row],[Date]],"mmm")</f>
        <v>Jun</v>
      </c>
      <c r="D976" s="2" t="str">
        <f>"Q"&amp;INT((MONTH(Data_Table[[#This Row],[Date]])-1)/3)+1</f>
        <v>Q2</v>
      </c>
      <c r="E976" s="2">
        <f>WEEKNUM(Data_Table[[#This Row],[Date]], 2)</f>
        <v>25</v>
      </c>
      <c r="F976" s="2" t="s">
        <v>370</v>
      </c>
      <c r="G976" s="2" t="s">
        <v>114</v>
      </c>
      <c r="H976" s="2" t="s">
        <v>239</v>
      </c>
      <c r="I976" s="3">
        <v>12.5</v>
      </c>
    </row>
    <row r="977" spans="1:9">
      <c r="A977" s="1">
        <v>44727</v>
      </c>
      <c r="B977" s="29">
        <f>YEAR(Data_Table[[#This Row],[Date]])</f>
        <v>2022</v>
      </c>
      <c r="C977" s="2" t="str">
        <f>TEXT(Data_Table[[#This Row],[Date]],"mmm")</f>
        <v>Jun</v>
      </c>
      <c r="D977" s="2" t="str">
        <f>"Q"&amp;INT((MONTH(Data_Table[[#This Row],[Date]])-1)/3)+1</f>
        <v>Q2</v>
      </c>
      <c r="E977" s="2">
        <f>WEEKNUM(Data_Table[[#This Row],[Date]], 2)</f>
        <v>25</v>
      </c>
      <c r="F977" s="2" t="s">
        <v>377</v>
      </c>
      <c r="G977" s="2" t="s">
        <v>121</v>
      </c>
      <c r="H977" s="2" t="s">
        <v>244</v>
      </c>
      <c r="I977" s="3">
        <v>260</v>
      </c>
    </row>
    <row r="978" spans="1:9">
      <c r="A978" s="1">
        <v>44728</v>
      </c>
      <c r="B978" s="29">
        <f>YEAR(Data_Table[[#This Row],[Date]])</f>
        <v>2022</v>
      </c>
      <c r="C978" s="2" t="str">
        <f>TEXT(Data_Table[[#This Row],[Date]],"mmm")</f>
        <v>Jun</v>
      </c>
      <c r="D978" s="2" t="str">
        <f>"Q"&amp;INT((MONTH(Data_Table[[#This Row],[Date]])-1)/3)+1</f>
        <v>Q2</v>
      </c>
      <c r="E978" s="2">
        <f>WEEKNUM(Data_Table[[#This Row],[Date]], 2)</f>
        <v>25</v>
      </c>
      <c r="F978" s="2" t="s">
        <v>26</v>
      </c>
      <c r="G978" s="2" t="s">
        <v>46</v>
      </c>
      <c r="H978" s="2" t="s">
        <v>158</v>
      </c>
      <c r="I978" s="3">
        <v>218.7</v>
      </c>
    </row>
    <row r="979" spans="1:9">
      <c r="A979" s="1">
        <v>44728</v>
      </c>
      <c r="B979" s="29">
        <f>YEAR(Data_Table[[#This Row],[Date]])</f>
        <v>2022</v>
      </c>
      <c r="C979" s="2" t="str">
        <f>TEXT(Data_Table[[#This Row],[Date]],"mmm")</f>
        <v>Jun</v>
      </c>
      <c r="D979" s="2" t="str">
        <f>"Q"&amp;INT((MONTH(Data_Table[[#This Row],[Date]])-1)/3)+1</f>
        <v>Q2</v>
      </c>
      <c r="E979" s="2">
        <f>WEEKNUM(Data_Table[[#This Row],[Date]], 2)</f>
        <v>25</v>
      </c>
      <c r="F979" s="2" t="s">
        <v>324</v>
      </c>
      <c r="G979" s="2" t="s">
        <v>80</v>
      </c>
      <c r="H979" s="2" t="s">
        <v>199</v>
      </c>
      <c r="I979" s="3">
        <v>29</v>
      </c>
    </row>
    <row r="980" spans="1:9">
      <c r="A980" s="1">
        <v>44741</v>
      </c>
      <c r="B980" s="29">
        <f>YEAR(Data_Table[[#This Row],[Date]])</f>
        <v>2022</v>
      </c>
      <c r="C980" s="2" t="str">
        <f>TEXT(Data_Table[[#This Row],[Date]],"mmm")</f>
        <v>Jun</v>
      </c>
      <c r="D980" s="2" t="str">
        <f>"Q"&amp;INT((MONTH(Data_Table[[#This Row],[Date]])-1)/3)+1</f>
        <v>Q2</v>
      </c>
      <c r="E980" s="2">
        <f>WEEKNUM(Data_Table[[#This Row],[Date]], 2)</f>
        <v>27</v>
      </c>
      <c r="F980" s="2" t="s">
        <v>370</v>
      </c>
      <c r="G980" s="2" t="s">
        <v>114</v>
      </c>
      <c r="H980" s="2" t="s">
        <v>239</v>
      </c>
      <c r="I980" s="3">
        <v>12.5</v>
      </c>
    </row>
    <row r="981" spans="1:9">
      <c r="A981" s="1">
        <v>44741</v>
      </c>
      <c r="B981" s="29">
        <f>YEAR(Data_Table[[#This Row],[Date]])</f>
        <v>2022</v>
      </c>
      <c r="C981" s="2" t="str">
        <f>TEXT(Data_Table[[#This Row],[Date]],"mmm")</f>
        <v>Jun</v>
      </c>
      <c r="D981" s="2" t="str">
        <f>"Q"&amp;INT((MONTH(Data_Table[[#This Row],[Date]])-1)/3)+1</f>
        <v>Q2</v>
      </c>
      <c r="E981" s="2">
        <f>WEEKNUM(Data_Table[[#This Row],[Date]], 2)</f>
        <v>27</v>
      </c>
      <c r="F981" s="2" t="s">
        <v>376</v>
      </c>
      <c r="G981" s="2" t="s">
        <v>120</v>
      </c>
      <c r="H981" s="2" t="s">
        <v>243</v>
      </c>
      <c r="I981" s="3">
        <v>202.46</v>
      </c>
    </row>
    <row r="982" spans="1:9">
      <c r="A982" s="1">
        <v>44741</v>
      </c>
      <c r="B982" s="29">
        <f>YEAR(Data_Table[[#This Row],[Date]])</f>
        <v>2022</v>
      </c>
      <c r="C982" s="2" t="str">
        <f>TEXT(Data_Table[[#This Row],[Date]],"mmm")</f>
        <v>Jun</v>
      </c>
      <c r="D982" s="2" t="str">
        <f>"Q"&amp;INT((MONTH(Data_Table[[#This Row],[Date]])-1)/3)+1</f>
        <v>Q2</v>
      </c>
      <c r="E982" s="2">
        <f>WEEKNUM(Data_Table[[#This Row],[Date]], 2)</f>
        <v>27</v>
      </c>
      <c r="F982" s="2" t="s">
        <v>382</v>
      </c>
      <c r="G982" s="2" t="s">
        <v>126</v>
      </c>
      <c r="H982" s="2" t="s">
        <v>249</v>
      </c>
      <c r="I982" s="3">
        <v>184</v>
      </c>
    </row>
    <row r="983" spans="1:9">
      <c r="A983" s="1">
        <v>44742</v>
      </c>
      <c r="B983" s="29">
        <f>YEAR(Data_Table[[#This Row],[Date]])</f>
        <v>2022</v>
      </c>
      <c r="C983" s="2" t="str">
        <f>TEXT(Data_Table[[#This Row],[Date]],"mmm")</f>
        <v>Jun</v>
      </c>
      <c r="D983" s="2" t="str">
        <f>"Q"&amp;INT((MONTH(Data_Table[[#This Row],[Date]])-1)/3)+1</f>
        <v>Q2</v>
      </c>
      <c r="E983" s="2">
        <f>WEEKNUM(Data_Table[[#This Row],[Date]], 2)</f>
        <v>27</v>
      </c>
      <c r="F983" s="2" t="s">
        <v>324</v>
      </c>
      <c r="G983" s="2" t="s">
        <v>80</v>
      </c>
      <c r="H983" s="2" t="s">
        <v>199</v>
      </c>
      <c r="I983" s="3">
        <v>29</v>
      </c>
    </row>
    <row r="984" spans="1:9">
      <c r="A984" s="1">
        <v>44742</v>
      </c>
      <c r="B984" s="29">
        <f>YEAR(Data_Table[[#This Row],[Date]])</f>
        <v>2022</v>
      </c>
      <c r="C984" s="2" t="str">
        <f>TEXT(Data_Table[[#This Row],[Date]],"mmm")</f>
        <v>Jun</v>
      </c>
      <c r="D984" s="2" t="str">
        <f>"Q"&amp;INT((MONTH(Data_Table[[#This Row],[Date]])-1)/3)+1</f>
        <v>Q2</v>
      </c>
      <c r="E984" s="2">
        <f>WEEKNUM(Data_Table[[#This Row],[Date]], 2)</f>
        <v>27</v>
      </c>
      <c r="F984" s="2" t="s">
        <v>379</v>
      </c>
      <c r="G984" s="2" t="s">
        <v>123</v>
      </c>
      <c r="H984" s="2" t="s">
        <v>246</v>
      </c>
      <c r="I984" s="3">
        <v>642</v>
      </c>
    </row>
    <row r="985" spans="1:9">
      <c r="A985" s="1">
        <v>44743</v>
      </c>
      <c r="B985" s="29">
        <f>YEAR(Data_Table[[#This Row],[Date]])</f>
        <v>2022</v>
      </c>
      <c r="C985" s="2" t="str">
        <f>TEXT(Data_Table[[#This Row],[Date]],"mmm")</f>
        <v>Jul</v>
      </c>
      <c r="D985" s="2" t="str">
        <f>"Q"&amp;INT((MONTH(Data_Table[[#This Row],[Date]])-1)/3)+1</f>
        <v>Q3</v>
      </c>
      <c r="E985" s="2">
        <f>WEEKNUM(Data_Table[[#This Row],[Date]], 2)</f>
        <v>27</v>
      </c>
      <c r="F985" s="2" t="s">
        <v>26</v>
      </c>
      <c r="G985" s="2" t="s">
        <v>46</v>
      </c>
      <c r="H985" s="2" t="s">
        <v>158</v>
      </c>
      <c r="I985" s="3">
        <v>218.7</v>
      </c>
    </row>
    <row r="986" spans="1:9">
      <c r="A986" s="1">
        <v>44743</v>
      </c>
      <c r="B986" s="29">
        <f>YEAR(Data_Table[[#This Row],[Date]])</f>
        <v>2022</v>
      </c>
      <c r="C986" s="2" t="str">
        <f>TEXT(Data_Table[[#This Row],[Date]],"mmm")</f>
        <v>Jul</v>
      </c>
      <c r="D986" s="2" t="str">
        <f>"Q"&amp;INT((MONTH(Data_Table[[#This Row],[Date]])-1)/3)+1</f>
        <v>Q3</v>
      </c>
      <c r="E986" s="2">
        <f>WEEKNUM(Data_Table[[#This Row],[Date]], 2)</f>
        <v>27</v>
      </c>
      <c r="F986" s="2" t="s">
        <v>284</v>
      </c>
      <c r="G986" s="2" t="s">
        <v>49</v>
      </c>
      <c r="H986" s="2" t="s">
        <v>161</v>
      </c>
      <c r="I986" s="3">
        <v>26</v>
      </c>
    </row>
    <row r="987" spans="1:9">
      <c r="A987" s="1">
        <v>44743</v>
      </c>
      <c r="B987" s="29">
        <f>YEAR(Data_Table[[#This Row],[Date]])</f>
        <v>2022</v>
      </c>
      <c r="C987" s="2" t="str">
        <f>TEXT(Data_Table[[#This Row],[Date]],"mmm")</f>
        <v>Jul</v>
      </c>
      <c r="D987" s="2" t="str">
        <f>"Q"&amp;INT((MONTH(Data_Table[[#This Row],[Date]])-1)/3)+1</f>
        <v>Q3</v>
      </c>
      <c r="E987" s="2">
        <f>WEEKNUM(Data_Table[[#This Row],[Date]], 2)</f>
        <v>27</v>
      </c>
      <c r="F987" s="2" t="s">
        <v>317</v>
      </c>
      <c r="G987" s="2" t="s">
        <v>75</v>
      </c>
      <c r="H987" s="2" t="s">
        <v>192</v>
      </c>
      <c r="I987" s="3">
        <v>892.5</v>
      </c>
    </row>
    <row r="988" spans="1:9">
      <c r="A988" s="1">
        <v>44743</v>
      </c>
      <c r="B988" s="29">
        <f>YEAR(Data_Table[[#This Row],[Date]])</f>
        <v>2022</v>
      </c>
      <c r="C988" s="2" t="str">
        <f>TEXT(Data_Table[[#This Row],[Date]],"mmm")</f>
        <v>Jul</v>
      </c>
      <c r="D988" s="2" t="str">
        <f>"Q"&amp;INT((MONTH(Data_Table[[#This Row],[Date]])-1)/3)+1</f>
        <v>Q3</v>
      </c>
      <c r="E988" s="2">
        <f>WEEKNUM(Data_Table[[#This Row],[Date]], 2)</f>
        <v>27</v>
      </c>
      <c r="F988" s="2" t="s">
        <v>324</v>
      </c>
      <c r="G988" s="2" t="s">
        <v>80</v>
      </c>
      <c r="H988" s="2" t="s">
        <v>199</v>
      </c>
      <c r="I988" s="3">
        <v>29</v>
      </c>
    </row>
    <row r="989" spans="1:9">
      <c r="A989" s="1">
        <v>44743</v>
      </c>
      <c r="B989" s="29">
        <f>YEAR(Data_Table[[#This Row],[Date]])</f>
        <v>2022</v>
      </c>
      <c r="C989" s="2" t="str">
        <f>TEXT(Data_Table[[#This Row],[Date]],"mmm")</f>
        <v>Jul</v>
      </c>
      <c r="D989" s="2" t="str">
        <f>"Q"&amp;INT((MONTH(Data_Table[[#This Row],[Date]])-1)/3)+1</f>
        <v>Q3</v>
      </c>
      <c r="E989" s="2">
        <f>WEEKNUM(Data_Table[[#This Row],[Date]], 2)</f>
        <v>27</v>
      </c>
      <c r="F989" s="2" t="s">
        <v>370</v>
      </c>
      <c r="G989" s="2" t="s">
        <v>114</v>
      </c>
      <c r="H989" s="2" t="s">
        <v>239</v>
      </c>
      <c r="I989" s="3">
        <v>12.5</v>
      </c>
    </row>
    <row r="990" spans="1:9">
      <c r="A990" s="1">
        <v>44754</v>
      </c>
      <c r="B990" s="29">
        <f>YEAR(Data_Table[[#This Row],[Date]])</f>
        <v>2022</v>
      </c>
      <c r="C990" s="2" t="str">
        <f>TEXT(Data_Table[[#This Row],[Date]],"mmm")</f>
        <v>Jul</v>
      </c>
      <c r="D990" s="2" t="str">
        <f>"Q"&amp;INT((MONTH(Data_Table[[#This Row],[Date]])-1)/3)+1</f>
        <v>Q3</v>
      </c>
      <c r="E990" s="2">
        <f>WEEKNUM(Data_Table[[#This Row],[Date]], 2)</f>
        <v>29</v>
      </c>
      <c r="F990" s="2" t="s">
        <v>317</v>
      </c>
      <c r="G990" s="2" t="s">
        <v>75</v>
      </c>
      <c r="H990" s="2" t="s">
        <v>192</v>
      </c>
      <c r="I990" s="3">
        <v>892.5</v>
      </c>
    </row>
    <row r="991" spans="1:9">
      <c r="A991" s="1">
        <v>44755</v>
      </c>
      <c r="B991" s="29">
        <f>YEAR(Data_Table[[#This Row],[Date]])</f>
        <v>2022</v>
      </c>
      <c r="C991" s="2" t="str">
        <f>TEXT(Data_Table[[#This Row],[Date]],"mmm")</f>
        <v>Jul</v>
      </c>
      <c r="D991" s="2" t="str">
        <f>"Q"&amp;INT((MONTH(Data_Table[[#This Row],[Date]])-1)/3)+1</f>
        <v>Q3</v>
      </c>
      <c r="E991" s="2">
        <f>WEEKNUM(Data_Table[[#This Row],[Date]], 2)</f>
        <v>29</v>
      </c>
      <c r="F991" s="2" t="s">
        <v>26</v>
      </c>
      <c r="G991" s="2" t="s">
        <v>46</v>
      </c>
      <c r="H991" s="2" t="s">
        <v>158</v>
      </c>
      <c r="I991" s="3">
        <v>283.94</v>
      </c>
    </row>
    <row r="992" spans="1:9">
      <c r="A992" s="1">
        <v>44755</v>
      </c>
      <c r="B992" s="29">
        <f>YEAR(Data_Table[[#This Row],[Date]])</f>
        <v>2022</v>
      </c>
      <c r="C992" s="2" t="str">
        <f>TEXT(Data_Table[[#This Row],[Date]],"mmm")</f>
        <v>Jul</v>
      </c>
      <c r="D992" s="2" t="str">
        <f>"Q"&amp;INT((MONTH(Data_Table[[#This Row],[Date]])-1)/3)+1</f>
        <v>Q3</v>
      </c>
      <c r="E992" s="2">
        <f>WEEKNUM(Data_Table[[#This Row],[Date]], 2)</f>
        <v>29</v>
      </c>
      <c r="F992" s="2" t="s">
        <v>311</v>
      </c>
      <c r="G992" s="2" t="s">
        <v>69</v>
      </c>
      <c r="H992" s="2" t="s">
        <v>186</v>
      </c>
      <c r="I992" s="3">
        <v>22</v>
      </c>
    </row>
    <row r="993" spans="1:9">
      <c r="A993" s="1">
        <v>44755</v>
      </c>
      <c r="B993" s="29">
        <f>YEAR(Data_Table[[#This Row],[Date]])</f>
        <v>2022</v>
      </c>
      <c r="C993" s="2" t="str">
        <f>TEXT(Data_Table[[#This Row],[Date]],"mmm")</f>
        <v>Jul</v>
      </c>
      <c r="D993" s="2" t="str">
        <f>"Q"&amp;INT((MONTH(Data_Table[[#This Row],[Date]])-1)/3)+1</f>
        <v>Q3</v>
      </c>
      <c r="E993" s="2">
        <f>WEEKNUM(Data_Table[[#This Row],[Date]], 2)</f>
        <v>29</v>
      </c>
      <c r="F993" s="2" t="s">
        <v>367</v>
      </c>
      <c r="G993" s="2" t="s">
        <v>10</v>
      </c>
      <c r="H993" s="2" t="s">
        <v>10</v>
      </c>
      <c r="I993" s="3">
        <v>142.5</v>
      </c>
    </row>
    <row r="994" spans="1:9">
      <c r="A994" s="1">
        <v>44756</v>
      </c>
      <c r="B994" s="29">
        <f>YEAR(Data_Table[[#This Row],[Date]])</f>
        <v>2022</v>
      </c>
      <c r="C994" s="2" t="str">
        <f>TEXT(Data_Table[[#This Row],[Date]],"mmm")</f>
        <v>Jul</v>
      </c>
      <c r="D994" s="2" t="str">
        <f>"Q"&amp;INT((MONTH(Data_Table[[#This Row],[Date]])-1)/3)+1</f>
        <v>Q3</v>
      </c>
      <c r="E994" s="2">
        <f>WEEKNUM(Data_Table[[#This Row],[Date]], 2)</f>
        <v>29</v>
      </c>
      <c r="F994" s="2" t="s">
        <v>311</v>
      </c>
      <c r="G994" s="2" t="s">
        <v>69</v>
      </c>
      <c r="H994" s="2" t="s">
        <v>186</v>
      </c>
      <c r="I994" s="3">
        <v>22</v>
      </c>
    </row>
    <row r="995" spans="1:9">
      <c r="A995" s="1">
        <v>44757</v>
      </c>
      <c r="B995" s="29">
        <f>YEAR(Data_Table[[#This Row],[Date]])</f>
        <v>2022</v>
      </c>
      <c r="C995" s="2" t="str">
        <f>TEXT(Data_Table[[#This Row],[Date]],"mmm")</f>
        <v>Jul</v>
      </c>
      <c r="D995" s="2" t="str">
        <f>"Q"&amp;INT((MONTH(Data_Table[[#This Row],[Date]])-1)/3)+1</f>
        <v>Q3</v>
      </c>
      <c r="E995" s="2">
        <f>WEEKNUM(Data_Table[[#This Row],[Date]], 2)</f>
        <v>29</v>
      </c>
      <c r="F995" s="2" t="s">
        <v>311</v>
      </c>
      <c r="G995" s="2" t="s">
        <v>69</v>
      </c>
      <c r="H995" s="2" t="s">
        <v>186</v>
      </c>
      <c r="I995" s="3">
        <v>22</v>
      </c>
    </row>
    <row r="996" spans="1:9">
      <c r="A996" s="1">
        <v>44758</v>
      </c>
      <c r="B996" s="29">
        <f>YEAR(Data_Table[[#This Row],[Date]])</f>
        <v>2022</v>
      </c>
      <c r="C996" s="2" t="str">
        <f>TEXT(Data_Table[[#This Row],[Date]],"mmm")</f>
        <v>Jul</v>
      </c>
      <c r="D996" s="2" t="str">
        <f>"Q"&amp;INT((MONTH(Data_Table[[#This Row],[Date]])-1)/3)+1</f>
        <v>Q3</v>
      </c>
      <c r="E996" s="2">
        <f>WEEKNUM(Data_Table[[#This Row],[Date]], 2)</f>
        <v>29</v>
      </c>
      <c r="F996" s="2" t="s">
        <v>324</v>
      </c>
      <c r="G996" s="2" t="s">
        <v>80</v>
      </c>
      <c r="H996" s="2" t="s">
        <v>199</v>
      </c>
      <c r="I996" s="3">
        <v>29</v>
      </c>
    </row>
    <row r="997" spans="1:9">
      <c r="A997" s="1">
        <v>44769</v>
      </c>
      <c r="B997" s="29">
        <f>YEAR(Data_Table[[#This Row],[Date]])</f>
        <v>2022</v>
      </c>
      <c r="C997" s="2" t="str">
        <f>TEXT(Data_Table[[#This Row],[Date]],"mmm")</f>
        <v>Jul</v>
      </c>
      <c r="D997" s="2" t="str">
        <f>"Q"&amp;INT((MONTH(Data_Table[[#This Row],[Date]])-1)/3)+1</f>
        <v>Q3</v>
      </c>
      <c r="E997" s="2">
        <f>WEEKNUM(Data_Table[[#This Row],[Date]], 2)</f>
        <v>31</v>
      </c>
      <c r="F997" s="2" t="s">
        <v>324</v>
      </c>
      <c r="G997" s="2" t="s">
        <v>80</v>
      </c>
      <c r="H997" s="2" t="s">
        <v>199</v>
      </c>
      <c r="I997" s="3">
        <v>29</v>
      </c>
    </row>
    <row r="998" spans="1:9">
      <c r="A998" s="1">
        <v>44774</v>
      </c>
      <c r="B998" s="29">
        <f>YEAR(Data_Table[[#This Row],[Date]])</f>
        <v>2022</v>
      </c>
      <c r="C998" s="2" t="str">
        <f>TEXT(Data_Table[[#This Row],[Date]],"mmm")</f>
        <v>Aug</v>
      </c>
      <c r="D998" s="2" t="str">
        <f>"Q"&amp;INT((MONTH(Data_Table[[#This Row],[Date]])-1)/3)+1</f>
        <v>Q3</v>
      </c>
      <c r="E998" s="2">
        <f>WEEKNUM(Data_Table[[#This Row],[Date]], 2)</f>
        <v>32</v>
      </c>
      <c r="F998" s="2" t="s">
        <v>298</v>
      </c>
      <c r="G998" s="2" t="s">
        <v>59</v>
      </c>
      <c r="H998" s="2" t="s">
        <v>175</v>
      </c>
      <c r="I998" s="3">
        <v>207.63</v>
      </c>
    </row>
    <row r="999" spans="1:9">
      <c r="A999" s="1">
        <v>44776</v>
      </c>
      <c r="B999" s="29">
        <f>YEAR(Data_Table[[#This Row],[Date]])</f>
        <v>2022</v>
      </c>
      <c r="C999" s="2" t="str">
        <f>TEXT(Data_Table[[#This Row],[Date]],"mmm")</f>
        <v>Aug</v>
      </c>
      <c r="D999" s="2" t="str">
        <f>"Q"&amp;INT((MONTH(Data_Table[[#This Row],[Date]])-1)/3)+1</f>
        <v>Q3</v>
      </c>
      <c r="E999" s="2">
        <f>WEEKNUM(Data_Table[[#This Row],[Date]], 2)</f>
        <v>32</v>
      </c>
      <c r="F999" s="2" t="s">
        <v>324</v>
      </c>
      <c r="G999" s="2" t="s">
        <v>80</v>
      </c>
      <c r="H999" s="2" t="s">
        <v>199</v>
      </c>
      <c r="I999" s="3">
        <v>29</v>
      </c>
    </row>
    <row r="1000" spans="1:9">
      <c r="A1000" s="1">
        <v>44781</v>
      </c>
      <c r="B1000" s="29">
        <f>YEAR(Data_Table[[#This Row],[Date]])</f>
        <v>2022</v>
      </c>
      <c r="C1000" s="2" t="str">
        <f>TEXT(Data_Table[[#This Row],[Date]],"mmm")</f>
        <v>Aug</v>
      </c>
      <c r="D1000" s="2" t="str">
        <f>"Q"&amp;INT((MONTH(Data_Table[[#This Row],[Date]])-1)/3)+1</f>
        <v>Q3</v>
      </c>
      <c r="E1000" s="2">
        <f>WEEKNUM(Data_Table[[#This Row],[Date]], 2)</f>
        <v>33</v>
      </c>
      <c r="F1000" s="2" t="s">
        <v>26</v>
      </c>
      <c r="G1000" s="2" t="s">
        <v>46</v>
      </c>
      <c r="H1000" s="2" t="s">
        <v>158</v>
      </c>
      <c r="I1000" s="3">
        <v>341.65</v>
      </c>
    </row>
    <row r="1001" spans="1:9">
      <c r="A1001" s="1">
        <v>44782</v>
      </c>
      <c r="B1001" s="29">
        <f>YEAR(Data_Table[[#This Row],[Date]])</f>
        <v>2022</v>
      </c>
      <c r="C1001" s="2" t="str">
        <f>TEXT(Data_Table[[#This Row],[Date]],"mmm")</f>
        <v>Aug</v>
      </c>
      <c r="D1001" s="2" t="str">
        <f>"Q"&amp;INT((MONTH(Data_Table[[#This Row],[Date]])-1)/3)+1</f>
        <v>Q3</v>
      </c>
      <c r="E1001" s="2">
        <f>WEEKNUM(Data_Table[[#This Row],[Date]], 2)</f>
        <v>33</v>
      </c>
      <c r="F1001" s="2" t="s">
        <v>307</v>
      </c>
      <c r="G1001" s="2" t="s">
        <v>66</v>
      </c>
      <c r="H1001" s="2" t="s">
        <v>182</v>
      </c>
      <c r="I1001" s="3">
        <v>88</v>
      </c>
    </row>
    <row r="1002" spans="1:9">
      <c r="A1002" s="1">
        <v>44783</v>
      </c>
      <c r="B1002" s="29">
        <f>YEAR(Data_Table[[#This Row],[Date]])</f>
        <v>2022</v>
      </c>
      <c r="C1002" s="2" t="str">
        <f>TEXT(Data_Table[[#This Row],[Date]],"mmm")</f>
        <v>Aug</v>
      </c>
      <c r="D1002" s="2" t="str">
        <f>"Q"&amp;INT((MONTH(Data_Table[[#This Row],[Date]])-1)/3)+1</f>
        <v>Q3</v>
      </c>
      <c r="E1002" s="2">
        <f>WEEKNUM(Data_Table[[#This Row],[Date]], 2)</f>
        <v>33</v>
      </c>
      <c r="F1002" s="2" t="s">
        <v>324</v>
      </c>
      <c r="G1002" s="2" t="s">
        <v>80</v>
      </c>
      <c r="H1002" s="2" t="s">
        <v>199</v>
      </c>
      <c r="I1002" s="3">
        <v>29</v>
      </c>
    </row>
    <row r="1003" spans="1:9">
      <c r="A1003" s="1">
        <v>44783</v>
      </c>
      <c r="B1003" s="29">
        <f>YEAR(Data_Table[[#This Row],[Date]])</f>
        <v>2022</v>
      </c>
      <c r="C1003" s="2" t="str">
        <f>TEXT(Data_Table[[#This Row],[Date]],"mmm")</f>
        <v>Aug</v>
      </c>
      <c r="D1003" s="2" t="str">
        <f>"Q"&amp;INT((MONTH(Data_Table[[#This Row],[Date]])-1)/3)+1</f>
        <v>Q3</v>
      </c>
      <c r="E1003" s="2">
        <f>WEEKNUM(Data_Table[[#This Row],[Date]], 2)</f>
        <v>33</v>
      </c>
      <c r="F1003" s="2" t="s">
        <v>382</v>
      </c>
      <c r="G1003" s="2" t="s">
        <v>126</v>
      </c>
      <c r="H1003" s="2" t="s">
        <v>249</v>
      </c>
      <c r="I1003" s="3">
        <v>55.2</v>
      </c>
    </row>
    <row r="1004" spans="1:9">
      <c r="A1004" s="1">
        <v>44813</v>
      </c>
      <c r="B1004" s="29">
        <f>YEAR(Data_Table[[#This Row],[Date]])</f>
        <v>2022</v>
      </c>
      <c r="C1004" s="2" t="str">
        <f>TEXT(Data_Table[[#This Row],[Date]],"mmm")</f>
        <v>Sep</v>
      </c>
      <c r="D1004" s="2" t="str">
        <f>"Q"&amp;INT((MONTH(Data_Table[[#This Row],[Date]])-1)/3)+1</f>
        <v>Q3</v>
      </c>
      <c r="E1004" s="2">
        <f>WEEKNUM(Data_Table[[#This Row],[Date]], 2)</f>
        <v>37</v>
      </c>
      <c r="F1004" s="2" t="s">
        <v>26</v>
      </c>
      <c r="G1004" s="2" t="s">
        <v>46</v>
      </c>
      <c r="H1004" s="2" t="s">
        <v>158</v>
      </c>
      <c r="I1004" s="3">
        <v>75</v>
      </c>
    </row>
    <row r="1005" spans="1:9">
      <c r="A1005" s="1">
        <v>44817</v>
      </c>
      <c r="B1005" s="29">
        <f>YEAR(Data_Table[[#This Row],[Date]])</f>
        <v>2022</v>
      </c>
      <c r="C1005" s="2" t="str">
        <f>TEXT(Data_Table[[#This Row],[Date]],"mmm")</f>
        <v>Sep</v>
      </c>
      <c r="D1005" s="2" t="str">
        <f>"Q"&amp;INT((MONTH(Data_Table[[#This Row],[Date]])-1)/3)+1</f>
        <v>Q3</v>
      </c>
      <c r="E1005" s="2">
        <f>WEEKNUM(Data_Table[[#This Row],[Date]], 2)</f>
        <v>38</v>
      </c>
      <c r="F1005" s="2" t="s">
        <v>367</v>
      </c>
      <c r="G1005" s="2" t="s">
        <v>10</v>
      </c>
      <c r="H1005" s="2" t="s">
        <v>10</v>
      </c>
      <c r="I1005" s="3">
        <v>142.5</v>
      </c>
    </row>
    <row r="1006" spans="1:9">
      <c r="A1006" s="1">
        <v>44818</v>
      </c>
      <c r="B1006" s="29">
        <f>YEAR(Data_Table[[#This Row],[Date]])</f>
        <v>2022</v>
      </c>
      <c r="C1006" s="2" t="str">
        <f>TEXT(Data_Table[[#This Row],[Date]],"mmm")</f>
        <v>Sep</v>
      </c>
      <c r="D1006" s="2" t="str">
        <f>"Q"&amp;INT((MONTH(Data_Table[[#This Row],[Date]])-1)/3)+1</f>
        <v>Q3</v>
      </c>
      <c r="E1006" s="2">
        <f>WEEKNUM(Data_Table[[#This Row],[Date]], 2)</f>
        <v>38</v>
      </c>
      <c r="F1006" s="2" t="s">
        <v>324</v>
      </c>
      <c r="G1006" s="2" t="s">
        <v>80</v>
      </c>
      <c r="H1006" s="2" t="s">
        <v>199</v>
      </c>
      <c r="I1006" s="3">
        <v>29</v>
      </c>
    </row>
    <row r="1007" spans="1:9">
      <c r="A1007" s="1">
        <v>44831</v>
      </c>
      <c r="B1007" s="29">
        <f>YEAR(Data_Table[[#This Row],[Date]])</f>
        <v>2022</v>
      </c>
      <c r="C1007" s="2" t="str">
        <f>TEXT(Data_Table[[#This Row],[Date]],"mmm")</f>
        <v>Sep</v>
      </c>
      <c r="D1007" s="2" t="str">
        <f>"Q"&amp;INT((MONTH(Data_Table[[#This Row],[Date]])-1)/3)+1</f>
        <v>Q3</v>
      </c>
      <c r="E1007" s="2">
        <f>WEEKNUM(Data_Table[[#This Row],[Date]], 2)</f>
        <v>40</v>
      </c>
      <c r="F1007" s="2" t="s">
        <v>26</v>
      </c>
      <c r="G1007" s="2" t="s">
        <v>46</v>
      </c>
      <c r="H1007" s="2" t="s">
        <v>158</v>
      </c>
      <c r="I1007" s="3">
        <v>213</v>
      </c>
    </row>
    <row r="1008" spans="1:9">
      <c r="A1008" s="1">
        <v>44836</v>
      </c>
      <c r="B1008" s="29">
        <f>YEAR(Data_Table[[#This Row],[Date]])</f>
        <v>2022</v>
      </c>
      <c r="C1008" s="2" t="str">
        <f>TEXT(Data_Table[[#This Row],[Date]],"mmm")</f>
        <v>Oct</v>
      </c>
      <c r="D1008" s="2" t="str">
        <f>"Q"&amp;INT((MONTH(Data_Table[[#This Row],[Date]])-1)/3)+1</f>
        <v>Q4</v>
      </c>
      <c r="E1008" s="2">
        <f>WEEKNUM(Data_Table[[#This Row],[Date]], 2)</f>
        <v>40</v>
      </c>
      <c r="F1008" s="2" t="s">
        <v>324</v>
      </c>
      <c r="G1008" s="2" t="s">
        <v>80</v>
      </c>
      <c r="H1008" s="2" t="s">
        <v>199</v>
      </c>
      <c r="I1008" s="3">
        <v>29</v>
      </c>
    </row>
    <row r="1009" spans="1:9">
      <c r="A1009" s="1">
        <v>44844</v>
      </c>
      <c r="B1009" s="29">
        <f>YEAR(Data_Table[[#This Row],[Date]])</f>
        <v>2022</v>
      </c>
      <c r="C1009" s="2" t="str">
        <f>TEXT(Data_Table[[#This Row],[Date]],"mmm")</f>
        <v>Oct</v>
      </c>
      <c r="D1009" s="2" t="str">
        <f>"Q"&amp;INT((MONTH(Data_Table[[#This Row],[Date]])-1)/3)+1</f>
        <v>Q4</v>
      </c>
      <c r="E1009" s="2">
        <f>WEEKNUM(Data_Table[[#This Row],[Date]], 2)</f>
        <v>42</v>
      </c>
      <c r="F1009" s="2" t="s">
        <v>263</v>
      </c>
      <c r="G1009" s="2" t="s">
        <v>29</v>
      </c>
      <c r="H1009" s="2" t="s">
        <v>141</v>
      </c>
      <c r="I1009" s="3">
        <v>198</v>
      </c>
    </row>
    <row r="1010" spans="1:9">
      <c r="A1010" s="1">
        <v>44845</v>
      </c>
      <c r="B1010" s="29">
        <f>YEAR(Data_Table[[#This Row],[Date]])</f>
        <v>2022</v>
      </c>
      <c r="C1010" s="2" t="str">
        <f>TEXT(Data_Table[[#This Row],[Date]],"mmm")</f>
        <v>Oct</v>
      </c>
      <c r="D1010" s="2" t="str">
        <f>"Q"&amp;INT((MONTH(Data_Table[[#This Row],[Date]])-1)/3)+1</f>
        <v>Q4</v>
      </c>
      <c r="E1010" s="2">
        <f>WEEKNUM(Data_Table[[#This Row],[Date]], 2)</f>
        <v>42</v>
      </c>
      <c r="F1010" s="2" t="s">
        <v>307</v>
      </c>
      <c r="G1010" s="2" t="s">
        <v>66</v>
      </c>
      <c r="H1010" s="2" t="s">
        <v>182</v>
      </c>
      <c r="I1010" s="3">
        <v>66</v>
      </c>
    </row>
    <row r="1011" spans="1:9">
      <c r="A1011" s="1">
        <v>44847</v>
      </c>
      <c r="B1011" s="29">
        <f>YEAR(Data_Table[[#This Row],[Date]])</f>
        <v>2022</v>
      </c>
      <c r="C1011" s="2" t="str">
        <f>TEXT(Data_Table[[#This Row],[Date]],"mmm")</f>
        <v>Oct</v>
      </c>
      <c r="D1011" s="2" t="str">
        <f>"Q"&amp;INT((MONTH(Data_Table[[#This Row],[Date]])-1)/3)+1</f>
        <v>Q4</v>
      </c>
      <c r="E1011" s="2">
        <f>WEEKNUM(Data_Table[[#This Row],[Date]], 2)</f>
        <v>42</v>
      </c>
      <c r="F1011" s="2" t="s">
        <v>324</v>
      </c>
      <c r="G1011" s="2" t="s">
        <v>80</v>
      </c>
      <c r="H1011" s="2" t="s">
        <v>199</v>
      </c>
      <c r="I1011" s="3">
        <v>29</v>
      </c>
    </row>
    <row r="1012" spans="1:9">
      <c r="A1012" s="1">
        <v>44852</v>
      </c>
      <c r="B1012" s="29">
        <f>YEAR(Data_Table[[#This Row],[Date]])</f>
        <v>2022</v>
      </c>
      <c r="C1012" s="2" t="str">
        <f>TEXT(Data_Table[[#This Row],[Date]],"mmm")</f>
        <v>Oct</v>
      </c>
      <c r="D1012" s="2" t="str">
        <f>"Q"&amp;INT((MONTH(Data_Table[[#This Row],[Date]])-1)/3)+1</f>
        <v>Q4</v>
      </c>
      <c r="E1012" s="2">
        <f>WEEKNUM(Data_Table[[#This Row],[Date]], 2)</f>
        <v>43</v>
      </c>
      <c r="F1012" s="2" t="s">
        <v>26</v>
      </c>
      <c r="G1012" s="2" t="s">
        <v>46</v>
      </c>
      <c r="H1012" s="2" t="s">
        <v>158</v>
      </c>
      <c r="I1012" s="3">
        <v>184.59</v>
      </c>
    </row>
    <row r="1013" spans="1:9">
      <c r="A1013" s="1">
        <v>44860</v>
      </c>
      <c r="B1013" s="29">
        <f>YEAR(Data_Table[[#This Row],[Date]])</f>
        <v>2022</v>
      </c>
      <c r="C1013" s="2" t="str">
        <f>TEXT(Data_Table[[#This Row],[Date]],"mmm")</f>
        <v>Oct</v>
      </c>
      <c r="D1013" s="2" t="str">
        <f>"Q"&amp;INT((MONTH(Data_Table[[#This Row],[Date]])-1)/3)+1</f>
        <v>Q4</v>
      </c>
      <c r="E1013" s="2">
        <f>WEEKNUM(Data_Table[[#This Row],[Date]], 2)</f>
        <v>44</v>
      </c>
      <c r="F1013" s="2" t="s">
        <v>362</v>
      </c>
      <c r="G1013" s="2" t="s">
        <v>110</v>
      </c>
      <c r="H1013" s="2" t="s">
        <v>232</v>
      </c>
      <c r="I1013" s="3">
        <v>16.5</v>
      </c>
    </row>
    <row r="1014" spans="1:9">
      <c r="A1014" s="1">
        <v>44861</v>
      </c>
      <c r="B1014" s="29">
        <f>YEAR(Data_Table[[#This Row],[Date]])</f>
        <v>2022</v>
      </c>
      <c r="C1014" s="2" t="str">
        <f>TEXT(Data_Table[[#This Row],[Date]],"mmm")</f>
        <v>Oct</v>
      </c>
      <c r="D1014" s="2" t="str">
        <f>"Q"&amp;INT((MONTH(Data_Table[[#This Row],[Date]])-1)/3)+1</f>
        <v>Q4</v>
      </c>
      <c r="E1014" s="2">
        <f>WEEKNUM(Data_Table[[#This Row],[Date]], 2)</f>
        <v>44</v>
      </c>
      <c r="F1014" s="2" t="s">
        <v>324</v>
      </c>
      <c r="G1014" s="2" t="s">
        <v>80</v>
      </c>
      <c r="H1014" s="2" t="s">
        <v>199</v>
      </c>
      <c r="I1014" s="3">
        <v>29</v>
      </c>
    </row>
    <row r="1015" spans="1:9">
      <c r="A1015" s="1">
        <v>44866</v>
      </c>
      <c r="B1015" s="29">
        <f>YEAR(Data_Table[[#This Row],[Date]])</f>
        <v>2022</v>
      </c>
      <c r="C1015" s="2" t="str">
        <f>TEXT(Data_Table[[#This Row],[Date]],"mmm")</f>
        <v>Nov</v>
      </c>
      <c r="D1015" s="2" t="str">
        <f>"Q"&amp;INT((MONTH(Data_Table[[#This Row],[Date]])-1)/3)+1</f>
        <v>Q4</v>
      </c>
      <c r="E1015" s="2">
        <f>WEEKNUM(Data_Table[[#This Row],[Date]], 2)</f>
        <v>45</v>
      </c>
      <c r="F1015" s="2" t="s">
        <v>324</v>
      </c>
      <c r="G1015" s="2" t="s">
        <v>80</v>
      </c>
      <c r="H1015" s="2" t="s">
        <v>199</v>
      </c>
      <c r="I1015" s="3">
        <v>29</v>
      </c>
    </row>
    <row r="1016" spans="1:9">
      <c r="A1016" s="1">
        <v>44873</v>
      </c>
      <c r="B1016" s="29">
        <f>YEAR(Data_Table[[#This Row],[Date]])</f>
        <v>2022</v>
      </c>
      <c r="C1016" s="2" t="str">
        <f>TEXT(Data_Table[[#This Row],[Date]],"mmm")</f>
        <v>Nov</v>
      </c>
      <c r="D1016" s="2" t="str">
        <f>"Q"&amp;INT((MONTH(Data_Table[[#This Row],[Date]])-1)/3)+1</f>
        <v>Q4</v>
      </c>
      <c r="E1016" s="2">
        <f>WEEKNUM(Data_Table[[#This Row],[Date]], 2)</f>
        <v>46</v>
      </c>
      <c r="F1016" s="2" t="s">
        <v>298</v>
      </c>
      <c r="G1016" s="2" t="s">
        <v>59</v>
      </c>
      <c r="H1016" s="2" t="s">
        <v>175</v>
      </c>
      <c r="I1016" s="3">
        <v>208</v>
      </c>
    </row>
    <row r="1017" spans="1:9">
      <c r="A1017" s="1">
        <v>44874</v>
      </c>
      <c r="B1017" s="29">
        <f>YEAR(Data_Table[[#This Row],[Date]])</f>
        <v>2022</v>
      </c>
      <c r="C1017" s="2" t="str">
        <f>TEXT(Data_Table[[#This Row],[Date]],"mmm")</f>
        <v>Nov</v>
      </c>
      <c r="D1017" s="2" t="str">
        <f>"Q"&amp;INT((MONTH(Data_Table[[#This Row],[Date]])-1)/3)+1</f>
        <v>Q4</v>
      </c>
      <c r="E1017" s="2">
        <f>WEEKNUM(Data_Table[[#This Row],[Date]], 2)</f>
        <v>46</v>
      </c>
      <c r="F1017" s="2" t="s">
        <v>278</v>
      </c>
      <c r="G1017" s="2" t="s">
        <v>43</v>
      </c>
      <c r="H1017" s="2" t="s">
        <v>155</v>
      </c>
      <c r="I1017" s="3">
        <v>214.35</v>
      </c>
    </row>
    <row r="1018" spans="1:9">
      <c r="A1018" s="1">
        <v>44874</v>
      </c>
      <c r="B1018" s="29">
        <f>YEAR(Data_Table[[#This Row],[Date]])</f>
        <v>2022</v>
      </c>
      <c r="C1018" s="2" t="str">
        <f>TEXT(Data_Table[[#This Row],[Date]],"mmm")</f>
        <v>Nov</v>
      </c>
      <c r="D1018" s="2" t="str">
        <f>"Q"&amp;INT((MONTH(Data_Table[[#This Row],[Date]])-1)/3)+1</f>
        <v>Q4</v>
      </c>
      <c r="E1018" s="2">
        <f>WEEKNUM(Data_Table[[#This Row],[Date]], 2)</f>
        <v>46</v>
      </c>
      <c r="F1018" s="2" t="s">
        <v>26</v>
      </c>
      <c r="G1018" s="2" t="s">
        <v>46</v>
      </c>
      <c r="H1018" s="2" t="s">
        <v>158</v>
      </c>
      <c r="I1018" s="3">
        <v>284</v>
      </c>
    </row>
    <row r="1019" spans="1:9">
      <c r="A1019" s="1">
        <v>44874</v>
      </c>
      <c r="B1019" s="29">
        <f>YEAR(Data_Table[[#This Row],[Date]])</f>
        <v>2022</v>
      </c>
      <c r="C1019" s="2" t="str">
        <f>TEXT(Data_Table[[#This Row],[Date]],"mmm")</f>
        <v>Nov</v>
      </c>
      <c r="D1019" s="2" t="str">
        <f>"Q"&amp;INT((MONTH(Data_Table[[#This Row],[Date]])-1)/3)+1</f>
        <v>Q4</v>
      </c>
      <c r="E1019" s="2">
        <f>WEEKNUM(Data_Table[[#This Row],[Date]], 2)</f>
        <v>46</v>
      </c>
      <c r="F1019" s="2" t="s">
        <v>362</v>
      </c>
      <c r="G1019" s="2" t="s">
        <v>110</v>
      </c>
      <c r="H1019" s="2" t="s">
        <v>232</v>
      </c>
      <c r="I1019" s="3">
        <v>16.5</v>
      </c>
    </row>
    <row r="1020" spans="1:9">
      <c r="A1020" s="1">
        <v>44874</v>
      </c>
      <c r="B1020" s="29">
        <f>YEAR(Data_Table[[#This Row],[Date]])</f>
        <v>2022</v>
      </c>
      <c r="C1020" s="2" t="str">
        <f>TEXT(Data_Table[[#This Row],[Date]],"mmm")</f>
        <v>Nov</v>
      </c>
      <c r="D1020" s="2" t="str">
        <f>"Q"&amp;INT((MONTH(Data_Table[[#This Row],[Date]])-1)/3)+1</f>
        <v>Q4</v>
      </c>
      <c r="E1020" s="2">
        <f>WEEKNUM(Data_Table[[#This Row],[Date]], 2)</f>
        <v>46</v>
      </c>
      <c r="F1020" s="2" t="s">
        <v>367</v>
      </c>
      <c r="G1020" s="2" t="s">
        <v>10</v>
      </c>
      <c r="H1020" s="2" t="s">
        <v>10</v>
      </c>
      <c r="I1020" s="3">
        <v>142.5</v>
      </c>
    </row>
    <row r="1021" spans="1:9">
      <c r="A1021" s="1">
        <v>44876</v>
      </c>
      <c r="B1021" s="29">
        <f>YEAR(Data_Table[[#This Row],[Date]])</f>
        <v>2022</v>
      </c>
      <c r="C1021" s="2" t="str">
        <f>TEXT(Data_Table[[#This Row],[Date]],"mmm")</f>
        <v>Nov</v>
      </c>
      <c r="D1021" s="2" t="str">
        <f>"Q"&amp;INT((MONTH(Data_Table[[#This Row],[Date]])-1)/3)+1</f>
        <v>Q4</v>
      </c>
      <c r="E1021" s="2">
        <f>WEEKNUM(Data_Table[[#This Row],[Date]], 2)</f>
        <v>46</v>
      </c>
      <c r="F1021" s="2" t="s">
        <v>324</v>
      </c>
      <c r="G1021" s="2" t="s">
        <v>80</v>
      </c>
      <c r="H1021" s="2" t="s">
        <v>199</v>
      </c>
      <c r="I1021" s="3">
        <v>29</v>
      </c>
    </row>
    <row r="1022" spans="1:9">
      <c r="A1022" s="1">
        <v>44881</v>
      </c>
      <c r="B1022" s="29">
        <f>YEAR(Data_Table[[#This Row],[Date]])</f>
        <v>2022</v>
      </c>
      <c r="C1022" s="2" t="str">
        <f>TEXT(Data_Table[[#This Row],[Date]],"mmm")</f>
        <v>Nov</v>
      </c>
      <c r="D1022" s="2" t="str">
        <f>"Q"&amp;INT((MONTH(Data_Table[[#This Row],[Date]])-1)/3)+1</f>
        <v>Q4</v>
      </c>
      <c r="E1022" s="2">
        <f>WEEKNUM(Data_Table[[#This Row],[Date]], 2)</f>
        <v>47</v>
      </c>
      <c r="F1022" s="2" t="s">
        <v>300</v>
      </c>
      <c r="G1022" s="2" t="s">
        <v>60</v>
      </c>
      <c r="H1022" s="2" t="s">
        <v>177</v>
      </c>
      <c r="I1022" s="3">
        <v>25.04</v>
      </c>
    </row>
    <row r="1023" spans="1:9">
      <c r="A1023" s="1">
        <v>44881</v>
      </c>
      <c r="B1023" s="29">
        <f>YEAR(Data_Table[[#This Row],[Date]])</f>
        <v>2022</v>
      </c>
      <c r="C1023" s="2" t="str">
        <f>TEXT(Data_Table[[#This Row],[Date]],"mmm")</f>
        <v>Nov</v>
      </c>
      <c r="D1023" s="2" t="str">
        <f>"Q"&amp;INT((MONTH(Data_Table[[#This Row],[Date]])-1)/3)+1</f>
        <v>Q4</v>
      </c>
      <c r="E1023" s="2">
        <f>WEEKNUM(Data_Table[[#This Row],[Date]], 2)</f>
        <v>47</v>
      </c>
      <c r="F1023" s="2" t="s">
        <v>362</v>
      </c>
      <c r="G1023" s="2" t="s">
        <v>110</v>
      </c>
      <c r="H1023" s="2" t="s">
        <v>232</v>
      </c>
      <c r="I1023" s="3">
        <v>16.5</v>
      </c>
    </row>
    <row r="1024" spans="1:9">
      <c r="A1024" s="1">
        <v>44886</v>
      </c>
      <c r="B1024" s="29">
        <f>YEAR(Data_Table[[#This Row],[Date]])</f>
        <v>2022</v>
      </c>
      <c r="C1024" s="2" t="str">
        <f>TEXT(Data_Table[[#This Row],[Date]],"mmm")</f>
        <v>Nov</v>
      </c>
      <c r="D1024" s="2" t="str">
        <f>"Q"&amp;INT((MONTH(Data_Table[[#This Row],[Date]])-1)/3)+1</f>
        <v>Q4</v>
      </c>
      <c r="E1024" s="2">
        <f>WEEKNUM(Data_Table[[#This Row],[Date]], 2)</f>
        <v>48</v>
      </c>
      <c r="F1024" s="2" t="s">
        <v>379</v>
      </c>
      <c r="G1024" s="2" t="s">
        <v>123</v>
      </c>
      <c r="H1024" s="2" t="s">
        <v>246</v>
      </c>
      <c r="I1024" s="3">
        <v>667.8</v>
      </c>
    </row>
    <row r="1025" spans="1:9">
      <c r="A1025" s="1">
        <v>44888</v>
      </c>
      <c r="B1025" s="29">
        <f>YEAR(Data_Table[[#This Row],[Date]])</f>
        <v>2022</v>
      </c>
      <c r="C1025" s="2" t="str">
        <f>TEXT(Data_Table[[#This Row],[Date]],"mmm")</f>
        <v>Nov</v>
      </c>
      <c r="D1025" s="2" t="str">
        <f>"Q"&amp;INT((MONTH(Data_Table[[#This Row],[Date]])-1)/3)+1</f>
        <v>Q4</v>
      </c>
      <c r="E1025" s="2">
        <f>WEEKNUM(Data_Table[[#This Row],[Date]], 2)</f>
        <v>48</v>
      </c>
      <c r="F1025" s="2" t="s">
        <v>310</v>
      </c>
      <c r="G1025" s="2" t="s">
        <v>68</v>
      </c>
      <c r="H1025" s="2" t="s">
        <v>185</v>
      </c>
      <c r="I1025" s="3">
        <v>24.29</v>
      </c>
    </row>
    <row r="1026" spans="1:9">
      <c r="A1026" s="1">
        <v>44888</v>
      </c>
      <c r="B1026" s="29">
        <f>YEAR(Data_Table[[#This Row],[Date]])</f>
        <v>2022</v>
      </c>
      <c r="C1026" s="2" t="str">
        <f>TEXT(Data_Table[[#This Row],[Date]],"mmm")</f>
        <v>Nov</v>
      </c>
      <c r="D1026" s="2" t="str">
        <f>"Q"&amp;INT((MONTH(Data_Table[[#This Row],[Date]])-1)/3)+1</f>
        <v>Q4</v>
      </c>
      <c r="E1026" s="2">
        <f>WEEKNUM(Data_Table[[#This Row],[Date]], 2)</f>
        <v>48</v>
      </c>
      <c r="F1026" s="2" t="s">
        <v>362</v>
      </c>
      <c r="G1026" s="2" t="s">
        <v>110</v>
      </c>
      <c r="H1026" s="2" t="s">
        <v>232</v>
      </c>
      <c r="I1026" s="3">
        <v>16.5</v>
      </c>
    </row>
    <row r="1027" spans="1:9">
      <c r="A1027" s="1">
        <v>44890</v>
      </c>
      <c r="B1027" s="29">
        <f>YEAR(Data_Table[[#This Row],[Date]])</f>
        <v>2022</v>
      </c>
      <c r="C1027" s="2" t="str">
        <f>TEXT(Data_Table[[#This Row],[Date]],"mmm")</f>
        <v>Nov</v>
      </c>
      <c r="D1027" s="2" t="str">
        <f>"Q"&amp;INT((MONTH(Data_Table[[#This Row],[Date]])-1)/3)+1</f>
        <v>Q4</v>
      </c>
      <c r="E1027" s="2">
        <f>WEEKNUM(Data_Table[[#This Row],[Date]], 2)</f>
        <v>48</v>
      </c>
      <c r="F1027" s="2" t="s">
        <v>324</v>
      </c>
      <c r="G1027" s="2" t="s">
        <v>80</v>
      </c>
      <c r="H1027" s="2" t="s">
        <v>199</v>
      </c>
      <c r="I1027" s="3">
        <v>29</v>
      </c>
    </row>
    <row r="1028" spans="1:9">
      <c r="A1028" s="1">
        <v>44890</v>
      </c>
      <c r="B1028" s="29">
        <f>YEAR(Data_Table[[#This Row],[Date]])</f>
        <v>2022</v>
      </c>
      <c r="C1028" s="2" t="str">
        <f>TEXT(Data_Table[[#This Row],[Date]],"mmm")</f>
        <v>Nov</v>
      </c>
      <c r="D1028" s="2" t="str">
        <f>"Q"&amp;INT((MONTH(Data_Table[[#This Row],[Date]])-1)/3)+1</f>
        <v>Q4</v>
      </c>
      <c r="E1028" s="2">
        <f>WEEKNUM(Data_Table[[#This Row],[Date]], 2)</f>
        <v>48</v>
      </c>
      <c r="F1028" s="2" t="s">
        <v>377</v>
      </c>
      <c r="G1028" s="2" t="s">
        <v>121</v>
      </c>
      <c r="H1028" s="2" t="s">
        <v>244</v>
      </c>
      <c r="I1028" s="3">
        <v>260</v>
      </c>
    </row>
    <row r="1029" spans="1:9">
      <c r="A1029" s="1">
        <v>44894</v>
      </c>
      <c r="B1029" s="29">
        <f>YEAR(Data_Table[[#This Row],[Date]])</f>
        <v>2022</v>
      </c>
      <c r="C1029" s="2" t="str">
        <f>TEXT(Data_Table[[#This Row],[Date]],"mmm")</f>
        <v>Nov</v>
      </c>
      <c r="D1029" s="2" t="str">
        <f>"Q"&amp;INT((MONTH(Data_Table[[#This Row],[Date]])-1)/3)+1</f>
        <v>Q4</v>
      </c>
      <c r="E1029" s="2">
        <f>WEEKNUM(Data_Table[[#This Row],[Date]], 2)</f>
        <v>49</v>
      </c>
      <c r="F1029" s="2" t="s">
        <v>300</v>
      </c>
      <c r="G1029" s="2" t="s">
        <v>60</v>
      </c>
      <c r="H1029" s="2" t="s">
        <v>177</v>
      </c>
      <c r="I1029" s="3">
        <v>25</v>
      </c>
    </row>
    <row r="1030" spans="1:9">
      <c r="A1030" s="1">
        <v>44906</v>
      </c>
      <c r="B1030" s="29">
        <f>YEAR(Data_Table[[#This Row],[Date]])</f>
        <v>2022</v>
      </c>
      <c r="C1030" s="2" t="str">
        <f>TEXT(Data_Table[[#This Row],[Date]],"mmm")</f>
        <v>Dec</v>
      </c>
      <c r="D1030" s="2" t="str">
        <f>"Q"&amp;INT((MONTH(Data_Table[[#This Row],[Date]])-1)/3)+1</f>
        <v>Q4</v>
      </c>
      <c r="E1030" s="2">
        <f>WEEKNUM(Data_Table[[#This Row],[Date]], 2)</f>
        <v>50</v>
      </c>
      <c r="F1030" s="2" t="s">
        <v>300</v>
      </c>
      <c r="G1030" s="2" t="s">
        <v>60</v>
      </c>
      <c r="H1030" s="2" t="s">
        <v>177</v>
      </c>
      <c r="I1030" s="3">
        <v>25</v>
      </c>
    </row>
    <row r="1031" spans="1:9">
      <c r="A1031" s="1">
        <v>44908</v>
      </c>
      <c r="B1031" s="29">
        <f>YEAR(Data_Table[[#This Row],[Date]])</f>
        <v>2022</v>
      </c>
      <c r="C1031" s="2" t="str">
        <f>TEXT(Data_Table[[#This Row],[Date]],"mmm")</f>
        <v>Dec</v>
      </c>
      <c r="D1031" s="2" t="str">
        <f>"Q"&amp;INT((MONTH(Data_Table[[#This Row],[Date]])-1)/3)+1</f>
        <v>Q4</v>
      </c>
      <c r="E1031" s="2">
        <f>WEEKNUM(Data_Table[[#This Row],[Date]], 2)</f>
        <v>51</v>
      </c>
      <c r="F1031" s="2" t="s">
        <v>367</v>
      </c>
      <c r="G1031" s="2" t="s">
        <v>10</v>
      </c>
      <c r="H1031" s="2" t="s">
        <v>10</v>
      </c>
      <c r="I1031" s="3">
        <v>142.5</v>
      </c>
    </row>
    <row r="1032" spans="1:9">
      <c r="A1032" s="1">
        <v>44909</v>
      </c>
      <c r="B1032" s="29">
        <f>YEAR(Data_Table[[#This Row],[Date]])</f>
        <v>2022</v>
      </c>
      <c r="C1032" s="2" t="str">
        <f>TEXT(Data_Table[[#This Row],[Date]],"mmm")</f>
        <v>Dec</v>
      </c>
      <c r="D1032" s="2" t="str">
        <f>"Q"&amp;INT((MONTH(Data_Table[[#This Row],[Date]])-1)/3)+1</f>
        <v>Q4</v>
      </c>
      <c r="E1032" s="2">
        <f>WEEKNUM(Data_Table[[#This Row],[Date]], 2)</f>
        <v>51</v>
      </c>
      <c r="F1032" s="2" t="s">
        <v>362</v>
      </c>
      <c r="G1032" s="2" t="s">
        <v>110</v>
      </c>
      <c r="H1032" s="2" t="s">
        <v>232</v>
      </c>
      <c r="I1032" s="3">
        <v>16.5</v>
      </c>
    </row>
    <row r="1033" spans="1:9">
      <c r="A1033" s="1">
        <v>44910</v>
      </c>
      <c r="B1033" s="29">
        <f>YEAR(Data_Table[[#This Row],[Date]])</f>
        <v>2022</v>
      </c>
      <c r="C1033" s="2" t="str">
        <f>TEXT(Data_Table[[#This Row],[Date]],"mmm")</f>
        <v>Dec</v>
      </c>
      <c r="D1033" s="2" t="str">
        <f>"Q"&amp;INT((MONTH(Data_Table[[#This Row],[Date]])-1)/3)+1</f>
        <v>Q4</v>
      </c>
      <c r="E1033" s="2">
        <f>WEEKNUM(Data_Table[[#This Row],[Date]], 2)</f>
        <v>51</v>
      </c>
      <c r="F1033" s="2" t="s">
        <v>26</v>
      </c>
      <c r="G1033" s="2" t="s">
        <v>46</v>
      </c>
      <c r="H1033" s="2" t="s">
        <v>158</v>
      </c>
      <c r="I1033" s="3">
        <v>269.10000000000002</v>
      </c>
    </row>
    <row r="1034" spans="1:9">
      <c r="A1034" s="1">
        <v>44913</v>
      </c>
      <c r="B1034" s="29">
        <f>YEAR(Data_Table[[#This Row],[Date]])</f>
        <v>2022</v>
      </c>
      <c r="C1034" s="2" t="str">
        <f>TEXT(Data_Table[[#This Row],[Date]],"mmm")</f>
        <v>Dec</v>
      </c>
      <c r="D1034" s="2" t="str">
        <f>"Q"&amp;INT((MONTH(Data_Table[[#This Row],[Date]])-1)/3)+1</f>
        <v>Q4</v>
      </c>
      <c r="E1034" s="2">
        <f>WEEKNUM(Data_Table[[#This Row],[Date]], 2)</f>
        <v>51</v>
      </c>
      <c r="F1034" s="2" t="s">
        <v>331</v>
      </c>
      <c r="G1034" s="2" t="s">
        <v>87</v>
      </c>
      <c r="H1034" s="2" t="s">
        <v>206</v>
      </c>
      <c r="I1034" s="3">
        <v>864.36</v>
      </c>
    </row>
    <row r="1035" spans="1:9">
      <c r="A1035" s="1">
        <v>44923</v>
      </c>
      <c r="B1035" s="29">
        <f>YEAR(Data_Table[[#This Row],[Date]])</f>
        <v>2022</v>
      </c>
      <c r="C1035" s="2" t="str">
        <f>TEXT(Data_Table[[#This Row],[Date]],"mmm")</f>
        <v>Dec</v>
      </c>
      <c r="D1035" s="2" t="str">
        <f>"Q"&amp;INT((MONTH(Data_Table[[#This Row],[Date]])-1)/3)+1</f>
        <v>Q4</v>
      </c>
      <c r="E1035" s="2">
        <f>WEEKNUM(Data_Table[[#This Row],[Date]], 2)</f>
        <v>53</v>
      </c>
      <c r="F1035" s="2" t="s">
        <v>362</v>
      </c>
      <c r="G1035" s="2" t="s">
        <v>110</v>
      </c>
      <c r="H1035" s="2" t="s">
        <v>232</v>
      </c>
      <c r="I1035" s="3">
        <v>16.5</v>
      </c>
    </row>
    <row r="1036" spans="1:9">
      <c r="A1036" s="1">
        <v>44925</v>
      </c>
      <c r="B1036" s="29">
        <f>YEAR(Data_Table[[#This Row],[Date]])</f>
        <v>2022</v>
      </c>
      <c r="C1036" s="2" t="str">
        <f>TEXT(Data_Table[[#This Row],[Date]],"mmm")</f>
        <v>Dec</v>
      </c>
      <c r="D1036" s="2" t="str">
        <f>"Q"&amp;INT((MONTH(Data_Table[[#This Row],[Date]])-1)/3)+1</f>
        <v>Q4</v>
      </c>
      <c r="E1036" s="2">
        <f>WEEKNUM(Data_Table[[#This Row],[Date]], 2)</f>
        <v>53</v>
      </c>
      <c r="F1036" s="2" t="s">
        <v>264</v>
      </c>
      <c r="G1036" s="2" t="s">
        <v>30</v>
      </c>
      <c r="H1036" s="2" t="s">
        <v>142</v>
      </c>
      <c r="I1036" s="3">
        <v>26</v>
      </c>
    </row>
    <row r="1037" spans="1:9">
      <c r="A1037" s="1">
        <v>44929</v>
      </c>
      <c r="B1037" s="29">
        <f>YEAR(Data_Table[[#This Row],[Date]])</f>
        <v>2023</v>
      </c>
      <c r="C1037" s="2" t="str">
        <f>TEXT(Data_Table[[#This Row],[Date]],"mmm")</f>
        <v>Jan</v>
      </c>
      <c r="D1037" s="2" t="str">
        <f>"Q"&amp;INT((MONTH(Data_Table[[#This Row],[Date]])-1)/3)+1</f>
        <v>Q1</v>
      </c>
      <c r="E1037" s="2">
        <f>WEEKNUM(Data_Table[[#This Row],[Date]], 2)</f>
        <v>2</v>
      </c>
      <c r="F1037" s="2" t="s">
        <v>261</v>
      </c>
      <c r="G1037" s="2" t="s">
        <v>27</v>
      </c>
      <c r="H1037" s="2" t="s">
        <v>139</v>
      </c>
      <c r="I1037" s="3">
        <v>26</v>
      </c>
    </row>
    <row r="1038" spans="1:9">
      <c r="A1038" s="1">
        <v>44930</v>
      </c>
      <c r="B1038" s="29">
        <f>YEAR(Data_Table[[#This Row],[Date]])</f>
        <v>2023</v>
      </c>
      <c r="C1038" s="2" t="str">
        <f>TEXT(Data_Table[[#This Row],[Date]],"mmm")</f>
        <v>Jan</v>
      </c>
      <c r="D1038" s="2" t="str">
        <f>"Q"&amp;INT((MONTH(Data_Table[[#This Row],[Date]])-1)/3)+1</f>
        <v>Q1</v>
      </c>
      <c r="E1038" s="2">
        <f>WEEKNUM(Data_Table[[#This Row],[Date]], 2)</f>
        <v>2</v>
      </c>
      <c r="F1038" s="2" t="s">
        <v>362</v>
      </c>
      <c r="G1038" s="2" t="s">
        <v>110</v>
      </c>
      <c r="H1038" s="2" t="s">
        <v>232</v>
      </c>
      <c r="I1038" s="3">
        <v>16.5</v>
      </c>
    </row>
    <row r="1039" spans="1:9">
      <c r="A1039" s="1">
        <v>44931</v>
      </c>
      <c r="B1039" s="29">
        <f>YEAR(Data_Table[[#This Row],[Date]])</f>
        <v>2023</v>
      </c>
      <c r="C1039" s="2" t="str">
        <f>TEXT(Data_Table[[#This Row],[Date]],"mmm")</f>
        <v>Jan</v>
      </c>
      <c r="D1039" s="2" t="str">
        <f>"Q"&amp;INT((MONTH(Data_Table[[#This Row],[Date]])-1)/3)+1</f>
        <v>Q1</v>
      </c>
      <c r="E1039" s="2">
        <f>WEEKNUM(Data_Table[[#This Row],[Date]], 2)</f>
        <v>2</v>
      </c>
      <c r="F1039" s="2" t="s">
        <v>264</v>
      </c>
      <c r="G1039" s="2" t="s">
        <v>30</v>
      </c>
      <c r="H1039" s="2" t="s">
        <v>142</v>
      </c>
      <c r="I1039" s="3">
        <v>26</v>
      </c>
    </row>
    <row r="1040" spans="1:9">
      <c r="A1040" s="1">
        <v>44932</v>
      </c>
      <c r="B1040" s="29">
        <f>YEAR(Data_Table[[#This Row],[Date]])</f>
        <v>2023</v>
      </c>
      <c r="C1040" s="2" t="str">
        <f>TEXT(Data_Table[[#This Row],[Date]],"mmm")</f>
        <v>Jan</v>
      </c>
      <c r="D1040" s="2" t="str">
        <f>"Q"&amp;INT((MONTH(Data_Table[[#This Row],[Date]])-1)/3)+1</f>
        <v>Q1</v>
      </c>
      <c r="E1040" s="2">
        <f>WEEKNUM(Data_Table[[#This Row],[Date]], 2)</f>
        <v>2</v>
      </c>
      <c r="F1040" s="2" t="s">
        <v>324</v>
      </c>
      <c r="G1040" s="2" t="s">
        <v>80</v>
      </c>
      <c r="H1040" s="2" t="s">
        <v>199</v>
      </c>
      <c r="I1040" s="3">
        <v>29</v>
      </c>
    </row>
    <row r="1041" spans="1:9">
      <c r="A1041" s="1">
        <v>44933</v>
      </c>
      <c r="B1041" s="29">
        <f>YEAR(Data_Table[[#This Row],[Date]])</f>
        <v>2023</v>
      </c>
      <c r="C1041" s="2" t="str">
        <f>TEXT(Data_Table[[#This Row],[Date]],"mmm")</f>
        <v>Jan</v>
      </c>
      <c r="D1041" s="2" t="str">
        <f>"Q"&amp;INT((MONTH(Data_Table[[#This Row],[Date]])-1)/3)+1</f>
        <v>Q1</v>
      </c>
      <c r="E1041" s="2">
        <f>WEEKNUM(Data_Table[[#This Row],[Date]], 2)</f>
        <v>2</v>
      </c>
      <c r="F1041" s="2" t="s">
        <v>278</v>
      </c>
      <c r="G1041" s="2" t="s">
        <v>43</v>
      </c>
      <c r="H1041" s="2" t="s">
        <v>155</v>
      </c>
      <c r="I1041" s="3">
        <v>216.36</v>
      </c>
    </row>
    <row r="1042" spans="1:9">
      <c r="A1042" s="1">
        <v>44936</v>
      </c>
      <c r="B1042" s="29">
        <f>YEAR(Data_Table[[#This Row],[Date]])</f>
        <v>2023</v>
      </c>
      <c r="C1042" s="2" t="str">
        <f>TEXT(Data_Table[[#This Row],[Date]],"mmm")</f>
        <v>Jan</v>
      </c>
      <c r="D1042" s="2" t="str">
        <f>"Q"&amp;INT((MONTH(Data_Table[[#This Row],[Date]])-1)/3)+1</f>
        <v>Q1</v>
      </c>
      <c r="E1042" s="2">
        <f>WEEKNUM(Data_Table[[#This Row],[Date]], 2)</f>
        <v>3</v>
      </c>
      <c r="F1042" s="2" t="s">
        <v>261</v>
      </c>
      <c r="G1042" s="2" t="s">
        <v>27</v>
      </c>
      <c r="H1042" s="2" t="s">
        <v>139</v>
      </c>
      <c r="I1042" s="3">
        <v>26</v>
      </c>
    </row>
    <row r="1043" spans="1:9">
      <c r="A1043" s="1">
        <v>44937</v>
      </c>
      <c r="B1043" s="29">
        <f>YEAR(Data_Table[[#This Row],[Date]])</f>
        <v>2023</v>
      </c>
      <c r="C1043" s="2" t="str">
        <f>TEXT(Data_Table[[#This Row],[Date]],"mmm")</f>
        <v>Jan</v>
      </c>
      <c r="D1043" s="2" t="str">
        <f>"Q"&amp;INT((MONTH(Data_Table[[#This Row],[Date]])-1)/3)+1</f>
        <v>Q1</v>
      </c>
      <c r="E1043" s="2">
        <f>WEEKNUM(Data_Table[[#This Row],[Date]], 2)</f>
        <v>3</v>
      </c>
      <c r="F1043" s="2" t="s">
        <v>362</v>
      </c>
      <c r="G1043" s="2" t="s">
        <v>110</v>
      </c>
      <c r="H1043" s="2" t="s">
        <v>232</v>
      </c>
      <c r="I1043" s="3">
        <v>16.5</v>
      </c>
    </row>
    <row r="1044" spans="1:9">
      <c r="A1044" s="1">
        <v>44943</v>
      </c>
      <c r="B1044" s="29">
        <f>YEAR(Data_Table[[#This Row],[Date]])</f>
        <v>2023</v>
      </c>
      <c r="C1044" s="2" t="str">
        <f>TEXT(Data_Table[[#This Row],[Date]],"mmm")</f>
        <v>Jan</v>
      </c>
      <c r="D1044" s="2" t="str">
        <f>"Q"&amp;INT((MONTH(Data_Table[[#This Row],[Date]])-1)/3)+1</f>
        <v>Q1</v>
      </c>
      <c r="E1044" s="2">
        <f>WEEKNUM(Data_Table[[#This Row],[Date]], 2)</f>
        <v>4</v>
      </c>
      <c r="F1044" s="2" t="s">
        <v>261</v>
      </c>
      <c r="G1044" s="2" t="s">
        <v>27</v>
      </c>
      <c r="H1044" s="2" t="s">
        <v>139</v>
      </c>
      <c r="I1044" s="3">
        <v>26</v>
      </c>
    </row>
    <row r="1045" spans="1:9">
      <c r="A1045" s="1">
        <v>44943</v>
      </c>
      <c r="B1045" s="29">
        <f>YEAR(Data_Table[[#This Row],[Date]])</f>
        <v>2023</v>
      </c>
      <c r="C1045" s="2" t="str">
        <f>TEXT(Data_Table[[#This Row],[Date]],"mmm")</f>
        <v>Jan</v>
      </c>
      <c r="D1045" s="2" t="str">
        <f>"Q"&amp;INT((MONTH(Data_Table[[#This Row],[Date]])-1)/3)+1</f>
        <v>Q1</v>
      </c>
      <c r="E1045" s="2">
        <f>WEEKNUM(Data_Table[[#This Row],[Date]], 2)</f>
        <v>4</v>
      </c>
      <c r="F1045" s="2" t="s">
        <v>264</v>
      </c>
      <c r="G1045" s="2" t="s">
        <v>30</v>
      </c>
      <c r="H1045" s="2" t="s">
        <v>142</v>
      </c>
      <c r="I1045" s="3">
        <v>26</v>
      </c>
    </row>
    <row r="1046" spans="1:9">
      <c r="A1046" s="1">
        <v>44944</v>
      </c>
      <c r="B1046" s="29">
        <f>YEAR(Data_Table[[#This Row],[Date]])</f>
        <v>2023</v>
      </c>
      <c r="C1046" s="2" t="str">
        <f>TEXT(Data_Table[[#This Row],[Date]],"mmm")</f>
        <v>Jan</v>
      </c>
      <c r="D1046" s="2" t="str">
        <f>"Q"&amp;INT((MONTH(Data_Table[[#This Row],[Date]])-1)/3)+1</f>
        <v>Q1</v>
      </c>
      <c r="E1046" s="2">
        <f>WEEKNUM(Data_Table[[#This Row],[Date]], 2)</f>
        <v>4</v>
      </c>
      <c r="F1046" s="2" t="s">
        <v>362</v>
      </c>
      <c r="G1046" s="2" t="s">
        <v>110</v>
      </c>
      <c r="H1046" s="2" t="s">
        <v>232</v>
      </c>
      <c r="I1046" s="3">
        <v>16.5</v>
      </c>
    </row>
    <row r="1047" spans="1:9">
      <c r="A1047" s="1">
        <v>44944</v>
      </c>
      <c r="B1047" s="29">
        <f>YEAR(Data_Table[[#This Row],[Date]])</f>
        <v>2023</v>
      </c>
      <c r="C1047" s="2" t="str">
        <f>TEXT(Data_Table[[#This Row],[Date]],"mmm")</f>
        <v>Jan</v>
      </c>
      <c r="D1047" s="2" t="str">
        <f>"Q"&amp;INT((MONTH(Data_Table[[#This Row],[Date]])-1)/3)+1</f>
        <v>Q1</v>
      </c>
      <c r="E1047" s="2">
        <f>WEEKNUM(Data_Table[[#This Row],[Date]], 2)</f>
        <v>4</v>
      </c>
      <c r="F1047" s="2" t="s">
        <v>367</v>
      </c>
      <c r="G1047" s="2" t="s">
        <v>10</v>
      </c>
      <c r="H1047" s="2" t="s">
        <v>10</v>
      </c>
      <c r="I1047" s="3">
        <v>142.5</v>
      </c>
    </row>
    <row r="1048" spans="1:9">
      <c r="A1048" s="1">
        <v>44945</v>
      </c>
      <c r="B1048" s="29">
        <f>YEAR(Data_Table[[#This Row],[Date]])</f>
        <v>2023</v>
      </c>
      <c r="C1048" s="2" t="str">
        <f>TEXT(Data_Table[[#This Row],[Date]],"mmm")</f>
        <v>Jan</v>
      </c>
      <c r="D1048" s="2" t="str">
        <f>"Q"&amp;INT((MONTH(Data_Table[[#This Row],[Date]])-1)/3)+1</f>
        <v>Q1</v>
      </c>
      <c r="E1048" s="2">
        <f>WEEKNUM(Data_Table[[#This Row],[Date]], 2)</f>
        <v>4</v>
      </c>
      <c r="F1048" s="2" t="s">
        <v>26</v>
      </c>
      <c r="G1048" s="2" t="s">
        <v>46</v>
      </c>
      <c r="H1048" s="2" t="s">
        <v>158</v>
      </c>
      <c r="I1048" s="3">
        <v>325.64</v>
      </c>
    </row>
    <row r="1049" spans="1:9">
      <c r="A1049" s="1">
        <v>44946</v>
      </c>
      <c r="B1049" s="29">
        <f>YEAR(Data_Table[[#This Row],[Date]])</f>
        <v>2023</v>
      </c>
      <c r="C1049" s="2" t="str">
        <f>TEXT(Data_Table[[#This Row],[Date]],"mmm")</f>
        <v>Jan</v>
      </c>
      <c r="D1049" s="2" t="str">
        <f>"Q"&amp;INT((MONTH(Data_Table[[#This Row],[Date]])-1)/3)+1</f>
        <v>Q1</v>
      </c>
      <c r="E1049" s="2">
        <f>WEEKNUM(Data_Table[[#This Row],[Date]], 2)</f>
        <v>4</v>
      </c>
      <c r="F1049" s="2" t="s">
        <v>324</v>
      </c>
      <c r="G1049" s="2" t="s">
        <v>80</v>
      </c>
      <c r="H1049" s="2" t="s">
        <v>199</v>
      </c>
      <c r="I1049" s="3">
        <v>29</v>
      </c>
    </row>
    <row r="1050" spans="1:9">
      <c r="A1050" s="1">
        <v>44949</v>
      </c>
      <c r="B1050" s="29">
        <f>YEAR(Data_Table[[#This Row],[Date]])</f>
        <v>2023</v>
      </c>
      <c r="C1050" s="2" t="str">
        <f>TEXT(Data_Table[[#This Row],[Date]],"mmm")</f>
        <v>Jan</v>
      </c>
      <c r="D1050" s="2" t="str">
        <f>"Q"&amp;INT((MONTH(Data_Table[[#This Row],[Date]])-1)/3)+1</f>
        <v>Q1</v>
      </c>
      <c r="E1050" s="2">
        <f>WEEKNUM(Data_Table[[#This Row],[Date]], 2)</f>
        <v>5</v>
      </c>
      <c r="F1050" s="2" t="s">
        <v>261</v>
      </c>
      <c r="G1050" s="2" t="s">
        <v>27</v>
      </c>
      <c r="H1050" s="2" t="s">
        <v>139</v>
      </c>
      <c r="I1050" s="3">
        <v>26</v>
      </c>
    </row>
    <row r="1051" spans="1:9">
      <c r="A1051" s="1">
        <v>44951</v>
      </c>
      <c r="B1051" s="29">
        <f>YEAR(Data_Table[[#This Row],[Date]])</f>
        <v>2023</v>
      </c>
      <c r="C1051" s="2" t="str">
        <f>TEXT(Data_Table[[#This Row],[Date]],"mmm")</f>
        <v>Jan</v>
      </c>
      <c r="D1051" s="2" t="str">
        <f>"Q"&amp;INT((MONTH(Data_Table[[#This Row],[Date]])-1)/3)+1</f>
        <v>Q1</v>
      </c>
      <c r="E1051" s="2">
        <f>WEEKNUM(Data_Table[[#This Row],[Date]], 2)</f>
        <v>5</v>
      </c>
      <c r="F1051" s="2" t="s">
        <v>362</v>
      </c>
      <c r="G1051" s="2" t="s">
        <v>110</v>
      </c>
      <c r="H1051" s="2" t="s">
        <v>232</v>
      </c>
      <c r="I1051" s="3">
        <v>16.5</v>
      </c>
    </row>
    <row r="1052" spans="1:9">
      <c r="A1052" s="1">
        <v>44952</v>
      </c>
      <c r="B1052" s="29">
        <f>YEAR(Data_Table[[#This Row],[Date]])</f>
        <v>2023</v>
      </c>
      <c r="C1052" s="2" t="str">
        <f>TEXT(Data_Table[[#This Row],[Date]],"mmm")</f>
        <v>Jan</v>
      </c>
      <c r="D1052" s="2" t="str">
        <f>"Q"&amp;INT((MONTH(Data_Table[[#This Row],[Date]])-1)/3)+1</f>
        <v>Q1</v>
      </c>
      <c r="E1052" s="2">
        <f>WEEKNUM(Data_Table[[#This Row],[Date]], 2)</f>
        <v>5</v>
      </c>
      <c r="F1052" s="2" t="s">
        <v>298</v>
      </c>
      <c r="G1052" s="2" t="s">
        <v>59</v>
      </c>
      <c r="H1052" s="2" t="s">
        <v>175</v>
      </c>
      <c r="I1052" s="3">
        <v>208</v>
      </c>
    </row>
    <row r="1053" spans="1:9">
      <c r="A1053" s="1">
        <v>44956</v>
      </c>
      <c r="B1053" s="29">
        <f>YEAR(Data_Table[[#This Row],[Date]])</f>
        <v>2023</v>
      </c>
      <c r="C1053" s="2" t="str">
        <f>TEXT(Data_Table[[#This Row],[Date]],"mmm")</f>
        <v>Jan</v>
      </c>
      <c r="D1053" s="2" t="str">
        <f>"Q"&amp;INT((MONTH(Data_Table[[#This Row],[Date]])-1)/3)+1</f>
        <v>Q1</v>
      </c>
      <c r="E1053" s="2">
        <f>WEEKNUM(Data_Table[[#This Row],[Date]], 2)</f>
        <v>6</v>
      </c>
      <c r="F1053" s="2" t="s">
        <v>261</v>
      </c>
      <c r="G1053" s="2" t="s">
        <v>27</v>
      </c>
      <c r="H1053" s="2" t="s">
        <v>139</v>
      </c>
      <c r="I1053" s="3">
        <v>26</v>
      </c>
    </row>
    <row r="1054" spans="1:9">
      <c r="A1054" s="1">
        <v>44958</v>
      </c>
      <c r="B1054" s="29">
        <f>YEAR(Data_Table[[#This Row],[Date]])</f>
        <v>2023</v>
      </c>
      <c r="C1054" s="2" t="str">
        <f>TEXT(Data_Table[[#This Row],[Date]],"mmm")</f>
        <v>Feb</v>
      </c>
      <c r="D1054" s="2" t="str">
        <f>"Q"&amp;INT((MONTH(Data_Table[[#This Row],[Date]])-1)/3)+1</f>
        <v>Q1</v>
      </c>
      <c r="E1054" s="2">
        <f>WEEKNUM(Data_Table[[#This Row],[Date]], 2)</f>
        <v>6</v>
      </c>
      <c r="F1054" s="2" t="s">
        <v>279</v>
      </c>
      <c r="G1054" s="2" t="s">
        <v>5</v>
      </c>
      <c r="H1054" s="2" t="s">
        <v>5</v>
      </c>
      <c r="I1054" s="3">
        <v>430</v>
      </c>
    </row>
    <row r="1055" spans="1:9">
      <c r="A1055" s="1">
        <v>44958</v>
      </c>
      <c r="B1055" s="29">
        <f>YEAR(Data_Table[[#This Row],[Date]])</f>
        <v>2023</v>
      </c>
      <c r="C1055" s="2" t="str">
        <f>TEXT(Data_Table[[#This Row],[Date]],"mmm")</f>
        <v>Feb</v>
      </c>
      <c r="D1055" s="2" t="str">
        <f>"Q"&amp;INT((MONTH(Data_Table[[#This Row],[Date]])-1)/3)+1</f>
        <v>Q1</v>
      </c>
      <c r="E1055" s="2">
        <f>WEEKNUM(Data_Table[[#This Row],[Date]], 2)</f>
        <v>6</v>
      </c>
      <c r="F1055" s="2" t="s">
        <v>362</v>
      </c>
      <c r="G1055" s="2" t="s">
        <v>110</v>
      </c>
      <c r="H1055" s="2" t="s">
        <v>232</v>
      </c>
      <c r="I1055" s="3">
        <v>16.5</v>
      </c>
    </row>
    <row r="1056" spans="1:9">
      <c r="A1056" s="1">
        <v>44960</v>
      </c>
      <c r="B1056" s="29">
        <f>YEAR(Data_Table[[#This Row],[Date]])</f>
        <v>2023</v>
      </c>
      <c r="C1056" s="2" t="str">
        <f>TEXT(Data_Table[[#This Row],[Date]],"mmm")</f>
        <v>Feb</v>
      </c>
      <c r="D1056" s="2" t="str">
        <f>"Q"&amp;INT((MONTH(Data_Table[[#This Row],[Date]])-1)/3)+1</f>
        <v>Q1</v>
      </c>
      <c r="E1056" s="2">
        <f>WEEKNUM(Data_Table[[#This Row],[Date]], 2)</f>
        <v>6</v>
      </c>
      <c r="F1056" s="2" t="s">
        <v>324</v>
      </c>
      <c r="G1056" s="2" t="s">
        <v>80</v>
      </c>
      <c r="H1056" s="2" t="s">
        <v>199</v>
      </c>
      <c r="I1056" s="3">
        <v>29</v>
      </c>
    </row>
    <row r="1057" spans="1:9">
      <c r="A1057" s="1">
        <v>44963</v>
      </c>
      <c r="B1057" s="29">
        <f>YEAR(Data_Table[[#This Row],[Date]])</f>
        <v>2023</v>
      </c>
      <c r="C1057" s="2" t="str">
        <f>TEXT(Data_Table[[#This Row],[Date]],"mmm")</f>
        <v>Feb</v>
      </c>
      <c r="D1057" s="2" t="str">
        <f>"Q"&amp;INT((MONTH(Data_Table[[#This Row],[Date]])-1)/3)+1</f>
        <v>Q1</v>
      </c>
      <c r="E1057" s="2">
        <f>WEEKNUM(Data_Table[[#This Row],[Date]], 2)</f>
        <v>7</v>
      </c>
      <c r="F1057" s="2" t="s">
        <v>261</v>
      </c>
      <c r="G1057" s="2" t="s">
        <v>27</v>
      </c>
      <c r="H1057" s="2" t="s">
        <v>139</v>
      </c>
      <c r="I1057" s="3">
        <v>26</v>
      </c>
    </row>
    <row r="1058" spans="1:9">
      <c r="A1058" s="1">
        <v>44965</v>
      </c>
      <c r="B1058" s="29">
        <f>YEAR(Data_Table[[#This Row],[Date]])</f>
        <v>2023</v>
      </c>
      <c r="C1058" s="2" t="str">
        <f>TEXT(Data_Table[[#This Row],[Date]],"mmm")</f>
        <v>Feb</v>
      </c>
      <c r="D1058" s="2" t="str">
        <f>"Q"&amp;INT((MONTH(Data_Table[[#This Row],[Date]])-1)/3)+1</f>
        <v>Q1</v>
      </c>
      <c r="E1058" s="2">
        <f>WEEKNUM(Data_Table[[#This Row],[Date]], 2)</f>
        <v>7</v>
      </c>
      <c r="F1058" s="2" t="s">
        <v>362</v>
      </c>
      <c r="G1058" s="2" t="s">
        <v>110</v>
      </c>
      <c r="H1058" s="2" t="s">
        <v>232</v>
      </c>
      <c r="I1058" s="3">
        <v>16.5</v>
      </c>
    </row>
    <row r="1059" spans="1:9">
      <c r="A1059" s="1">
        <v>44965</v>
      </c>
      <c r="B1059" s="29">
        <f>YEAR(Data_Table[[#This Row],[Date]])</f>
        <v>2023</v>
      </c>
      <c r="C1059" s="2" t="str">
        <f>TEXT(Data_Table[[#This Row],[Date]],"mmm")</f>
        <v>Feb</v>
      </c>
      <c r="D1059" s="2" t="str">
        <f>"Q"&amp;INT((MONTH(Data_Table[[#This Row],[Date]])-1)/3)+1</f>
        <v>Q1</v>
      </c>
      <c r="E1059" s="2">
        <f>WEEKNUM(Data_Table[[#This Row],[Date]], 2)</f>
        <v>7</v>
      </c>
      <c r="F1059" s="2" t="s">
        <v>377</v>
      </c>
      <c r="G1059" s="2" t="s">
        <v>121</v>
      </c>
      <c r="H1059" s="2" t="s">
        <v>244</v>
      </c>
      <c r="I1059" s="3">
        <v>286.7</v>
      </c>
    </row>
    <row r="1060" spans="1:9">
      <c r="A1060" s="1">
        <v>44967</v>
      </c>
      <c r="B1060" s="29">
        <f>YEAR(Data_Table[[#This Row],[Date]])</f>
        <v>2023</v>
      </c>
      <c r="C1060" s="2" t="str">
        <f>TEXT(Data_Table[[#This Row],[Date]],"mmm")</f>
        <v>Feb</v>
      </c>
      <c r="D1060" s="2" t="str">
        <f>"Q"&amp;INT((MONTH(Data_Table[[#This Row],[Date]])-1)/3)+1</f>
        <v>Q1</v>
      </c>
      <c r="E1060" s="2">
        <f>WEEKNUM(Data_Table[[#This Row],[Date]], 2)</f>
        <v>7</v>
      </c>
      <c r="F1060" s="2" t="s">
        <v>26</v>
      </c>
      <c r="G1060" s="2" t="s">
        <v>46</v>
      </c>
      <c r="H1060" s="2" t="s">
        <v>158</v>
      </c>
      <c r="I1060" s="3">
        <v>424.79</v>
      </c>
    </row>
    <row r="1061" spans="1:9">
      <c r="A1061" s="1">
        <v>44970</v>
      </c>
      <c r="B1061" s="29">
        <f>YEAR(Data_Table[[#This Row],[Date]])</f>
        <v>2023</v>
      </c>
      <c r="C1061" s="2" t="str">
        <f>TEXT(Data_Table[[#This Row],[Date]],"mmm")</f>
        <v>Feb</v>
      </c>
      <c r="D1061" s="2" t="str">
        <f>"Q"&amp;INT((MONTH(Data_Table[[#This Row],[Date]])-1)/3)+1</f>
        <v>Q1</v>
      </c>
      <c r="E1061" s="2">
        <f>WEEKNUM(Data_Table[[#This Row],[Date]], 2)</f>
        <v>8</v>
      </c>
      <c r="F1061" s="2" t="s">
        <v>261</v>
      </c>
      <c r="G1061" s="2" t="s">
        <v>27</v>
      </c>
      <c r="H1061" s="2" t="s">
        <v>139</v>
      </c>
      <c r="I1061" s="3">
        <v>26</v>
      </c>
    </row>
    <row r="1062" spans="1:9">
      <c r="A1062" s="1">
        <v>44974</v>
      </c>
      <c r="B1062" s="29">
        <f>YEAR(Data_Table[[#This Row],[Date]])</f>
        <v>2023</v>
      </c>
      <c r="C1062" s="2" t="str">
        <f>TEXT(Data_Table[[#This Row],[Date]],"mmm")</f>
        <v>Feb</v>
      </c>
      <c r="D1062" s="2" t="str">
        <f>"Q"&amp;INT((MONTH(Data_Table[[#This Row],[Date]])-1)/3)+1</f>
        <v>Q1</v>
      </c>
      <c r="E1062" s="2">
        <f>WEEKNUM(Data_Table[[#This Row],[Date]], 2)</f>
        <v>8</v>
      </c>
      <c r="F1062" s="2" t="s">
        <v>362</v>
      </c>
      <c r="G1062" s="2" t="s">
        <v>110</v>
      </c>
      <c r="H1062" s="2" t="s">
        <v>232</v>
      </c>
      <c r="I1062" s="3">
        <v>16.5</v>
      </c>
    </row>
    <row r="1063" spans="1:9">
      <c r="A1063" s="1">
        <v>44977</v>
      </c>
      <c r="B1063" s="29">
        <f>YEAR(Data_Table[[#This Row],[Date]])</f>
        <v>2023</v>
      </c>
      <c r="C1063" s="2" t="str">
        <f>TEXT(Data_Table[[#This Row],[Date]],"mmm")</f>
        <v>Feb</v>
      </c>
      <c r="D1063" s="2" t="str">
        <f>"Q"&amp;INT((MONTH(Data_Table[[#This Row],[Date]])-1)/3)+1</f>
        <v>Q1</v>
      </c>
      <c r="E1063" s="2">
        <f>WEEKNUM(Data_Table[[#This Row],[Date]], 2)</f>
        <v>9</v>
      </c>
      <c r="F1063" s="2" t="s">
        <v>261</v>
      </c>
      <c r="G1063" s="2" t="s">
        <v>27</v>
      </c>
      <c r="H1063" s="2" t="s">
        <v>139</v>
      </c>
      <c r="I1063" s="3">
        <v>26</v>
      </c>
    </row>
    <row r="1064" spans="1:9">
      <c r="A1064" s="1">
        <v>44977</v>
      </c>
      <c r="B1064" s="29">
        <f>YEAR(Data_Table[[#This Row],[Date]])</f>
        <v>2023</v>
      </c>
      <c r="C1064" s="2" t="str">
        <f>TEXT(Data_Table[[#This Row],[Date]],"mmm")</f>
        <v>Feb</v>
      </c>
      <c r="D1064" s="2" t="str">
        <f>"Q"&amp;INT((MONTH(Data_Table[[#This Row],[Date]])-1)/3)+1</f>
        <v>Q1</v>
      </c>
      <c r="E1064" s="2">
        <f>WEEKNUM(Data_Table[[#This Row],[Date]], 2)</f>
        <v>9</v>
      </c>
      <c r="F1064" s="2" t="s">
        <v>324</v>
      </c>
      <c r="G1064" s="2" t="s">
        <v>80</v>
      </c>
      <c r="H1064" s="2" t="s">
        <v>199</v>
      </c>
      <c r="I1064" s="3">
        <v>29</v>
      </c>
    </row>
    <row r="1065" spans="1:9">
      <c r="A1065" s="1">
        <v>44977</v>
      </c>
      <c r="B1065" s="29">
        <f>YEAR(Data_Table[[#This Row],[Date]])</f>
        <v>2023</v>
      </c>
      <c r="C1065" s="2" t="str">
        <f>TEXT(Data_Table[[#This Row],[Date]],"mmm")</f>
        <v>Feb</v>
      </c>
      <c r="D1065" s="2" t="str">
        <f>"Q"&amp;INT((MONTH(Data_Table[[#This Row],[Date]])-1)/3)+1</f>
        <v>Q1</v>
      </c>
      <c r="E1065" s="2">
        <f>WEEKNUM(Data_Table[[#This Row],[Date]], 2)</f>
        <v>9</v>
      </c>
      <c r="F1065" s="2" t="s">
        <v>367</v>
      </c>
      <c r="G1065" s="2" t="s">
        <v>10</v>
      </c>
      <c r="H1065" s="2" t="s">
        <v>10</v>
      </c>
      <c r="I1065" s="3">
        <v>142.5</v>
      </c>
    </row>
    <row r="1066" spans="1:9">
      <c r="A1066" s="1">
        <v>44978</v>
      </c>
      <c r="B1066" s="29">
        <f>YEAR(Data_Table[[#This Row],[Date]])</f>
        <v>2023</v>
      </c>
      <c r="C1066" s="2" t="str">
        <f>TEXT(Data_Table[[#This Row],[Date]],"mmm")</f>
        <v>Feb</v>
      </c>
      <c r="D1066" s="2" t="str">
        <f>"Q"&amp;INT((MONTH(Data_Table[[#This Row],[Date]])-1)/3)+1</f>
        <v>Q1</v>
      </c>
      <c r="E1066" s="2">
        <f>WEEKNUM(Data_Table[[#This Row],[Date]], 2)</f>
        <v>9</v>
      </c>
      <c r="F1066" s="2" t="s">
        <v>362</v>
      </c>
      <c r="G1066" s="2" t="s">
        <v>110</v>
      </c>
      <c r="H1066" s="2" t="s">
        <v>232</v>
      </c>
      <c r="I1066" s="3">
        <v>16.5</v>
      </c>
    </row>
    <row r="1067" spans="1:9">
      <c r="A1067" s="1">
        <v>44984</v>
      </c>
      <c r="B1067" s="29">
        <f>YEAR(Data_Table[[#This Row],[Date]])</f>
        <v>2023</v>
      </c>
      <c r="C1067" s="2" t="str">
        <f>TEXT(Data_Table[[#This Row],[Date]],"mmm")</f>
        <v>Feb</v>
      </c>
      <c r="D1067" s="2" t="str">
        <f>"Q"&amp;INT((MONTH(Data_Table[[#This Row],[Date]])-1)/3)+1</f>
        <v>Q1</v>
      </c>
      <c r="E1067" s="2">
        <f>WEEKNUM(Data_Table[[#This Row],[Date]], 2)</f>
        <v>10</v>
      </c>
      <c r="F1067" s="2" t="s">
        <v>261</v>
      </c>
      <c r="G1067" s="2" t="s">
        <v>27</v>
      </c>
      <c r="H1067" s="2" t="s">
        <v>139</v>
      </c>
      <c r="I1067" s="3">
        <v>26</v>
      </c>
    </row>
    <row r="1068" spans="1:9">
      <c r="A1068" s="1">
        <v>44986</v>
      </c>
      <c r="B1068" s="29">
        <f>YEAR(Data_Table[[#This Row],[Date]])</f>
        <v>2023</v>
      </c>
      <c r="C1068" s="2" t="str">
        <f>TEXT(Data_Table[[#This Row],[Date]],"mmm")</f>
        <v>Mar</v>
      </c>
      <c r="D1068" s="2" t="str">
        <f>"Q"&amp;INT((MONTH(Data_Table[[#This Row],[Date]])-1)/3)+1</f>
        <v>Q1</v>
      </c>
      <c r="E1068" s="2">
        <f>WEEKNUM(Data_Table[[#This Row],[Date]], 2)</f>
        <v>10</v>
      </c>
      <c r="F1068" s="2" t="s">
        <v>362</v>
      </c>
      <c r="G1068" s="2" t="s">
        <v>110</v>
      </c>
      <c r="H1068" s="2" t="s">
        <v>232</v>
      </c>
      <c r="I1068" s="3">
        <v>16.5</v>
      </c>
    </row>
    <row r="1069" spans="1:9">
      <c r="A1069" s="1">
        <v>44988</v>
      </c>
      <c r="B1069" s="29">
        <f>YEAR(Data_Table[[#This Row],[Date]])</f>
        <v>2023</v>
      </c>
      <c r="C1069" s="2" t="str">
        <f>TEXT(Data_Table[[#This Row],[Date]],"mmm")</f>
        <v>Mar</v>
      </c>
      <c r="D1069" s="2" t="str">
        <f>"Q"&amp;INT((MONTH(Data_Table[[#This Row],[Date]])-1)/3)+1</f>
        <v>Q1</v>
      </c>
      <c r="E1069" s="2">
        <f>WEEKNUM(Data_Table[[#This Row],[Date]], 2)</f>
        <v>10</v>
      </c>
      <c r="F1069" s="2" t="s">
        <v>324</v>
      </c>
      <c r="G1069" s="2" t="s">
        <v>80</v>
      </c>
      <c r="H1069" s="2" t="s">
        <v>199</v>
      </c>
      <c r="I1069" s="3">
        <v>29</v>
      </c>
    </row>
    <row r="1070" spans="1:9">
      <c r="A1070" s="1">
        <v>44991</v>
      </c>
      <c r="B1070" s="29">
        <f>YEAR(Data_Table[[#This Row],[Date]])</f>
        <v>2023</v>
      </c>
      <c r="C1070" s="2" t="str">
        <f>TEXT(Data_Table[[#This Row],[Date]],"mmm")</f>
        <v>Mar</v>
      </c>
      <c r="D1070" s="2" t="str">
        <f>"Q"&amp;INT((MONTH(Data_Table[[#This Row],[Date]])-1)/3)+1</f>
        <v>Q1</v>
      </c>
      <c r="E1070" s="2">
        <f>WEEKNUM(Data_Table[[#This Row],[Date]], 2)</f>
        <v>11</v>
      </c>
      <c r="F1070" s="2" t="s">
        <v>26</v>
      </c>
      <c r="G1070" s="2" t="s">
        <v>46</v>
      </c>
      <c r="H1070" s="2" t="s">
        <v>158</v>
      </c>
      <c r="I1070" s="3">
        <v>201.78</v>
      </c>
    </row>
    <row r="1071" spans="1:9">
      <c r="A1071" s="1">
        <v>44993</v>
      </c>
      <c r="B1071" s="29">
        <f>YEAR(Data_Table[[#This Row],[Date]])</f>
        <v>2023</v>
      </c>
      <c r="C1071" s="2" t="str">
        <f>TEXT(Data_Table[[#This Row],[Date]],"mmm")</f>
        <v>Mar</v>
      </c>
      <c r="D1071" s="2" t="str">
        <f>"Q"&amp;INT((MONTH(Data_Table[[#This Row],[Date]])-1)/3)+1</f>
        <v>Q1</v>
      </c>
      <c r="E1071" s="2">
        <f>WEEKNUM(Data_Table[[#This Row],[Date]], 2)</f>
        <v>11</v>
      </c>
      <c r="F1071" s="2" t="s">
        <v>362</v>
      </c>
      <c r="G1071" s="2" t="s">
        <v>110</v>
      </c>
      <c r="H1071" s="2" t="s">
        <v>232</v>
      </c>
      <c r="I1071" s="3">
        <v>16.5</v>
      </c>
    </row>
    <row r="1072" spans="1:9">
      <c r="A1072" s="1">
        <v>44998</v>
      </c>
      <c r="B1072" s="29">
        <f>YEAR(Data_Table[[#This Row],[Date]])</f>
        <v>2023</v>
      </c>
      <c r="C1072" s="2" t="str">
        <f>TEXT(Data_Table[[#This Row],[Date]],"mmm")</f>
        <v>Mar</v>
      </c>
      <c r="D1072" s="2" t="str">
        <f>"Q"&amp;INT((MONTH(Data_Table[[#This Row],[Date]])-1)/3)+1</f>
        <v>Q1</v>
      </c>
      <c r="E1072" s="2">
        <f>WEEKNUM(Data_Table[[#This Row],[Date]], 2)</f>
        <v>12</v>
      </c>
      <c r="F1072" s="2" t="s">
        <v>261</v>
      </c>
      <c r="G1072" s="2" t="s">
        <v>27</v>
      </c>
      <c r="H1072" s="2" t="s">
        <v>139</v>
      </c>
      <c r="I1072" s="3">
        <v>26</v>
      </c>
    </row>
    <row r="1073" spans="1:9">
      <c r="A1073" s="1">
        <v>45000</v>
      </c>
      <c r="B1073" s="29">
        <f>YEAR(Data_Table[[#This Row],[Date]])</f>
        <v>2023</v>
      </c>
      <c r="C1073" s="2" t="str">
        <f>TEXT(Data_Table[[#This Row],[Date]],"mmm")</f>
        <v>Mar</v>
      </c>
      <c r="D1073" s="2" t="str">
        <f>"Q"&amp;INT((MONTH(Data_Table[[#This Row],[Date]])-1)/3)+1</f>
        <v>Q1</v>
      </c>
      <c r="E1073" s="2">
        <f>WEEKNUM(Data_Table[[#This Row],[Date]], 2)</f>
        <v>12</v>
      </c>
      <c r="F1073" s="2" t="s">
        <v>362</v>
      </c>
      <c r="G1073" s="2" t="s">
        <v>110</v>
      </c>
      <c r="H1073" s="2" t="s">
        <v>232</v>
      </c>
      <c r="I1073" s="3">
        <v>16.5</v>
      </c>
    </row>
    <row r="1074" spans="1:9">
      <c r="A1074" s="1">
        <v>45002</v>
      </c>
      <c r="B1074" s="29">
        <f>YEAR(Data_Table[[#This Row],[Date]])</f>
        <v>2023</v>
      </c>
      <c r="C1074" s="2" t="str">
        <f>TEXT(Data_Table[[#This Row],[Date]],"mmm")</f>
        <v>Mar</v>
      </c>
      <c r="D1074" s="2" t="str">
        <f>"Q"&amp;INT((MONTH(Data_Table[[#This Row],[Date]])-1)/3)+1</f>
        <v>Q1</v>
      </c>
      <c r="E1074" s="2">
        <f>WEEKNUM(Data_Table[[#This Row],[Date]], 2)</f>
        <v>12</v>
      </c>
      <c r="F1074" s="2" t="s">
        <v>324</v>
      </c>
      <c r="G1074" s="2" t="s">
        <v>80</v>
      </c>
      <c r="H1074" s="2" t="s">
        <v>199</v>
      </c>
      <c r="I1074" s="3">
        <v>29</v>
      </c>
    </row>
    <row r="1075" spans="1:9">
      <c r="A1075" s="1">
        <v>45007</v>
      </c>
      <c r="B1075" s="29">
        <f>YEAR(Data_Table[[#This Row],[Date]])</f>
        <v>2023</v>
      </c>
      <c r="C1075" s="2" t="str">
        <f>TEXT(Data_Table[[#This Row],[Date]],"mmm")</f>
        <v>Mar</v>
      </c>
      <c r="D1075" s="2" t="str">
        <f>"Q"&amp;INT((MONTH(Data_Table[[#This Row],[Date]])-1)/3)+1</f>
        <v>Q1</v>
      </c>
      <c r="E1075" s="2">
        <f>WEEKNUM(Data_Table[[#This Row],[Date]], 2)</f>
        <v>13</v>
      </c>
      <c r="F1075" s="2" t="s">
        <v>261</v>
      </c>
      <c r="G1075" s="2" t="s">
        <v>27</v>
      </c>
      <c r="H1075" s="2" t="s">
        <v>139</v>
      </c>
      <c r="I1075" s="3">
        <v>26</v>
      </c>
    </row>
    <row r="1076" spans="1:9">
      <c r="A1076" s="1">
        <v>45008</v>
      </c>
      <c r="B1076" s="29">
        <f>YEAR(Data_Table[[#This Row],[Date]])</f>
        <v>2023</v>
      </c>
      <c r="C1076" s="2" t="str">
        <f>TEXT(Data_Table[[#This Row],[Date]],"mmm")</f>
        <v>Mar</v>
      </c>
      <c r="D1076" s="2" t="str">
        <f>"Q"&amp;INT((MONTH(Data_Table[[#This Row],[Date]])-1)/3)+1</f>
        <v>Q1</v>
      </c>
      <c r="E1076" s="2">
        <f>WEEKNUM(Data_Table[[#This Row],[Date]], 2)</f>
        <v>13</v>
      </c>
      <c r="F1076" s="2" t="s">
        <v>362</v>
      </c>
      <c r="G1076" s="2" t="s">
        <v>110</v>
      </c>
      <c r="H1076" s="2" t="s">
        <v>232</v>
      </c>
      <c r="I1076" s="3">
        <v>16.5</v>
      </c>
    </row>
    <row r="1077" spans="1:9">
      <c r="A1077" s="1">
        <v>45013</v>
      </c>
      <c r="B1077" s="29">
        <f>YEAR(Data_Table[[#This Row],[Date]])</f>
        <v>2023</v>
      </c>
      <c r="C1077" s="2" t="str">
        <f>TEXT(Data_Table[[#This Row],[Date]],"mmm")</f>
        <v>Mar</v>
      </c>
      <c r="D1077" s="2" t="str">
        <f>"Q"&amp;INT((MONTH(Data_Table[[#This Row],[Date]])-1)/3)+1</f>
        <v>Q1</v>
      </c>
      <c r="E1077" s="2">
        <f>WEEKNUM(Data_Table[[#This Row],[Date]], 2)</f>
        <v>14</v>
      </c>
      <c r="F1077" s="2" t="s">
        <v>367</v>
      </c>
      <c r="G1077" s="2" t="s">
        <v>10</v>
      </c>
      <c r="H1077" s="2" t="s">
        <v>10</v>
      </c>
      <c r="I1077" s="3">
        <v>142.5</v>
      </c>
    </row>
    <row r="1078" spans="1:9">
      <c r="A1078" s="1">
        <v>45015</v>
      </c>
      <c r="B1078" s="29">
        <f>YEAR(Data_Table[[#This Row],[Date]])</f>
        <v>2023</v>
      </c>
      <c r="C1078" s="2" t="str">
        <f>TEXT(Data_Table[[#This Row],[Date]],"mmm")</f>
        <v>Mar</v>
      </c>
      <c r="D1078" s="2" t="str">
        <f>"Q"&amp;INT((MONTH(Data_Table[[#This Row],[Date]])-1)/3)+1</f>
        <v>Q1</v>
      </c>
      <c r="E1078" s="2">
        <f>WEEKNUM(Data_Table[[#This Row],[Date]], 2)</f>
        <v>14</v>
      </c>
      <c r="F1078" s="2" t="s">
        <v>362</v>
      </c>
      <c r="G1078" s="2" t="s">
        <v>110</v>
      </c>
      <c r="H1078" s="2" t="s">
        <v>232</v>
      </c>
      <c r="I1078" s="3">
        <v>16.5</v>
      </c>
    </row>
    <row r="1079" spans="1:9">
      <c r="A1079" s="1">
        <v>45017</v>
      </c>
      <c r="B1079" s="29">
        <f>YEAR(Data_Table[[#This Row],[Date]])</f>
        <v>2023</v>
      </c>
      <c r="C1079" s="2" t="str">
        <f>TEXT(Data_Table[[#This Row],[Date]],"mmm")</f>
        <v>Apr</v>
      </c>
      <c r="D1079" s="2" t="str">
        <f>"Q"&amp;INT((MONTH(Data_Table[[#This Row],[Date]])-1)/3)+1</f>
        <v>Q2</v>
      </c>
      <c r="E1079" s="2">
        <f>WEEKNUM(Data_Table[[#This Row],[Date]], 2)</f>
        <v>14</v>
      </c>
      <c r="F1079" s="2" t="s">
        <v>324</v>
      </c>
      <c r="G1079" s="2" t="s">
        <v>80</v>
      </c>
      <c r="H1079" s="2" t="s">
        <v>199</v>
      </c>
      <c r="I1079" s="3">
        <v>29</v>
      </c>
    </row>
    <row r="1080" spans="1:9">
      <c r="A1080" s="1">
        <v>45019</v>
      </c>
      <c r="B1080" s="29">
        <f>YEAR(Data_Table[[#This Row],[Date]])</f>
        <v>2023</v>
      </c>
      <c r="C1080" s="2" t="str">
        <f>TEXT(Data_Table[[#This Row],[Date]],"mmm")</f>
        <v>Apr</v>
      </c>
      <c r="D1080" s="2" t="str">
        <f>"Q"&amp;INT((MONTH(Data_Table[[#This Row],[Date]])-1)/3)+1</f>
        <v>Q2</v>
      </c>
      <c r="E1080" s="2">
        <f>WEEKNUM(Data_Table[[#This Row],[Date]], 2)</f>
        <v>15</v>
      </c>
      <c r="F1080" s="2" t="s">
        <v>335</v>
      </c>
      <c r="G1080" s="2" t="s">
        <v>90</v>
      </c>
      <c r="H1080" s="2" t="s">
        <v>210</v>
      </c>
      <c r="I1080" s="3">
        <v>24</v>
      </c>
    </row>
    <row r="1081" spans="1:9">
      <c r="A1081" s="1">
        <v>45020</v>
      </c>
      <c r="B1081" s="29">
        <f>YEAR(Data_Table[[#This Row],[Date]])</f>
        <v>2023</v>
      </c>
      <c r="C1081" s="2" t="str">
        <f>TEXT(Data_Table[[#This Row],[Date]],"mmm")</f>
        <v>Apr</v>
      </c>
      <c r="D1081" s="2" t="str">
        <f>"Q"&amp;INT((MONTH(Data_Table[[#This Row],[Date]])-1)/3)+1</f>
        <v>Q2</v>
      </c>
      <c r="E1081" s="2">
        <f>WEEKNUM(Data_Table[[#This Row],[Date]], 2)</f>
        <v>15</v>
      </c>
      <c r="F1081" s="2" t="s">
        <v>261</v>
      </c>
      <c r="G1081" s="2" t="s">
        <v>27</v>
      </c>
      <c r="H1081" s="2" t="s">
        <v>139</v>
      </c>
      <c r="I1081" s="3">
        <v>26</v>
      </c>
    </row>
    <row r="1082" spans="1:9">
      <c r="A1082" s="1">
        <v>45021</v>
      </c>
      <c r="B1082" s="29">
        <f>YEAR(Data_Table[[#This Row],[Date]])</f>
        <v>2023</v>
      </c>
      <c r="C1082" s="2" t="str">
        <f>TEXT(Data_Table[[#This Row],[Date]],"mmm")</f>
        <v>Apr</v>
      </c>
      <c r="D1082" s="2" t="str">
        <f>"Q"&amp;INT((MONTH(Data_Table[[#This Row],[Date]])-1)/3)+1</f>
        <v>Q2</v>
      </c>
      <c r="E1082" s="2">
        <f>WEEKNUM(Data_Table[[#This Row],[Date]], 2)</f>
        <v>15</v>
      </c>
      <c r="F1082" s="2" t="s">
        <v>376</v>
      </c>
      <c r="G1082" s="2" t="s">
        <v>120</v>
      </c>
      <c r="H1082" s="2" t="s">
        <v>243</v>
      </c>
      <c r="I1082" s="3">
        <v>114.43</v>
      </c>
    </row>
    <row r="1083" spans="1:9">
      <c r="A1083" s="1">
        <v>45022</v>
      </c>
      <c r="B1083" s="29">
        <f>YEAR(Data_Table[[#This Row],[Date]])</f>
        <v>2023</v>
      </c>
      <c r="C1083" s="2" t="str">
        <f>TEXT(Data_Table[[#This Row],[Date]],"mmm")</f>
        <v>Apr</v>
      </c>
      <c r="D1083" s="2" t="str">
        <f>"Q"&amp;INT((MONTH(Data_Table[[#This Row],[Date]])-1)/3)+1</f>
        <v>Q2</v>
      </c>
      <c r="E1083" s="2">
        <f>WEEKNUM(Data_Table[[#This Row],[Date]], 2)</f>
        <v>15</v>
      </c>
      <c r="F1083" s="2" t="s">
        <v>362</v>
      </c>
      <c r="G1083" s="2" t="s">
        <v>110</v>
      </c>
      <c r="H1083" s="2" t="s">
        <v>232</v>
      </c>
      <c r="I1083" s="3">
        <v>16.5</v>
      </c>
    </row>
    <row r="1084" spans="1:9">
      <c r="A1084" s="1">
        <v>45023</v>
      </c>
      <c r="B1084" s="29">
        <f>YEAR(Data_Table[[#This Row],[Date]])</f>
        <v>2023</v>
      </c>
      <c r="C1084" s="2" t="str">
        <f>TEXT(Data_Table[[#This Row],[Date]],"mmm")</f>
        <v>Apr</v>
      </c>
      <c r="D1084" s="2" t="str">
        <f>"Q"&amp;INT((MONTH(Data_Table[[#This Row],[Date]])-1)/3)+1</f>
        <v>Q2</v>
      </c>
      <c r="E1084" s="2">
        <f>WEEKNUM(Data_Table[[#This Row],[Date]], 2)</f>
        <v>15</v>
      </c>
      <c r="F1084" s="2" t="s">
        <v>335</v>
      </c>
      <c r="G1084" s="2" t="s">
        <v>90</v>
      </c>
      <c r="H1084" s="2" t="s">
        <v>210</v>
      </c>
      <c r="I1084" s="3">
        <v>114</v>
      </c>
    </row>
    <row r="1085" spans="1:9">
      <c r="A1085" s="1">
        <v>45029</v>
      </c>
      <c r="B1085" s="29">
        <f>YEAR(Data_Table[[#This Row],[Date]])</f>
        <v>2023</v>
      </c>
      <c r="C1085" s="2" t="str">
        <f>TEXT(Data_Table[[#This Row],[Date]],"mmm")</f>
        <v>Apr</v>
      </c>
      <c r="D1085" s="2" t="str">
        <f>"Q"&amp;INT((MONTH(Data_Table[[#This Row],[Date]])-1)/3)+1</f>
        <v>Q2</v>
      </c>
      <c r="E1085" s="2">
        <f>WEEKNUM(Data_Table[[#This Row],[Date]], 2)</f>
        <v>16</v>
      </c>
      <c r="F1085" s="2" t="s">
        <v>260</v>
      </c>
      <c r="G1085" s="2" t="s">
        <v>27</v>
      </c>
      <c r="H1085" s="2" t="s">
        <v>138</v>
      </c>
      <c r="I1085" s="3">
        <v>240.06</v>
      </c>
    </row>
    <row r="1086" spans="1:9">
      <c r="A1086" s="1">
        <v>45029</v>
      </c>
      <c r="B1086" s="29">
        <f>YEAR(Data_Table[[#This Row],[Date]])</f>
        <v>2023</v>
      </c>
      <c r="C1086" s="2" t="str">
        <f>TEXT(Data_Table[[#This Row],[Date]],"mmm")</f>
        <v>Apr</v>
      </c>
      <c r="D1086" s="2" t="str">
        <f>"Q"&amp;INT((MONTH(Data_Table[[#This Row],[Date]])-1)/3)+1</f>
        <v>Q2</v>
      </c>
      <c r="E1086" s="2">
        <f>WEEKNUM(Data_Table[[#This Row],[Date]], 2)</f>
        <v>16</v>
      </c>
      <c r="F1086" s="2" t="s">
        <v>261</v>
      </c>
      <c r="G1086" s="2" t="s">
        <v>27</v>
      </c>
      <c r="H1086" s="2" t="s">
        <v>139</v>
      </c>
      <c r="I1086" s="3">
        <v>26</v>
      </c>
    </row>
    <row r="1087" spans="1:9">
      <c r="A1087" s="1">
        <v>45034</v>
      </c>
      <c r="B1087" s="29">
        <f>YEAR(Data_Table[[#This Row],[Date]])</f>
        <v>2023</v>
      </c>
      <c r="C1087" s="2" t="str">
        <f>TEXT(Data_Table[[#This Row],[Date]],"mmm")</f>
        <v>Apr</v>
      </c>
      <c r="D1087" s="2" t="str">
        <f>"Q"&amp;INT((MONTH(Data_Table[[#This Row],[Date]])-1)/3)+1</f>
        <v>Q2</v>
      </c>
      <c r="E1087" s="2">
        <f>WEEKNUM(Data_Table[[#This Row],[Date]], 2)</f>
        <v>17</v>
      </c>
      <c r="F1087" s="2" t="s">
        <v>261</v>
      </c>
      <c r="G1087" s="2" t="s">
        <v>27</v>
      </c>
      <c r="H1087" s="2" t="s">
        <v>139</v>
      </c>
      <c r="I1087" s="3">
        <v>26</v>
      </c>
    </row>
    <row r="1088" spans="1:9">
      <c r="A1088" s="1">
        <v>45035</v>
      </c>
      <c r="B1088" s="29">
        <f>YEAR(Data_Table[[#This Row],[Date]])</f>
        <v>2023</v>
      </c>
      <c r="C1088" s="2" t="str">
        <f>TEXT(Data_Table[[#This Row],[Date]],"mmm")</f>
        <v>Apr</v>
      </c>
      <c r="D1088" s="2" t="str">
        <f>"Q"&amp;INT((MONTH(Data_Table[[#This Row],[Date]])-1)/3)+1</f>
        <v>Q2</v>
      </c>
      <c r="E1088" s="2">
        <f>WEEKNUM(Data_Table[[#This Row],[Date]], 2)</f>
        <v>17</v>
      </c>
      <c r="F1088" s="2" t="s">
        <v>362</v>
      </c>
      <c r="G1088" s="2" t="s">
        <v>110</v>
      </c>
      <c r="H1088" s="2" t="s">
        <v>232</v>
      </c>
      <c r="I1088" s="3">
        <v>16.5</v>
      </c>
    </row>
    <row r="1089" spans="1:9">
      <c r="A1089" s="1">
        <v>45036</v>
      </c>
      <c r="B1089" s="29">
        <f>YEAR(Data_Table[[#This Row],[Date]])</f>
        <v>2023</v>
      </c>
      <c r="C1089" s="2" t="str">
        <f>TEXT(Data_Table[[#This Row],[Date]],"mmm")</f>
        <v>Apr</v>
      </c>
      <c r="D1089" s="2" t="str">
        <f>"Q"&amp;INT((MONTH(Data_Table[[#This Row],[Date]])-1)/3)+1</f>
        <v>Q2</v>
      </c>
      <c r="E1089" s="2">
        <f>WEEKNUM(Data_Table[[#This Row],[Date]], 2)</f>
        <v>17</v>
      </c>
      <c r="F1089" s="2" t="s">
        <v>305</v>
      </c>
      <c r="G1089" s="2" t="s">
        <v>64</v>
      </c>
      <c r="H1089" s="2" t="s">
        <v>180</v>
      </c>
      <c r="I1089" s="3">
        <v>239.2</v>
      </c>
    </row>
    <row r="1090" spans="1:9">
      <c r="A1090" s="1">
        <v>45040</v>
      </c>
      <c r="B1090" s="29">
        <f>YEAR(Data_Table[[#This Row],[Date]])</f>
        <v>2023</v>
      </c>
      <c r="C1090" s="2" t="str">
        <f>TEXT(Data_Table[[#This Row],[Date]],"mmm")</f>
        <v>Apr</v>
      </c>
      <c r="D1090" s="2" t="str">
        <f>"Q"&amp;INT((MONTH(Data_Table[[#This Row],[Date]])-1)/3)+1</f>
        <v>Q2</v>
      </c>
      <c r="E1090" s="2">
        <f>WEEKNUM(Data_Table[[#This Row],[Date]], 2)</f>
        <v>18</v>
      </c>
      <c r="F1090" s="2" t="s">
        <v>261</v>
      </c>
      <c r="G1090" s="2" t="s">
        <v>27</v>
      </c>
      <c r="H1090" s="2" t="s">
        <v>139</v>
      </c>
      <c r="I1090" s="3">
        <v>26</v>
      </c>
    </row>
    <row r="1091" spans="1:9">
      <c r="A1091" s="1">
        <v>45040</v>
      </c>
      <c r="B1091" s="29">
        <f>YEAR(Data_Table[[#This Row],[Date]])</f>
        <v>2023</v>
      </c>
      <c r="C1091" s="2" t="str">
        <f>TEXT(Data_Table[[#This Row],[Date]],"mmm")</f>
        <v>Apr</v>
      </c>
      <c r="D1091" s="2" t="str">
        <f>"Q"&amp;INT((MONTH(Data_Table[[#This Row],[Date]])-1)/3)+1</f>
        <v>Q2</v>
      </c>
      <c r="E1091" s="2">
        <f>WEEKNUM(Data_Table[[#This Row],[Date]], 2)</f>
        <v>18</v>
      </c>
      <c r="F1091" s="2" t="s">
        <v>335</v>
      </c>
      <c r="G1091" s="2" t="s">
        <v>90</v>
      </c>
      <c r="H1091" s="2" t="s">
        <v>210</v>
      </c>
      <c r="I1091" s="3">
        <v>114</v>
      </c>
    </row>
    <row r="1092" spans="1:9">
      <c r="A1092" s="1">
        <v>45042</v>
      </c>
      <c r="B1092" s="29">
        <f>YEAR(Data_Table[[#This Row],[Date]])</f>
        <v>2023</v>
      </c>
      <c r="C1092" s="2" t="str">
        <f>TEXT(Data_Table[[#This Row],[Date]],"mmm")</f>
        <v>Apr</v>
      </c>
      <c r="D1092" s="2" t="str">
        <f>"Q"&amp;INT((MONTH(Data_Table[[#This Row],[Date]])-1)/3)+1</f>
        <v>Q2</v>
      </c>
      <c r="E1092" s="2">
        <f>WEEKNUM(Data_Table[[#This Row],[Date]], 2)</f>
        <v>18</v>
      </c>
      <c r="F1092" s="2" t="s">
        <v>26</v>
      </c>
      <c r="G1092" s="2" t="s">
        <v>46</v>
      </c>
      <c r="H1092" s="2" t="s">
        <v>158</v>
      </c>
      <c r="I1092" s="3">
        <v>184</v>
      </c>
    </row>
    <row r="1093" spans="1:9">
      <c r="A1093" s="1">
        <v>45042</v>
      </c>
      <c r="B1093" s="29">
        <f>YEAR(Data_Table[[#This Row],[Date]])</f>
        <v>2023</v>
      </c>
      <c r="C1093" s="2" t="str">
        <f>TEXT(Data_Table[[#This Row],[Date]],"mmm")</f>
        <v>Apr</v>
      </c>
      <c r="D1093" s="2" t="str">
        <f>"Q"&amp;INT((MONTH(Data_Table[[#This Row],[Date]])-1)/3)+1</f>
        <v>Q2</v>
      </c>
      <c r="E1093" s="2">
        <f>WEEKNUM(Data_Table[[#This Row],[Date]], 2)</f>
        <v>18</v>
      </c>
      <c r="F1093" s="2" t="s">
        <v>379</v>
      </c>
      <c r="G1093" s="2" t="s">
        <v>123</v>
      </c>
      <c r="H1093" s="2" t="s">
        <v>246</v>
      </c>
      <c r="I1093" s="3">
        <v>667.8</v>
      </c>
    </row>
    <row r="1094" spans="1:9">
      <c r="A1094" s="1">
        <v>45043</v>
      </c>
      <c r="B1094" s="29">
        <f>YEAR(Data_Table[[#This Row],[Date]])</f>
        <v>2023</v>
      </c>
      <c r="C1094" s="2" t="str">
        <f>TEXT(Data_Table[[#This Row],[Date]],"mmm")</f>
        <v>Apr</v>
      </c>
      <c r="D1094" s="2" t="str">
        <f>"Q"&amp;INT((MONTH(Data_Table[[#This Row],[Date]])-1)/3)+1</f>
        <v>Q2</v>
      </c>
      <c r="E1094" s="2">
        <f>WEEKNUM(Data_Table[[#This Row],[Date]], 2)</f>
        <v>18</v>
      </c>
      <c r="F1094" s="2" t="s">
        <v>362</v>
      </c>
      <c r="G1094" s="2" t="s">
        <v>110</v>
      </c>
      <c r="H1094" s="2" t="s">
        <v>232</v>
      </c>
      <c r="I1094" s="3">
        <v>16.5</v>
      </c>
    </row>
    <row r="1095" spans="1:9">
      <c r="A1095" s="1">
        <v>45044</v>
      </c>
      <c r="B1095" s="29">
        <f>YEAR(Data_Table[[#This Row],[Date]])</f>
        <v>2023</v>
      </c>
      <c r="C1095" s="2" t="str">
        <f>TEXT(Data_Table[[#This Row],[Date]],"mmm")</f>
        <v>Apr</v>
      </c>
      <c r="D1095" s="2" t="str">
        <f>"Q"&amp;INT((MONTH(Data_Table[[#This Row],[Date]])-1)/3)+1</f>
        <v>Q2</v>
      </c>
      <c r="E1095" s="2">
        <f>WEEKNUM(Data_Table[[#This Row],[Date]], 2)</f>
        <v>18</v>
      </c>
      <c r="F1095" s="2" t="s">
        <v>324</v>
      </c>
      <c r="G1095" s="2" t="s">
        <v>80</v>
      </c>
      <c r="H1095" s="2" t="s">
        <v>199</v>
      </c>
      <c r="I1095" s="3">
        <v>29</v>
      </c>
    </row>
    <row r="1096" spans="1:9">
      <c r="A1096" s="1">
        <v>45054</v>
      </c>
      <c r="B1096" s="29">
        <f>YEAR(Data_Table[[#This Row],[Date]])</f>
        <v>2023</v>
      </c>
      <c r="C1096" s="2" t="str">
        <f>TEXT(Data_Table[[#This Row],[Date]],"mmm")</f>
        <v>May</v>
      </c>
      <c r="D1096" s="2" t="str">
        <f>"Q"&amp;INT((MONTH(Data_Table[[#This Row],[Date]])-1)/3)+1</f>
        <v>Q2</v>
      </c>
      <c r="E1096" s="2">
        <f>WEEKNUM(Data_Table[[#This Row],[Date]], 2)</f>
        <v>20</v>
      </c>
      <c r="F1096" s="2" t="s">
        <v>3</v>
      </c>
      <c r="G1096" s="2" t="s">
        <v>127</v>
      </c>
      <c r="H1096" s="2" t="s">
        <v>250</v>
      </c>
      <c r="I1096" s="3">
        <v>123.5</v>
      </c>
    </row>
    <row r="1097" spans="1:9">
      <c r="A1097" s="1">
        <v>45055</v>
      </c>
      <c r="B1097" s="29">
        <f>YEAR(Data_Table[[#This Row],[Date]])</f>
        <v>2023</v>
      </c>
      <c r="C1097" s="2" t="str">
        <f>TEXT(Data_Table[[#This Row],[Date]],"mmm")</f>
        <v>May</v>
      </c>
      <c r="D1097" s="2" t="str">
        <f>"Q"&amp;INT((MONTH(Data_Table[[#This Row],[Date]])-1)/3)+1</f>
        <v>Q2</v>
      </c>
      <c r="E1097" s="2">
        <f>WEEKNUM(Data_Table[[#This Row],[Date]], 2)</f>
        <v>20</v>
      </c>
      <c r="F1097" s="2" t="s">
        <v>367</v>
      </c>
      <c r="G1097" s="2" t="s">
        <v>10</v>
      </c>
      <c r="H1097" s="2" t="s">
        <v>10</v>
      </c>
      <c r="I1097" s="3">
        <v>142.5</v>
      </c>
    </row>
    <row r="1098" spans="1:9">
      <c r="A1098" s="1">
        <v>45056</v>
      </c>
      <c r="B1098" s="29">
        <f>YEAR(Data_Table[[#This Row],[Date]])</f>
        <v>2023</v>
      </c>
      <c r="C1098" s="2" t="str">
        <f>TEXT(Data_Table[[#This Row],[Date]],"mmm")</f>
        <v>May</v>
      </c>
      <c r="D1098" s="2" t="str">
        <f>"Q"&amp;INT((MONTH(Data_Table[[#This Row],[Date]])-1)/3)+1</f>
        <v>Q2</v>
      </c>
      <c r="E1098" s="2">
        <f>WEEKNUM(Data_Table[[#This Row],[Date]], 2)</f>
        <v>20</v>
      </c>
      <c r="F1098" s="2" t="s">
        <v>261</v>
      </c>
      <c r="G1098" s="2" t="s">
        <v>27</v>
      </c>
      <c r="H1098" s="2" t="s">
        <v>139</v>
      </c>
      <c r="I1098" s="3">
        <v>26</v>
      </c>
    </row>
    <row r="1099" spans="1:9">
      <c r="A1099" s="1">
        <v>45061</v>
      </c>
      <c r="B1099" s="29">
        <f>YEAR(Data_Table[[#This Row],[Date]])</f>
        <v>2023</v>
      </c>
      <c r="C1099" s="2" t="str">
        <f>TEXT(Data_Table[[#This Row],[Date]],"mmm")</f>
        <v>May</v>
      </c>
      <c r="D1099" s="2" t="str">
        <f>"Q"&amp;INT((MONTH(Data_Table[[#This Row],[Date]])-1)/3)+1</f>
        <v>Q2</v>
      </c>
      <c r="E1099" s="2">
        <f>WEEKNUM(Data_Table[[#This Row],[Date]], 2)</f>
        <v>21</v>
      </c>
      <c r="F1099" s="2" t="s">
        <v>261</v>
      </c>
      <c r="G1099" s="2" t="s">
        <v>27</v>
      </c>
      <c r="H1099" s="2" t="s">
        <v>139</v>
      </c>
      <c r="I1099" s="3">
        <v>26</v>
      </c>
    </row>
    <row r="1100" spans="1:9">
      <c r="A1100" s="1">
        <v>45061</v>
      </c>
      <c r="B1100" s="29">
        <f>YEAR(Data_Table[[#This Row],[Date]])</f>
        <v>2023</v>
      </c>
      <c r="C1100" s="2" t="str">
        <f>TEXT(Data_Table[[#This Row],[Date]],"mmm")</f>
        <v>May</v>
      </c>
      <c r="D1100" s="2" t="str">
        <f>"Q"&amp;INT((MONTH(Data_Table[[#This Row],[Date]])-1)/3)+1</f>
        <v>Q2</v>
      </c>
      <c r="E1100" s="2">
        <f>WEEKNUM(Data_Table[[#This Row],[Date]], 2)</f>
        <v>21</v>
      </c>
      <c r="F1100" s="2" t="s">
        <v>324</v>
      </c>
      <c r="G1100" s="2" t="s">
        <v>80</v>
      </c>
      <c r="H1100" s="2" t="s">
        <v>199</v>
      </c>
      <c r="I1100" s="3">
        <v>29</v>
      </c>
    </row>
    <row r="1101" spans="1:9">
      <c r="A1101" s="1">
        <v>45061</v>
      </c>
      <c r="B1101" s="29">
        <f>YEAR(Data_Table[[#This Row],[Date]])</f>
        <v>2023</v>
      </c>
      <c r="C1101" s="2" t="str">
        <f>TEXT(Data_Table[[#This Row],[Date]],"mmm")</f>
        <v>May</v>
      </c>
      <c r="D1101" s="2" t="str">
        <f>"Q"&amp;INT((MONTH(Data_Table[[#This Row],[Date]])-1)/3)+1</f>
        <v>Q2</v>
      </c>
      <c r="E1101" s="2">
        <f>WEEKNUM(Data_Table[[#This Row],[Date]], 2)</f>
        <v>21</v>
      </c>
      <c r="F1101" s="2" t="s">
        <v>335</v>
      </c>
      <c r="G1101" s="2" t="s">
        <v>90</v>
      </c>
      <c r="H1101" s="2" t="s">
        <v>210</v>
      </c>
      <c r="I1101" s="3">
        <v>114</v>
      </c>
    </row>
    <row r="1102" spans="1:9">
      <c r="A1102" s="1">
        <v>45061</v>
      </c>
      <c r="B1102" s="29">
        <f>YEAR(Data_Table[[#This Row],[Date]])</f>
        <v>2023</v>
      </c>
      <c r="C1102" s="2" t="str">
        <f>TEXT(Data_Table[[#This Row],[Date]],"mmm")</f>
        <v>May</v>
      </c>
      <c r="D1102" s="2" t="str">
        <f>"Q"&amp;INT((MONTH(Data_Table[[#This Row],[Date]])-1)/3)+1</f>
        <v>Q2</v>
      </c>
      <c r="E1102" s="2">
        <f>WEEKNUM(Data_Table[[#This Row],[Date]], 2)</f>
        <v>21</v>
      </c>
      <c r="F1102" s="2" t="s">
        <v>335</v>
      </c>
      <c r="G1102" s="2" t="s">
        <v>90</v>
      </c>
      <c r="H1102" s="2" t="s">
        <v>210</v>
      </c>
      <c r="I1102" s="3">
        <v>114</v>
      </c>
    </row>
    <row r="1103" spans="1:9">
      <c r="A1103" s="1">
        <v>45063</v>
      </c>
      <c r="B1103" s="29">
        <f>YEAR(Data_Table[[#This Row],[Date]])</f>
        <v>2023</v>
      </c>
      <c r="C1103" s="2" t="str">
        <f>TEXT(Data_Table[[#This Row],[Date]],"mmm")</f>
        <v>May</v>
      </c>
      <c r="D1103" s="2" t="str">
        <f>"Q"&amp;INT((MONTH(Data_Table[[#This Row],[Date]])-1)/3)+1</f>
        <v>Q2</v>
      </c>
      <c r="E1103" s="2">
        <f>WEEKNUM(Data_Table[[#This Row],[Date]], 2)</f>
        <v>21</v>
      </c>
      <c r="F1103" s="2" t="s">
        <v>362</v>
      </c>
      <c r="G1103" s="2" t="s">
        <v>110</v>
      </c>
      <c r="H1103" s="2" t="s">
        <v>232</v>
      </c>
      <c r="I1103" s="3">
        <v>16.5</v>
      </c>
    </row>
    <row r="1104" spans="1:9">
      <c r="A1104" s="1">
        <v>45063</v>
      </c>
      <c r="B1104" s="29">
        <f>YEAR(Data_Table[[#This Row],[Date]])</f>
        <v>2023</v>
      </c>
      <c r="C1104" s="2" t="str">
        <f>TEXT(Data_Table[[#This Row],[Date]],"mmm")</f>
        <v>May</v>
      </c>
      <c r="D1104" s="2" t="str">
        <f>"Q"&amp;INT((MONTH(Data_Table[[#This Row],[Date]])-1)/3)+1</f>
        <v>Q2</v>
      </c>
      <c r="E1104" s="2">
        <f>WEEKNUM(Data_Table[[#This Row],[Date]], 2)</f>
        <v>21</v>
      </c>
      <c r="F1104" s="2" t="s">
        <v>362</v>
      </c>
      <c r="G1104" s="2" t="s">
        <v>110</v>
      </c>
      <c r="H1104" s="2" t="s">
        <v>232</v>
      </c>
      <c r="I1104" s="3">
        <v>16.5</v>
      </c>
    </row>
    <row r="1105" spans="1:9">
      <c r="A1105" s="1">
        <v>45065</v>
      </c>
      <c r="B1105" s="29">
        <f>YEAR(Data_Table[[#This Row],[Date]])</f>
        <v>2023</v>
      </c>
      <c r="C1105" s="2" t="str">
        <f>TEXT(Data_Table[[#This Row],[Date]],"mmm")</f>
        <v>May</v>
      </c>
      <c r="D1105" s="2" t="str">
        <f>"Q"&amp;INT((MONTH(Data_Table[[#This Row],[Date]])-1)/3)+1</f>
        <v>Q2</v>
      </c>
      <c r="E1105" s="2">
        <f>WEEKNUM(Data_Table[[#This Row],[Date]], 2)</f>
        <v>21</v>
      </c>
      <c r="F1105" s="2" t="s">
        <v>324</v>
      </c>
      <c r="G1105" s="2" t="s">
        <v>80</v>
      </c>
      <c r="H1105" s="2" t="s">
        <v>199</v>
      </c>
      <c r="I1105" s="3">
        <v>29</v>
      </c>
    </row>
    <row r="1106" spans="1:9">
      <c r="A1106" s="1">
        <v>45065</v>
      </c>
      <c r="B1106" s="29">
        <f>YEAR(Data_Table[[#This Row],[Date]])</f>
        <v>2023</v>
      </c>
      <c r="C1106" s="2" t="str">
        <f>TEXT(Data_Table[[#This Row],[Date]],"mmm")</f>
        <v>May</v>
      </c>
      <c r="D1106" s="2" t="str">
        <f>"Q"&amp;INT((MONTH(Data_Table[[#This Row],[Date]])-1)/3)+1</f>
        <v>Q2</v>
      </c>
      <c r="E1106" s="2">
        <f>WEEKNUM(Data_Table[[#This Row],[Date]], 2)</f>
        <v>21</v>
      </c>
      <c r="F1106" s="2" t="s">
        <v>376</v>
      </c>
      <c r="G1106" s="2" t="s">
        <v>120</v>
      </c>
      <c r="H1106" s="2" t="s">
        <v>243</v>
      </c>
      <c r="I1106" s="3">
        <v>113.28</v>
      </c>
    </row>
    <row r="1107" spans="1:9">
      <c r="A1107" s="1">
        <v>45069</v>
      </c>
      <c r="B1107" s="29">
        <f>YEAR(Data_Table[[#This Row],[Date]])</f>
        <v>2023</v>
      </c>
      <c r="C1107" s="2" t="str">
        <f>TEXT(Data_Table[[#This Row],[Date]],"mmm")</f>
        <v>May</v>
      </c>
      <c r="D1107" s="2" t="str">
        <f>"Q"&amp;INT((MONTH(Data_Table[[#This Row],[Date]])-1)/3)+1</f>
        <v>Q2</v>
      </c>
      <c r="E1107" s="2">
        <f>WEEKNUM(Data_Table[[#This Row],[Date]], 2)</f>
        <v>22</v>
      </c>
      <c r="F1107" s="2" t="s">
        <v>26</v>
      </c>
      <c r="G1107" s="2" t="s">
        <v>46</v>
      </c>
      <c r="H1107" s="2" t="s">
        <v>158</v>
      </c>
      <c r="I1107" s="3">
        <v>192.67</v>
      </c>
    </row>
    <row r="1108" spans="1:9">
      <c r="A1108" s="1">
        <v>45070</v>
      </c>
      <c r="B1108" s="29">
        <f>YEAR(Data_Table[[#This Row],[Date]])</f>
        <v>2023</v>
      </c>
      <c r="C1108" s="2" t="str">
        <f>TEXT(Data_Table[[#This Row],[Date]],"mmm")</f>
        <v>May</v>
      </c>
      <c r="D1108" s="2" t="str">
        <f>"Q"&amp;INT((MONTH(Data_Table[[#This Row],[Date]])-1)/3)+1</f>
        <v>Q2</v>
      </c>
      <c r="E1108" s="2">
        <f>WEEKNUM(Data_Table[[#This Row],[Date]], 2)</f>
        <v>22</v>
      </c>
      <c r="F1108" s="2" t="s">
        <v>362</v>
      </c>
      <c r="G1108" s="2" t="s">
        <v>110</v>
      </c>
      <c r="H1108" s="2" t="s">
        <v>232</v>
      </c>
      <c r="I1108" s="3">
        <v>16.5</v>
      </c>
    </row>
    <row r="1109" spans="1:9">
      <c r="A1109" s="1">
        <v>45070</v>
      </c>
      <c r="B1109" s="29">
        <f>YEAR(Data_Table[[#This Row],[Date]])</f>
        <v>2023</v>
      </c>
      <c r="C1109" s="2" t="str">
        <f>TEXT(Data_Table[[#This Row],[Date]],"mmm")</f>
        <v>May</v>
      </c>
      <c r="D1109" s="2" t="str">
        <f>"Q"&amp;INT((MONTH(Data_Table[[#This Row],[Date]])-1)/3)+1</f>
        <v>Q2</v>
      </c>
      <c r="E1109" s="2">
        <f>WEEKNUM(Data_Table[[#This Row],[Date]], 2)</f>
        <v>22</v>
      </c>
      <c r="F1109" s="2" t="s">
        <v>377</v>
      </c>
      <c r="G1109" s="2" t="s">
        <v>121</v>
      </c>
      <c r="H1109" s="2" t="s">
        <v>244</v>
      </c>
      <c r="I1109" s="3">
        <v>286.7</v>
      </c>
    </row>
    <row r="1110" spans="1:9">
      <c r="A1110" s="1">
        <v>45072</v>
      </c>
      <c r="B1110" s="29">
        <f>YEAR(Data_Table[[#This Row],[Date]])</f>
        <v>2023</v>
      </c>
      <c r="C1110" s="2" t="str">
        <f>TEXT(Data_Table[[#This Row],[Date]],"mmm")</f>
        <v>May</v>
      </c>
      <c r="D1110" s="2" t="str">
        <f>"Q"&amp;INT((MONTH(Data_Table[[#This Row],[Date]])-1)/3)+1</f>
        <v>Q2</v>
      </c>
      <c r="E1110" s="2">
        <f>WEEKNUM(Data_Table[[#This Row],[Date]], 2)</f>
        <v>22</v>
      </c>
      <c r="F1110" s="2" t="s">
        <v>323</v>
      </c>
      <c r="G1110" s="2" t="s">
        <v>79</v>
      </c>
      <c r="H1110" s="2" t="s">
        <v>198</v>
      </c>
      <c r="I1110" s="3">
        <v>447.2</v>
      </c>
    </row>
    <row r="1111" spans="1:9">
      <c r="A1111" s="1">
        <v>45072</v>
      </c>
      <c r="B1111" s="29">
        <f>YEAR(Data_Table[[#This Row],[Date]])</f>
        <v>2023</v>
      </c>
      <c r="C1111" s="2" t="str">
        <f>TEXT(Data_Table[[#This Row],[Date]],"mmm")</f>
        <v>May</v>
      </c>
      <c r="D1111" s="2" t="str">
        <f>"Q"&amp;INT((MONTH(Data_Table[[#This Row],[Date]])-1)/3)+1</f>
        <v>Q2</v>
      </c>
      <c r="E1111" s="2">
        <f>WEEKNUM(Data_Table[[#This Row],[Date]], 2)</f>
        <v>22</v>
      </c>
      <c r="F1111" s="2" t="s">
        <v>324</v>
      </c>
      <c r="G1111" s="2" t="s">
        <v>80</v>
      </c>
      <c r="H1111" s="2" t="s">
        <v>199</v>
      </c>
      <c r="I1111" s="3">
        <v>29</v>
      </c>
    </row>
    <row r="1112" spans="1:9">
      <c r="A1112" s="1">
        <v>45073</v>
      </c>
      <c r="B1112" s="29">
        <f>YEAR(Data_Table[[#This Row],[Date]])</f>
        <v>2023</v>
      </c>
      <c r="C1112" s="2" t="str">
        <f>TEXT(Data_Table[[#This Row],[Date]],"mmm")</f>
        <v>May</v>
      </c>
      <c r="D1112" s="2" t="str">
        <f>"Q"&amp;INT((MONTH(Data_Table[[#This Row],[Date]])-1)/3)+1</f>
        <v>Q2</v>
      </c>
      <c r="E1112" s="2">
        <f>WEEKNUM(Data_Table[[#This Row],[Date]], 2)</f>
        <v>22</v>
      </c>
      <c r="F1112" s="2" t="s">
        <v>299</v>
      </c>
      <c r="G1112" s="2" t="s">
        <v>59</v>
      </c>
      <c r="H1112" s="2" t="s">
        <v>176</v>
      </c>
      <c r="I1112" s="3">
        <v>464.4</v>
      </c>
    </row>
    <row r="1113" spans="1:9">
      <c r="A1113" s="1">
        <v>45077</v>
      </c>
      <c r="B1113" s="29">
        <f>YEAR(Data_Table[[#This Row],[Date]])</f>
        <v>2023</v>
      </c>
      <c r="C1113" s="2" t="str">
        <f>TEXT(Data_Table[[#This Row],[Date]],"mmm")</f>
        <v>May</v>
      </c>
      <c r="D1113" s="2" t="str">
        <f>"Q"&amp;INT((MONTH(Data_Table[[#This Row],[Date]])-1)/3)+1</f>
        <v>Q2</v>
      </c>
      <c r="E1113" s="2">
        <f>WEEKNUM(Data_Table[[#This Row],[Date]], 2)</f>
        <v>23</v>
      </c>
      <c r="F1113" s="2" t="s">
        <v>362</v>
      </c>
      <c r="G1113" s="2" t="s">
        <v>110</v>
      </c>
      <c r="H1113" s="2" t="s">
        <v>232</v>
      </c>
      <c r="I1113" s="3">
        <v>16.5</v>
      </c>
    </row>
    <row r="1114" spans="1:9">
      <c r="A1114" s="1">
        <v>45078</v>
      </c>
      <c r="B1114" s="29">
        <f>YEAR(Data_Table[[#This Row],[Date]])</f>
        <v>2023</v>
      </c>
      <c r="C1114" s="2" t="str">
        <f>TEXT(Data_Table[[#This Row],[Date]],"mmm")</f>
        <v>Jun</v>
      </c>
      <c r="D1114" s="2" t="str">
        <f>"Q"&amp;INT((MONTH(Data_Table[[#This Row],[Date]])-1)/3)+1</f>
        <v>Q2</v>
      </c>
      <c r="E1114" s="2">
        <f>WEEKNUM(Data_Table[[#This Row],[Date]], 2)</f>
        <v>23</v>
      </c>
      <c r="F1114" s="2" t="s">
        <v>335</v>
      </c>
      <c r="G1114" s="2" t="s">
        <v>90</v>
      </c>
      <c r="H1114" s="2" t="s">
        <v>210</v>
      </c>
      <c r="I1114" s="3">
        <v>48</v>
      </c>
    </row>
    <row r="1115" spans="1:9">
      <c r="A1115" s="1">
        <v>45082</v>
      </c>
      <c r="B1115" s="29">
        <f>YEAR(Data_Table[[#This Row],[Date]])</f>
        <v>2023</v>
      </c>
      <c r="C1115" s="2" t="str">
        <f>TEXT(Data_Table[[#This Row],[Date]],"mmm")</f>
        <v>Jun</v>
      </c>
      <c r="D1115" s="2" t="str">
        <f>"Q"&amp;INT((MONTH(Data_Table[[#This Row],[Date]])-1)/3)+1</f>
        <v>Q2</v>
      </c>
      <c r="E1115" s="2">
        <f>WEEKNUM(Data_Table[[#This Row],[Date]], 2)</f>
        <v>24</v>
      </c>
      <c r="F1115" s="2" t="s">
        <v>320</v>
      </c>
      <c r="G1115" s="2" t="s">
        <v>76</v>
      </c>
      <c r="H1115" s="2" t="s">
        <v>195</v>
      </c>
      <c r="I1115" s="3">
        <v>248.4</v>
      </c>
    </row>
    <row r="1116" spans="1:9">
      <c r="A1116" s="1">
        <v>45084</v>
      </c>
      <c r="B1116" s="29">
        <f>YEAR(Data_Table[[#This Row],[Date]])</f>
        <v>2023</v>
      </c>
      <c r="C1116" s="2" t="str">
        <f>TEXT(Data_Table[[#This Row],[Date]],"mmm")</f>
        <v>Jun</v>
      </c>
      <c r="D1116" s="2" t="str">
        <f>"Q"&amp;INT((MONTH(Data_Table[[#This Row],[Date]])-1)/3)+1</f>
        <v>Q2</v>
      </c>
      <c r="E1116" s="2">
        <f>WEEKNUM(Data_Table[[#This Row],[Date]], 2)</f>
        <v>24</v>
      </c>
      <c r="F1116" s="2" t="s">
        <v>362</v>
      </c>
      <c r="G1116" s="2" t="s">
        <v>110</v>
      </c>
      <c r="H1116" s="2" t="s">
        <v>232</v>
      </c>
      <c r="I1116" s="3">
        <v>16.5</v>
      </c>
    </row>
    <row r="1117" spans="1:9">
      <c r="A1117" s="1">
        <v>45092</v>
      </c>
      <c r="B1117" s="29">
        <f>YEAR(Data_Table[[#This Row],[Date]])</f>
        <v>2023</v>
      </c>
      <c r="C1117" s="2" t="str">
        <f>TEXT(Data_Table[[#This Row],[Date]],"mmm")</f>
        <v>Jun</v>
      </c>
      <c r="D1117" s="2" t="str">
        <f>"Q"&amp;INT((MONTH(Data_Table[[#This Row],[Date]])-1)/3)+1</f>
        <v>Q2</v>
      </c>
      <c r="E1117" s="2">
        <f>WEEKNUM(Data_Table[[#This Row],[Date]], 2)</f>
        <v>25</v>
      </c>
      <c r="F1117" s="2" t="s">
        <v>323</v>
      </c>
      <c r="G1117" s="2" t="s">
        <v>79</v>
      </c>
      <c r="H1117" s="2" t="s">
        <v>198</v>
      </c>
      <c r="I1117" s="3">
        <v>447.2</v>
      </c>
    </row>
    <row r="1118" spans="1:9">
      <c r="A1118" s="1">
        <v>45093</v>
      </c>
      <c r="B1118" s="29">
        <f>YEAR(Data_Table[[#This Row],[Date]])</f>
        <v>2023</v>
      </c>
      <c r="C1118" s="2" t="str">
        <f>TEXT(Data_Table[[#This Row],[Date]],"mmm")</f>
        <v>Jun</v>
      </c>
      <c r="D1118" s="2" t="str">
        <f>"Q"&amp;INT((MONTH(Data_Table[[#This Row],[Date]])-1)/3)+1</f>
        <v>Q2</v>
      </c>
      <c r="E1118" s="2">
        <f>WEEKNUM(Data_Table[[#This Row],[Date]], 2)</f>
        <v>25</v>
      </c>
      <c r="F1118" s="2" t="s">
        <v>324</v>
      </c>
      <c r="G1118" s="2" t="s">
        <v>80</v>
      </c>
      <c r="H1118" s="2" t="s">
        <v>199</v>
      </c>
      <c r="I1118" s="3">
        <v>29</v>
      </c>
    </row>
    <row r="1119" spans="1:9">
      <c r="A1119" s="1">
        <v>45094</v>
      </c>
      <c r="B1119" s="29">
        <f>YEAR(Data_Table[[#This Row],[Date]])</f>
        <v>2023</v>
      </c>
      <c r="C1119" s="2" t="str">
        <f>TEXT(Data_Table[[#This Row],[Date]],"mmm")</f>
        <v>Jun</v>
      </c>
      <c r="D1119" s="2" t="str">
        <f>"Q"&amp;INT((MONTH(Data_Table[[#This Row],[Date]])-1)/3)+1</f>
        <v>Q2</v>
      </c>
      <c r="E1119" s="2">
        <f>WEEKNUM(Data_Table[[#This Row],[Date]], 2)</f>
        <v>25</v>
      </c>
      <c r="F1119" s="2" t="s">
        <v>299</v>
      </c>
      <c r="G1119" s="2" t="s">
        <v>59</v>
      </c>
      <c r="H1119" s="2" t="s">
        <v>176</v>
      </c>
      <c r="I1119" s="3">
        <v>464.4</v>
      </c>
    </row>
    <row r="1120" spans="1:9">
      <c r="A1120" s="1">
        <v>45098</v>
      </c>
      <c r="B1120" s="29">
        <f>YEAR(Data_Table[[#This Row],[Date]])</f>
        <v>2023</v>
      </c>
      <c r="C1120" s="2" t="str">
        <f>TEXT(Data_Table[[#This Row],[Date]],"mmm")</f>
        <v>Jun</v>
      </c>
      <c r="D1120" s="2" t="str">
        <f>"Q"&amp;INT((MONTH(Data_Table[[#This Row],[Date]])-1)/3)+1</f>
        <v>Q2</v>
      </c>
      <c r="E1120" s="2">
        <f>WEEKNUM(Data_Table[[#This Row],[Date]], 2)</f>
        <v>26</v>
      </c>
      <c r="F1120" s="2" t="s">
        <v>335</v>
      </c>
      <c r="G1120" s="2" t="s">
        <v>90</v>
      </c>
      <c r="H1120" s="2" t="s">
        <v>210</v>
      </c>
      <c r="I1120" s="3">
        <v>48</v>
      </c>
    </row>
    <row r="1121" spans="1:9">
      <c r="A1121" s="1">
        <v>45098</v>
      </c>
      <c r="B1121" s="29">
        <f>YEAR(Data_Table[[#This Row],[Date]])</f>
        <v>2023</v>
      </c>
      <c r="C1121" s="2" t="str">
        <f>TEXT(Data_Table[[#This Row],[Date]],"mmm")</f>
        <v>Jun</v>
      </c>
      <c r="D1121" s="2" t="str">
        <f>"Q"&amp;INT((MONTH(Data_Table[[#This Row],[Date]])-1)/3)+1</f>
        <v>Q2</v>
      </c>
      <c r="E1121" s="2">
        <f>WEEKNUM(Data_Table[[#This Row],[Date]], 2)</f>
        <v>26</v>
      </c>
      <c r="F1121" s="2" t="s">
        <v>362</v>
      </c>
      <c r="G1121" s="2" t="s">
        <v>110</v>
      </c>
      <c r="H1121" s="2" t="s">
        <v>232</v>
      </c>
      <c r="I1121" s="3">
        <v>16.5</v>
      </c>
    </row>
    <row r="1122" spans="1:9">
      <c r="A1122" s="1">
        <v>45103</v>
      </c>
      <c r="B1122" s="29">
        <f>YEAR(Data_Table[[#This Row],[Date]])</f>
        <v>2023</v>
      </c>
      <c r="C1122" s="2" t="str">
        <f>TEXT(Data_Table[[#This Row],[Date]],"mmm")</f>
        <v>Jun</v>
      </c>
      <c r="D1122" s="2" t="str">
        <f>"Q"&amp;INT((MONTH(Data_Table[[#This Row],[Date]])-1)/3)+1</f>
        <v>Q2</v>
      </c>
      <c r="E1122" s="2">
        <f>WEEKNUM(Data_Table[[#This Row],[Date]], 2)</f>
        <v>27</v>
      </c>
      <c r="F1122" s="2" t="s">
        <v>298</v>
      </c>
      <c r="G1122" s="2" t="s">
        <v>59</v>
      </c>
      <c r="H1122" s="2" t="s">
        <v>175</v>
      </c>
      <c r="I1122" s="3">
        <v>234</v>
      </c>
    </row>
    <row r="1123" spans="1:9">
      <c r="A1123" s="1">
        <v>45103</v>
      </c>
      <c r="B1123" s="29">
        <f>YEAR(Data_Table[[#This Row],[Date]])</f>
        <v>2023</v>
      </c>
      <c r="C1123" s="2" t="str">
        <f>TEXT(Data_Table[[#This Row],[Date]],"mmm")</f>
        <v>Jun</v>
      </c>
      <c r="D1123" s="2" t="str">
        <f>"Q"&amp;INT((MONTH(Data_Table[[#This Row],[Date]])-1)/3)+1</f>
        <v>Q2</v>
      </c>
      <c r="E1123" s="2">
        <f>WEEKNUM(Data_Table[[#This Row],[Date]], 2)</f>
        <v>27</v>
      </c>
      <c r="F1123" s="2" t="s">
        <v>324</v>
      </c>
      <c r="G1123" s="2" t="s">
        <v>80</v>
      </c>
      <c r="H1123" s="2" t="s">
        <v>199</v>
      </c>
      <c r="I1123" s="3">
        <v>29</v>
      </c>
    </row>
    <row r="1124" spans="1:9">
      <c r="A1124" s="1">
        <v>45103</v>
      </c>
      <c r="B1124" s="29">
        <f>YEAR(Data_Table[[#This Row],[Date]])</f>
        <v>2023</v>
      </c>
      <c r="C1124" s="2" t="str">
        <f>TEXT(Data_Table[[#This Row],[Date]],"mmm")</f>
        <v>Jun</v>
      </c>
      <c r="D1124" s="2" t="str">
        <f>"Q"&amp;INT((MONTH(Data_Table[[#This Row],[Date]])-1)/3)+1</f>
        <v>Q2</v>
      </c>
      <c r="E1124" s="2">
        <f>WEEKNUM(Data_Table[[#This Row],[Date]], 2)</f>
        <v>27</v>
      </c>
      <c r="F1124" s="2" t="s">
        <v>367</v>
      </c>
      <c r="G1124" s="2" t="s">
        <v>10</v>
      </c>
      <c r="H1124" s="2" t="s">
        <v>10</v>
      </c>
      <c r="I1124" s="3">
        <v>142.5</v>
      </c>
    </row>
    <row r="1125" spans="1:9">
      <c r="A1125" s="1">
        <v>45105</v>
      </c>
      <c r="B1125" s="29">
        <f>YEAR(Data_Table[[#This Row],[Date]])</f>
        <v>2023</v>
      </c>
      <c r="C1125" s="2" t="str">
        <f>TEXT(Data_Table[[#This Row],[Date]],"mmm")</f>
        <v>Jun</v>
      </c>
      <c r="D1125" s="2" t="str">
        <f>"Q"&amp;INT((MONTH(Data_Table[[#This Row],[Date]])-1)/3)+1</f>
        <v>Q2</v>
      </c>
      <c r="E1125" s="2">
        <f>WEEKNUM(Data_Table[[#This Row],[Date]], 2)</f>
        <v>27</v>
      </c>
      <c r="F1125" s="2" t="s">
        <v>362</v>
      </c>
      <c r="G1125" s="2" t="s">
        <v>110</v>
      </c>
      <c r="H1125" s="2" t="s">
        <v>232</v>
      </c>
      <c r="I1125" s="3">
        <v>16.5</v>
      </c>
    </row>
    <row r="1126" spans="1:9">
      <c r="A1126" s="1">
        <v>45107</v>
      </c>
      <c r="B1126" s="29">
        <f>YEAR(Data_Table[[#This Row],[Date]])</f>
        <v>2023</v>
      </c>
      <c r="C1126" s="2" t="str">
        <f>TEXT(Data_Table[[#This Row],[Date]],"mmm")</f>
        <v>Jun</v>
      </c>
      <c r="D1126" s="2" t="str">
        <f>"Q"&amp;INT((MONTH(Data_Table[[#This Row],[Date]])-1)/3)+1</f>
        <v>Q2</v>
      </c>
      <c r="E1126" s="2">
        <f>WEEKNUM(Data_Table[[#This Row],[Date]], 2)</f>
        <v>27</v>
      </c>
      <c r="F1126" s="2" t="s">
        <v>324</v>
      </c>
      <c r="G1126" s="2" t="s">
        <v>80</v>
      </c>
      <c r="H1126" s="2" t="s">
        <v>199</v>
      </c>
      <c r="I1126" s="3">
        <v>29</v>
      </c>
    </row>
    <row r="1127" spans="1:9">
      <c r="A1127" s="1">
        <v>45112</v>
      </c>
      <c r="B1127" s="29">
        <f>YEAR(Data_Table[[#This Row],[Date]])</f>
        <v>2023</v>
      </c>
      <c r="C1127" s="2" t="str">
        <f>TEXT(Data_Table[[#This Row],[Date]],"mmm")</f>
        <v>Jul</v>
      </c>
      <c r="D1127" s="2" t="str">
        <f>"Q"&amp;INT((MONTH(Data_Table[[#This Row],[Date]])-1)/3)+1</f>
        <v>Q3</v>
      </c>
      <c r="E1127" s="2">
        <f>WEEKNUM(Data_Table[[#This Row],[Date]], 2)</f>
        <v>28</v>
      </c>
      <c r="F1127" s="2" t="s">
        <v>261</v>
      </c>
      <c r="G1127" s="2" t="s">
        <v>27</v>
      </c>
      <c r="H1127" s="2" t="s">
        <v>139</v>
      </c>
      <c r="I1127" s="3">
        <v>26</v>
      </c>
    </row>
    <row r="1128" spans="1:9">
      <c r="A1128" s="1">
        <v>45112</v>
      </c>
      <c r="B1128" s="29">
        <f>YEAR(Data_Table[[#This Row],[Date]])</f>
        <v>2023</v>
      </c>
      <c r="C1128" s="2" t="str">
        <f>TEXT(Data_Table[[#This Row],[Date]],"mmm")</f>
        <v>Jul</v>
      </c>
      <c r="D1128" s="2" t="str">
        <f>"Q"&amp;INT((MONTH(Data_Table[[#This Row],[Date]])-1)/3)+1</f>
        <v>Q3</v>
      </c>
      <c r="E1128" s="2">
        <f>WEEKNUM(Data_Table[[#This Row],[Date]], 2)</f>
        <v>28</v>
      </c>
      <c r="F1128" s="2" t="s">
        <v>362</v>
      </c>
      <c r="G1128" s="2" t="s">
        <v>110</v>
      </c>
      <c r="H1128" s="2" t="s">
        <v>232</v>
      </c>
      <c r="I1128" s="3">
        <v>16.5</v>
      </c>
    </row>
    <row r="1129" spans="1:9">
      <c r="A1129" s="1">
        <v>45113</v>
      </c>
      <c r="B1129" s="29">
        <f>YEAR(Data_Table[[#This Row],[Date]])</f>
        <v>2023</v>
      </c>
      <c r="C1129" s="2" t="str">
        <f>TEXT(Data_Table[[#This Row],[Date]],"mmm")</f>
        <v>Jul</v>
      </c>
      <c r="D1129" s="2" t="str">
        <f>"Q"&amp;INT((MONTH(Data_Table[[#This Row],[Date]])-1)/3)+1</f>
        <v>Q3</v>
      </c>
      <c r="E1129" s="2">
        <f>WEEKNUM(Data_Table[[#This Row],[Date]], 2)</f>
        <v>28</v>
      </c>
      <c r="F1129" s="2" t="s">
        <v>261</v>
      </c>
      <c r="G1129" s="2" t="s">
        <v>27</v>
      </c>
      <c r="H1129" s="2" t="s">
        <v>139</v>
      </c>
      <c r="I1129" s="3">
        <v>26</v>
      </c>
    </row>
    <row r="1130" spans="1:9">
      <c r="A1130" s="1">
        <v>45117</v>
      </c>
      <c r="B1130" s="29">
        <f>YEAR(Data_Table[[#This Row],[Date]])</f>
        <v>2023</v>
      </c>
      <c r="C1130" s="2" t="str">
        <f>TEXT(Data_Table[[#This Row],[Date]],"mmm")</f>
        <v>Jul</v>
      </c>
      <c r="D1130" s="2" t="str">
        <f>"Q"&amp;INT((MONTH(Data_Table[[#This Row],[Date]])-1)/3)+1</f>
        <v>Q3</v>
      </c>
      <c r="E1130" s="2">
        <f>WEEKNUM(Data_Table[[#This Row],[Date]], 2)</f>
        <v>29</v>
      </c>
      <c r="F1130" s="2" t="s">
        <v>26</v>
      </c>
      <c r="G1130" s="2" t="s">
        <v>46</v>
      </c>
      <c r="H1130" s="2" t="s">
        <v>158</v>
      </c>
      <c r="I1130" s="3">
        <v>700</v>
      </c>
    </row>
    <row r="1131" spans="1:9">
      <c r="A1131" s="1">
        <v>45119</v>
      </c>
      <c r="B1131" s="29">
        <f>YEAR(Data_Table[[#This Row],[Date]])</f>
        <v>2023</v>
      </c>
      <c r="C1131" s="2" t="str">
        <f>TEXT(Data_Table[[#This Row],[Date]],"mmm")</f>
        <v>Jul</v>
      </c>
      <c r="D1131" s="2" t="str">
        <f>"Q"&amp;INT((MONTH(Data_Table[[#This Row],[Date]])-1)/3)+1</f>
        <v>Q3</v>
      </c>
      <c r="E1131" s="2">
        <f>WEEKNUM(Data_Table[[#This Row],[Date]], 2)</f>
        <v>29</v>
      </c>
      <c r="F1131" s="2" t="s">
        <v>362</v>
      </c>
      <c r="G1131" s="2" t="s">
        <v>110</v>
      </c>
      <c r="H1131" s="2" t="s">
        <v>232</v>
      </c>
      <c r="I1131" s="3">
        <v>16.5</v>
      </c>
    </row>
    <row r="1132" spans="1:9">
      <c r="A1132" s="1">
        <v>45120</v>
      </c>
      <c r="B1132" s="29">
        <f>YEAR(Data_Table[[#This Row],[Date]])</f>
        <v>2023</v>
      </c>
      <c r="C1132" s="2" t="str">
        <f>TEXT(Data_Table[[#This Row],[Date]],"mmm")</f>
        <v>Jul</v>
      </c>
      <c r="D1132" s="2" t="str">
        <f>"Q"&amp;INT((MONTH(Data_Table[[#This Row],[Date]])-1)/3)+1</f>
        <v>Q3</v>
      </c>
      <c r="E1132" s="2">
        <f>WEEKNUM(Data_Table[[#This Row],[Date]], 2)</f>
        <v>29</v>
      </c>
      <c r="F1132" s="2" t="s">
        <v>324</v>
      </c>
      <c r="G1132" s="2" t="s">
        <v>80</v>
      </c>
      <c r="H1132" s="2" t="s">
        <v>199</v>
      </c>
      <c r="I1132" s="3">
        <v>29</v>
      </c>
    </row>
    <row r="1133" spans="1:9">
      <c r="A1133" s="1">
        <v>45126</v>
      </c>
      <c r="B1133" s="29">
        <f>YEAR(Data_Table[[#This Row],[Date]])</f>
        <v>2023</v>
      </c>
      <c r="C1133" s="2" t="str">
        <f>TEXT(Data_Table[[#This Row],[Date]],"mmm")</f>
        <v>Jul</v>
      </c>
      <c r="D1133" s="2" t="str">
        <f>"Q"&amp;INT((MONTH(Data_Table[[#This Row],[Date]])-1)/3)+1</f>
        <v>Q3</v>
      </c>
      <c r="E1133" s="2">
        <f>WEEKNUM(Data_Table[[#This Row],[Date]], 2)</f>
        <v>30</v>
      </c>
      <c r="F1133" s="2" t="s">
        <v>362</v>
      </c>
      <c r="G1133" s="2" t="s">
        <v>110</v>
      </c>
      <c r="H1133" s="2" t="s">
        <v>232</v>
      </c>
      <c r="I1133" s="3">
        <v>16.5</v>
      </c>
    </row>
    <row r="1134" spans="1:9">
      <c r="A1134" s="1">
        <v>45127</v>
      </c>
      <c r="B1134" s="29">
        <f>YEAR(Data_Table[[#This Row],[Date]])</f>
        <v>2023</v>
      </c>
      <c r="C1134" s="2" t="str">
        <f>TEXT(Data_Table[[#This Row],[Date]],"mmm")</f>
        <v>Jul</v>
      </c>
      <c r="D1134" s="2" t="str">
        <f>"Q"&amp;INT((MONTH(Data_Table[[#This Row],[Date]])-1)/3)+1</f>
        <v>Q3</v>
      </c>
      <c r="E1134" s="2">
        <f>WEEKNUM(Data_Table[[#This Row],[Date]], 2)</f>
        <v>30</v>
      </c>
      <c r="F1134" s="2" t="s">
        <v>260</v>
      </c>
      <c r="G1134" s="2" t="s">
        <v>27</v>
      </c>
      <c r="H1134" s="2" t="s">
        <v>138</v>
      </c>
      <c r="I1134" s="3">
        <v>237.33</v>
      </c>
    </row>
    <row r="1135" spans="1:9">
      <c r="A1135" s="1">
        <v>45135</v>
      </c>
      <c r="B1135" s="29">
        <f>YEAR(Data_Table[[#This Row],[Date]])</f>
        <v>2023</v>
      </c>
      <c r="C1135" s="2" t="str">
        <f>TEXT(Data_Table[[#This Row],[Date]],"mmm")</f>
        <v>Jul</v>
      </c>
      <c r="D1135" s="2" t="str">
        <f>"Q"&amp;INT((MONTH(Data_Table[[#This Row],[Date]])-1)/3)+1</f>
        <v>Q3</v>
      </c>
      <c r="E1135" s="2">
        <f>WEEKNUM(Data_Table[[#This Row],[Date]], 2)</f>
        <v>31</v>
      </c>
      <c r="F1135" s="2" t="s">
        <v>362</v>
      </c>
      <c r="G1135" s="2" t="s">
        <v>110</v>
      </c>
      <c r="H1135" s="2" t="s">
        <v>232</v>
      </c>
      <c r="I1135" s="3">
        <v>16.5</v>
      </c>
    </row>
    <row r="1136" spans="1:9">
      <c r="A1136" s="1">
        <v>45140</v>
      </c>
      <c r="B1136" s="29">
        <f>YEAR(Data_Table[[#This Row],[Date]])</f>
        <v>2023</v>
      </c>
      <c r="C1136" s="2" t="str">
        <f>TEXT(Data_Table[[#This Row],[Date]],"mmm")</f>
        <v>Aug</v>
      </c>
      <c r="D1136" s="2" t="str">
        <f>"Q"&amp;INT((MONTH(Data_Table[[#This Row],[Date]])-1)/3)+1</f>
        <v>Q3</v>
      </c>
      <c r="E1136" s="2">
        <f>WEEKNUM(Data_Table[[#This Row],[Date]], 2)</f>
        <v>32</v>
      </c>
      <c r="F1136" s="2" t="s">
        <v>362</v>
      </c>
      <c r="G1136" s="2" t="s">
        <v>110</v>
      </c>
      <c r="H1136" s="2" t="s">
        <v>232</v>
      </c>
      <c r="I1136" s="3">
        <v>16.5</v>
      </c>
    </row>
    <row r="1137" spans="1:9">
      <c r="A1137" s="1">
        <v>45142</v>
      </c>
      <c r="B1137" s="29">
        <f>YEAR(Data_Table[[#This Row],[Date]])</f>
        <v>2023</v>
      </c>
      <c r="C1137" s="2" t="str">
        <f>TEXT(Data_Table[[#This Row],[Date]],"mmm")</f>
        <v>Aug</v>
      </c>
      <c r="D1137" s="2" t="str">
        <f>"Q"&amp;INT((MONTH(Data_Table[[#This Row],[Date]])-1)/3)+1</f>
        <v>Q3</v>
      </c>
      <c r="E1137" s="2">
        <f>WEEKNUM(Data_Table[[#This Row],[Date]], 2)</f>
        <v>32</v>
      </c>
      <c r="F1137" s="2" t="s">
        <v>324</v>
      </c>
      <c r="G1137" s="2" t="s">
        <v>80</v>
      </c>
      <c r="H1137" s="2" t="s">
        <v>199</v>
      </c>
      <c r="I1137" s="3">
        <v>29</v>
      </c>
    </row>
    <row r="1138" spans="1:9">
      <c r="A1138" s="1">
        <v>45145</v>
      </c>
      <c r="B1138" s="29">
        <f>YEAR(Data_Table[[#This Row],[Date]])</f>
        <v>2023</v>
      </c>
      <c r="C1138" s="2" t="str">
        <f>TEXT(Data_Table[[#This Row],[Date]],"mmm")</f>
        <v>Aug</v>
      </c>
      <c r="D1138" s="2" t="str">
        <f>"Q"&amp;INT((MONTH(Data_Table[[#This Row],[Date]])-1)/3)+1</f>
        <v>Q3</v>
      </c>
      <c r="E1138" s="2">
        <f>WEEKNUM(Data_Table[[#This Row],[Date]], 2)</f>
        <v>33</v>
      </c>
      <c r="F1138" s="2" t="s">
        <v>367</v>
      </c>
      <c r="G1138" s="2" t="s">
        <v>10</v>
      </c>
      <c r="H1138" s="2" t="s">
        <v>10</v>
      </c>
      <c r="I1138" s="3">
        <v>142.5</v>
      </c>
    </row>
    <row r="1139" spans="1:9">
      <c r="A1139" s="1">
        <v>45147</v>
      </c>
      <c r="B1139" s="29">
        <f>YEAR(Data_Table[[#This Row],[Date]])</f>
        <v>2023</v>
      </c>
      <c r="C1139" s="2" t="str">
        <f>TEXT(Data_Table[[#This Row],[Date]],"mmm")</f>
        <v>Aug</v>
      </c>
      <c r="D1139" s="2" t="str">
        <f>"Q"&amp;INT((MONTH(Data_Table[[#This Row],[Date]])-1)/3)+1</f>
        <v>Q3</v>
      </c>
      <c r="E1139" s="2">
        <f>WEEKNUM(Data_Table[[#This Row],[Date]], 2)</f>
        <v>33</v>
      </c>
      <c r="F1139" s="2" t="s">
        <v>362</v>
      </c>
      <c r="G1139" s="2" t="s">
        <v>110</v>
      </c>
      <c r="H1139" s="2" t="s">
        <v>232</v>
      </c>
      <c r="I1139" s="3">
        <v>16.5</v>
      </c>
    </row>
    <row r="1140" spans="1:9">
      <c r="A1140" s="1">
        <v>45152</v>
      </c>
      <c r="B1140" s="29">
        <f>YEAR(Data_Table[[#This Row],[Date]])</f>
        <v>2023</v>
      </c>
      <c r="C1140" s="2" t="str">
        <f>TEXT(Data_Table[[#This Row],[Date]],"mmm")</f>
        <v>Aug</v>
      </c>
      <c r="D1140" s="2" t="str">
        <f>"Q"&amp;INT((MONTH(Data_Table[[#This Row],[Date]])-1)/3)+1</f>
        <v>Q3</v>
      </c>
      <c r="E1140" s="2">
        <f>WEEKNUM(Data_Table[[#This Row],[Date]], 2)</f>
        <v>34</v>
      </c>
      <c r="F1140" s="2" t="s">
        <v>26</v>
      </c>
      <c r="G1140" s="2" t="s">
        <v>46</v>
      </c>
      <c r="H1140" s="2" t="s">
        <v>158</v>
      </c>
      <c r="I1140" s="3">
        <v>425.18</v>
      </c>
    </row>
    <row r="1141" spans="1:9">
      <c r="A1141" s="1">
        <v>45161</v>
      </c>
      <c r="B1141" s="29">
        <f>YEAR(Data_Table[[#This Row],[Date]])</f>
        <v>2023</v>
      </c>
      <c r="C1141" s="2" t="str">
        <f>TEXT(Data_Table[[#This Row],[Date]],"mmm")</f>
        <v>Aug</v>
      </c>
      <c r="D1141" s="2" t="str">
        <f>"Q"&amp;INT((MONTH(Data_Table[[#This Row],[Date]])-1)/3)+1</f>
        <v>Q3</v>
      </c>
      <c r="E1141" s="2">
        <f>WEEKNUM(Data_Table[[#This Row],[Date]], 2)</f>
        <v>35</v>
      </c>
      <c r="F1141" s="2" t="s">
        <v>362</v>
      </c>
      <c r="G1141" s="2" t="s">
        <v>110</v>
      </c>
      <c r="H1141" s="2" t="s">
        <v>232</v>
      </c>
      <c r="I1141" s="3">
        <v>16.5</v>
      </c>
    </row>
    <row r="1142" spans="1:9">
      <c r="A1142" s="1">
        <v>45162</v>
      </c>
      <c r="B1142" s="29">
        <f>YEAR(Data_Table[[#This Row],[Date]])</f>
        <v>2023</v>
      </c>
      <c r="C1142" s="2" t="str">
        <f>TEXT(Data_Table[[#This Row],[Date]],"mmm")</f>
        <v>Aug</v>
      </c>
      <c r="D1142" s="2" t="str">
        <f>"Q"&amp;INT((MONTH(Data_Table[[#This Row],[Date]])-1)/3)+1</f>
        <v>Q3</v>
      </c>
      <c r="E1142" s="2">
        <f>WEEKNUM(Data_Table[[#This Row],[Date]], 2)</f>
        <v>35</v>
      </c>
      <c r="F1142" s="2" t="s">
        <v>338</v>
      </c>
      <c r="G1142" s="2" t="s">
        <v>93</v>
      </c>
      <c r="H1142" s="2" t="s">
        <v>212</v>
      </c>
      <c r="I1142" s="3">
        <v>29</v>
      </c>
    </row>
    <row r="1143" spans="1:9">
      <c r="A1143" s="1">
        <v>45163</v>
      </c>
      <c r="B1143" s="29">
        <f>YEAR(Data_Table[[#This Row],[Date]])</f>
        <v>2023</v>
      </c>
      <c r="C1143" s="2" t="str">
        <f>TEXT(Data_Table[[#This Row],[Date]],"mmm")</f>
        <v>Aug</v>
      </c>
      <c r="D1143" s="2" t="str">
        <f>"Q"&amp;INT((MONTH(Data_Table[[#This Row],[Date]])-1)/3)+1</f>
        <v>Q3</v>
      </c>
      <c r="E1143" s="2">
        <f>WEEKNUM(Data_Table[[#This Row],[Date]], 2)</f>
        <v>35</v>
      </c>
      <c r="F1143" s="2" t="s">
        <v>324</v>
      </c>
      <c r="G1143" s="2" t="s">
        <v>80</v>
      </c>
      <c r="H1143" s="2" t="s">
        <v>199</v>
      </c>
      <c r="I1143" s="3">
        <v>29</v>
      </c>
    </row>
    <row r="1144" spans="1:9">
      <c r="A1144" s="1">
        <v>45167</v>
      </c>
      <c r="B1144" s="29">
        <f>YEAR(Data_Table[[#This Row],[Date]])</f>
        <v>2023</v>
      </c>
      <c r="C1144" s="2" t="str">
        <f>TEXT(Data_Table[[#This Row],[Date]],"mmm")</f>
        <v>Aug</v>
      </c>
      <c r="D1144" s="2" t="str">
        <f>"Q"&amp;INT((MONTH(Data_Table[[#This Row],[Date]])-1)/3)+1</f>
        <v>Q3</v>
      </c>
      <c r="E1144" s="2">
        <f>WEEKNUM(Data_Table[[#This Row],[Date]], 2)</f>
        <v>36</v>
      </c>
      <c r="F1144" s="2" t="s">
        <v>2</v>
      </c>
      <c r="G1144" s="2" t="s">
        <v>112</v>
      </c>
      <c r="H1144" s="2" t="s">
        <v>235</v>
      </c>
      <c r="I1144" s="3">
        <v>142.5</v>
      </c>
    </row>
    <row r="1145" spans="1:9">
      <c r="A1145" s="1">
        <v>45168</v>
      </c>
      <c r="B1145" s="29">
        <f>YEAR(Data_Table[[#This Row],[Date]])</f>
        <v>2023</v>
      </c>
      <c r="C1145" s="2" t="str">
        <f>TEXT(Data_Table[[#This Row],[Date]],"mmm")</f>
        <v>Aug</v>
      </c>
      <c r="D1145" s="2" t="str">
        <f>"Q"&amp;INT((MONTH(Data_Table[[#This Row],[Date]])-1)/3)+1</f>
        <v>Q3</v>
      </c>
      <c r="E1145" s="2">
        <f>WEEKNUM(Data_Table[[#This Row],[Date]], 2)</f>
        <v>36</v>
      </c>
      <c r="F1145" s="2" t="s">
        <v>362</v>
      </c>
      <c r="G1145" s="2" t="s">
        <v>110</v>
      </c>
      <c r="H1145" s="2" t="s">
        <v>232</v>
      </c>
      <c r="I1145" s="3">
        <v>16.5</v>
      </c>
    </row>
    <row r="1146" spans="1:9">
      <c r="A1146" s="1">
        <v>45176</v>
      </c>
      <c r="B1146" s="29">
        <f>YEAR(Data_Table[[#This Row],[Date]])</f>
        <v>2023</v>
      </c>
      <c r="C1146" s="2" t="str">
        <f>TEXT(Data_Table[[#This Row],[Date]],"mmm")</f>
        <v>Sep</v>
      </c>
      <c r="D1146" s="2" t="str">
        <f>"Q"&amp;INT((MONTH(Data_Table[[#This Row],[Date]])-1)/3)+1</f>
        <v>Q3</v>
      </c>
      <c r="E1146" s="2">
        <f>WEEKNUM(Data_Table[[#This Row],[Date]], 2)</f>
        <v>37</v>
      </c>
      <c r="F1146" s="2" t="s">
        <v>362</v>
      </c>
      <c r="G1146" s="2" t="s">
        <v>110</v>
      </c>
      <c r="H1146" s="2" t="s">
        <v>232</v>
      </c>
      <c r="I1146" s="3">
        <v>16.5</v>
      </c>
    </row>
    <row r="1147" spans="1:9">
      <c r="A1147" s="1">
        <v>45180</v>
      </c>
      <c r="B1147" s="29">
        <f>YEAR(Data_Table[[#This Row],[Date]])</f>
        <v>2023</v>
      </c>
      <c r="C1147" s="2" t="str">
        <f>TEXT(Data_Table[[#This Row],[Date]],"mmm")</f>
        <v>Sep</v>
      </c>
      <c r="D1147" s="2" t="str">
        <f>"Q"&amp;INT((MONTH(Data_Table[[#This Row],[Date]])-1)/3)+1</f>
        <v>Q3</v>
      </c>
      <c r="E1147" s="2">
        <f>WEEKNUM(Data_Table[[#This Row],[Date]], 2)</f>
        <v>38</v>
      </c>
      <c r="F1147" s="2" t="s">
        <v>26</v>
      </c>
      <c r="G1147" s="2" t="s">
        <v>46</v>
      </c>
      <c r="H1147" s="2" t="s">
        <v>158</v>
      </c>
      <c r="I1147" s="3">
        <v>171.28</v>
      </c>
    </row>
    <row r="1148" spans="1:9">
      <c r="A1148" s="1">
        <v>45182</v>
      </c>
      <c r="B1148" s="29">
        <f>YEAR(Data_Table[[#This Row],[Date]])</f>
        <v>2023</v>
      </c>
      <c r="C1148" s="2" t="str">
        <f>TEXT(Data_Table[[#This Row],[Date]],"mmm")</f>
        <v>Sep</v>
      </c>
      <c r="D1148" s="2" t="str">
        <f>"Q"&amp;INT((MONTH(Data_Table[[#This Row],[Date]])-1)/3)+1</f>
        <v>Q3</v>
      </c>
      <c r="E1148" s="2">
        <f>WEEKNUM(Data_Table[[#This Row],[Date]], 2)</f>
        <v>38</v>
      </c>
      <c r="F1148" s="2" t="s">
        <v>324</v>
      </c>
      <c r="G1148" s="2" t="s">
        <v>80</v>
      </c>
      <c r="H1148" s="2" t="s">
        <v>199</v>
      </c>
      <c r="I1148" s="3">
        <v>29</v>
      </c>
    </row>
    <row r="1149" spans="1:9">
      <c r="A1149" s="1">
        <v>45182</v>
      </c>
      <c r="B1149" s="29">
        <f>YEAR(Data_Table[[#This Row],[Date]])</f>
        <v>2023</v>
      </c>
      <c r="C1149" s="2" t="str">
        <f>TEXT(Data_Table[[#This Row],[Date]],"mmm")</f>
        <v>Sep</v>
      </c>
      <c r="D1149" s="2" t="str">
        <f>"Q"&amp;INT((MONTH(Data_Table[[#This Row],[Date]])-1)/3)+1</f>
        <v>Q3</v>
      </c>
      <c r="E1149" s="2">
        <f>WEEKNUM(Data_Table[[#This Row],[Date]], 2)</f>
        <v>38</v>
      </c>
      <c r="F1149" s="2" t="s">
        <v>362</v>
      </c>
      <c r="G1149" s="2" t="s">
        <v>110</v>
      </c>
      <c r="H1149" s="2" t="s">
        <v>232</v>
      </c>
      <c r="I1149" s="3">
        <v>16.5</v>
      </c>
    </row>
    <row r="1150" spans="1:9">
      <c r="A1150" s="1">
        <v>45184</v>
      </c>
      <c r="B1150" s="29">
        <f>YEAR(Data_Table[[#This Row],[Date]])</f>
        <v>2023</v>
      </c>
      <c r="C1150" s="2" t="str">
        <f>TEXT(Data_Table[[#This Row],[Date]],"mmm")</f>
        <v>Sep</v>
      </c>
      <c r="D1150" s="2" t="str">
        <f>"Q"&amp;INT((MONTH(Data_Table[[#This Row],[Date]])-1)/3)+1</f>
        <v>Q3</v>
      </c>
      <c r="E1150" s="2">
        <f>WEEKNUM(Data_Table[[#This Row],[Date]], 2)</f>
        <v>38</v>
      </c>
      <c r="F1150" s="2" t="s">
        <v>355</v>
      </c>
      <c r="G1150" s="2" t="s">
        <v>104</v>
      </c>
      <c r="H1150" s="2" t="s">
        <v>227</v>
      </c>
      <c r="I1150" s="3">
        <v>137.75</v>
      </c>
    </row>
    <row r="1151" spans="1:9">
      <c r="A1151" s="1">
        <v>45189</v>
      </c>
      <c r="B1151" s="29">
        <f>YEAR(Data_Table[[#This Row],[Date]])</f>
        <v>2023</v>
      </c>
      <c r="C1151" s="2" t="str">
        <f>TEXT(Data_Table[[#This Row],[Date]],"mmm")</f>
        <v>Sep</v>
      </c>
      <c r="D1151" s="2" t="str">
        <f>"Q"&amp;INT((MONTH(Data_Table[[#This Row],[Date]])-1)/3)+1</f>
        <v>Q3</v>
      </c>
      <c r="E1151" s="2">
        <f>WEEKNUM(Data_Table[[#This Row],[Date]], 2)</f>
        <v>39</v>
      </c>
      <c r="F1151" s="2" t="s">
        <v>362</v>
      </c>
      <c r="G1151" s="2" t="s">
        <v>110</v>
      </c>
      <c r="H1151" s="2" t="s">
        <v>232</v>
      </c>
      <c r="I1151" s="3">
        <v>16.5</v>
      </c>
    </row>
    <row r="1152" spans="1:9">
      <c r="A1152" s="1">
        <v>45195</v>
      </c>
      <c r="B1152" s="29">
        <f>YEAR(Data_Table[[#This Row],[Date]])</f>
        <v>2023</v>
      </c>
      <c r="C1152" s="2" t="str">
        <f>TEXT(Data_Table[[#This Row],[Date]],"mmm")</f>
        <v>Sep</v>
      </c>
      <c r="D1152" s="2" t="str">
        <f>"Q"&amp;INT((MONTH(Data_Table[[#This Row],[Date]])-1)/3)+1</f>
        <v>Q3</v>
      </c>
      <c r="E1152" s="2">
        <f>WEEKNUM(Data_Table[[#This Row],[Date]], 2)</f>
        <v>40</v>
      </c>
      <c r="F1152" s="2" t="s">
        <v>367</v>
      </c>
      <c r="G1152" s="2" t="s">
        <v>10</v>
      </c>
      <c r="H1152" s="2" t="s">
        <v>10</v>
      </c>
      <c r="I1152" s="3">
        <v>142.5</v>
      </c>
    </row>
    <row r="1153" spans="1:9">
      <c r="A1153" s="1">
        <v>45205</v>
      </c>
      <c r="B1153" s="29">
        <f>YEAR(Data_Table[[#This Row],[Date]])</f>
        <v>2023</v>
      </c>
      <c r="C1153" s="2" t="str">
        <f>TEXT(Data_Table[[#This Row],[Date]],"mmm")</f>
        <v>Oct</v>
      </c>
      <c r="D1153" s="2" t="str">
        <f>"Q"&amp;INT((MONTH(Data_Table[[#This Row],[Date]])-1)/3)+1</f>
        <v>Q4</v>
      </c>
      <c r="E1153" s="2">
        <f>WEEKNUM(Data_Table[[#This Row],[Date]], 2)</f>
        <v>41</v>
      </c>
      <c r="F1153" s="2" t="s">
        <v>324</v>
      </c>
      <c r="G1153" s="2" t="s">
        <v>80</v>
      </c>
      <c r="H1153" s="2" t="s">
        <v>199</v>
      </c>
      <c r="I1153" s="3">
        <v>29</v>
      </c>
    </row>
    <row r="1154" spans="1:9">
      <c r="A1154" s="1">
        <v>45210</v>
      </c>
      <c r="B1154" s="29">
        <f>YEAR(Data_Table[[#This Row],[Date]])</f>
        <v>2023</v>
      </c>
      <c r="C1154" s="2" t="str">
        <f>TEXT(Data_Table[[#This Row],[Date]],"mmm")</f>
        <v>Oct</v>
      </c>
      <c r="D1154" s="2" t="str">
        <f>"Q"&amp;INT((MONTH(Data_Table[[#This Row],[Date]])-1)/3)+1</f>
        <v>Q4</v>
      </c>
      <c r="E1154" s="2">
        <f>WEEKNUM(Data_Table[[#This Row],[Date]], 2)</f>
        <v>42</v>
      </c>
      <c r="F1154" s="2" t="s">
        <v>26</v>
      </c>
      <c r="G1154" s="2" t="s">
        <v>46</v>
      </c>
      <c r="H1154" s="2" t="s">
        <v>158</v>
      </c>
      <c r="I1154" s="3">
        <v>339.38</v>
      </c>
    </row>
    <row r="1155" spans="1:9">
      <c r="A1155" s="1">
        <v>45210</v>
      </c>
      <c r="B1155" s="29">
        <f>YEAR(Data_Table[[#This Row],[Date]])</f>
        <v>2023</v>
      </c>
      <c r="C1155" s="2" t="str">
        <f>TEXT(Data_Table[[#This Row],[Date]],"mmm")</f>
        <v>Oct</v>
      </c>
      <c r="D1155" s="2" t="str">
        <f>"Q"&amp;INT((MONTH(Data_Table[[#This Row],[Date]])-1)/3)+1</f>
        <v>Q4</v>
      </c>
      <c r="E1155" s="2">
        <f>WEEKNUM(Data_Table[[#This Row],[Date]], 2)</f>
        <v>42</v>
      </c>
      <c r="F1155" s="2" t="s">
        <v>362</v>
      </c>
      <c r="G1155" s="2" t="s">
        <v>110</v>
      </c>
      <c r="H1155" s="2" t="s">
        <v>232</v>
      </c>
      <c r="I1155" s="3">
        <v>16.5</v>
      </c>
    </row>
    <row r="1156" spans="1:9">
      <c r="A1156" s="1">
        <v>45217</v>
      </c>
      <c r="B1156" s="29">
        <f>YEAR(Data_Table[[#This Row],[Date]])</f>
        <v>2023</v>
      </c>
      <c r="C1156" s="2" t="str">
        <f>TEXT(Data_Table[[#This Row],[Date]],"mmm")</f>
        <v>Oct</v>
      </c>
      <c r="D1156" s="2" t="str">
        <f>"Q"&amp;INT((MONTH(Data_Table[[#This Row],[Date]])-1)/3)+1</f>
        <v>Q4</v>
      </c>
      <c r="E1156" s="2">
        <f>WEEKNUM(Data_Table[[#This Row],[Date]], 2)</f>
        <v>43</v>
      </c>
      <c r="F1156" s="2" t="s">
        <v>362</v>
      </c>
      <c r="G1156" s="2" t="s">
        <v>110</v>
      </c>
      <c r="H1156" s="2" t="s">
        <v>232</v>
      </c>
      <c r="I1156" s="3">
        <v>16.5</v>
      </c>
    </row>
    <row r="1157" spans="1:9">
      <c r="A1157" s="1">
        <v>45219</v>
      </c>
      <c r="B1157" s="29">
        <f>YEAR(Data_Table[[#This Row],[Date]])</f>
        <v>2023</v>
      </c>
      <c r="C1157" s="2" t="str">
        <f>TEXT(Data_Table[[#This Row],[Date]],"mmm")</f>
        <v>Oct</v>
      </c>
      <c r="D1157" s="2" t="str">
        <f>"Q"&amp;INT((MONTH(Data_Table[[#This Row],[Date]])-1)/3)+1</f>
        <v>Q4</v>
      </c>
      <c r="E1157" s="2">
        <f>WEEKNUM(Data_Table[[#This Row],[Date]], 2)</f>
        <v>43</v>
      </c>
      <c r="F1157" s="2" t="s">
        <v>324</v>
      </c>
      <c r="G1157" s="2" t="s">
        <v>80</v>
      </c>
      <c r="H1157" s="2" t="s">
        <v>199</v>
      </c>
      <c r="I1157" s="3">
        <v>29</v>
      </c>
    </row>
    <row r="1158" spans="1:9">
      <c r="A1158" s="1">
        <v>45224</v>
      </c>
      <c r="B1158" s="29">
        <f>YEAR(Data_Table[[#This Row],[Date]])</f>
        <v>2023</v>
      </c>
      <c r="C1158" s="2" t="str">
        <f>TEXT(Data_Table[[#This Row],[Date]],"mmm")</f>
        <v>Oct</v>
      </c>
      <c r="D1158" s="2" t="str">
        <f>"Q"&amp;INT((MONTH(Data_Table[[#This Row],[Date]])-1)/3)+1</f>
        <v>Q4</v>
      </c>
      <c r="E1158" s="2">
        <f>WEEKNUM(Data_Table[[#This Row],[Date]], 2)</f>
        <v>44</v>
      </c>
      <c r="F1158" s="2" t="s">
        <v>362</v>
      </c>
      <c r="G1158" s="2" t="s">
        <v>110</v>
      </c>
      <c r="H1158" s="2" t="s">
        <v>232</v>
      </c>
      <c r="I1158" s="3">
        <v>16.5</v>
      </c>
    </row>
    <row r="1159" spans="1:9">
      <c r="A1159" s="1">
        <v>45226</v>
      </c>
      <c r="B1159" s="29">
        <f>YEAR(Data_Table[[#This Row],[Date]])</f>
        <v>2023</v>
      </c>
      <c r="C1159" s="2" t="str">
        <f>TEXT(Data_Table[[#This Row],[Date]],"mmm")</f>
        <v>Oct</v>
      </c>
      <c r="D1159" s="2" t="str">
        <f>"Q"&amp;INT((MONTH(Data_Table[[#This Row],[Date]])-1)/3)+1</f>
        <v>Q4</v>
      </c>
      <c r="E1159" s="2">
        <f>WEEKNUM(Data_Table[[#This Row],[Date]], 2)</f>
        <v>44</v>
      </c>
      <c r="F1159" s="2" t="s">
        <v>317</v>
      </c>
      <c r="G1159" s="2" t="s">
        <v>75</v>
      </c>
      <c r="H1159" s="2" t="s">
        <v>192</v>
      </c>
      <c r="I1159" s="3">
        <v>655.8</v>
      </c>
    </row>
    <row r="1160" spans="1:9">
      <c r="A1160" s="1">
        <v>45230</v>
      </c>
      <c r="B1160" s="29">
        <f>YEAR(Data_Table[[#This Row],[Date]])</f>
        <v>2023</v>
      </c>
      <c r="C1160" s="2" t="str">
        <f>TEXT(Data_Table[[#This Row],[Date]],"mmm")</f>
        <v>Oct</v>
      </c>
      <c r="D1160" s="2" t="str">
        <f>"Q"&amp;INT((MONTH(Data_Table[[#This Row],[Date]])-1)/3)+1</f>
        <v>Q4</v>
      </c>
      <c r="E1160" s="2">
        <f>WEEKNUM(Data_Table[[#This Row],[Date]], 2)</f>
        <v>45</v>
      </c>
      <c r="F1160" s="2" t="s">
        <v>367</v>
      </c>
      <c r="G1160" s="2" t="s">
        <v>10</v>
      </c>
      <c r="H1160" s="2" t="s">
        <v>10</v>
      </c>
      <c r="I1160" s="3">
        <v>142.5</v>
      </c>
    </row>
    <row r="1161" spans="1:9">
      <c r="A1161" s="1">
        <v>45231</v>
      </c>
      <c r="B1161" s="29">
        <f>YEAR(Data_Table[[#This Row],[Date]])</f>
        <v>2023</v>
      </c>
      <c r="C1161" s="2" t="str">
        <f>TEXT(Data_Table[[#This Row],[Date]],"mmm")</f>
        <v>Nov</v>
      </c>
      <c r="D1161" s="2" t="str">
        <f>"Q"&amp;INT((MONTH(Data_Table[[#This Row],[Date]])-1)/3)+1</f>
        <v>Q4</v>
      </c>
      <c r="E1161" s="2">
        <f>WEEKNUM(Data_Table[[#This Row],[Date]], 2)</f>
        <v>45</v>
      </c>
      <c r="F1161" s="2" t="s">
        <v>362</v>
      </c>
      <c r="G1161" s="2" t="s">
        <v>110</v>
      </c>
      <c r="H1161" s="2" t="s">
        <v>232</v>
      </c>
      <c r="I1161" s="3">
        <v>16.5</v>
      </c>
    </row>
    <row r="1162" spans="1:9">
      <c r="A1162" s="1">
        <v>45231</v>
      </c>
      <c r="B1162" s="29">
        <f>YEAR(Data_Table[[#This Row],[Date]])</f>
        <v>2023</v>
      </c>
      <c r="C1162" s="2" t="str">
        <f>TEXT(Data_Table[[#This Row],[Date]],"mmm")</f>
        <v>Nov</v>
      </c>
      <c r="D1162" s="2" t="str">
        <f>"Q"&amp;INT((MONTH(Data_Table[[#This Row],[Date]])-1)/3)+1</f>
        <v>Q4</v>
      </c>
      <c r="E1162" s="2">
        <f>WEEKNUM(Data_Table[[#This Row],[Date]], 2)</f>
        <v>45</v>
      </c>
      <c r="F1162" s="2" t="s">
        <v>378</v>
      </c>
      <c r="G1162" s="2" t="s">
        <v>122</v>
      </c>
      <c r="H1162" s="2" t="s">
        <v>245</v>
      </c>
      <c r="I1162" s="3">
        <v>115</v>
      </c>
    </row>
    <row r="1163" spans="1:9">
      <c r="A1163" s="1">
        <v>45233</v>
      </c>
      <c r="B1163" s="29">
        <f>YEAR(Data_Table[[#This Row],[Date]])</f>
        <v>2023</v>
      </c>
      <c r="C1163" s="2" t="str">
        <f>TEXT(Data_Table[[#This Row],[Date]],"mmm")</f>
        <v>Nov</v>
      </c>
      <c r="D1163" s="2" t="str">
        <f>"Q"&amp;INT((MONTH(Data_Table[[#This Row],[Date]])-1)/3)+1</f>
        <v>Q4</v>
      </c>
      <c r="E1163" s="2">
        <f>WEEKNUM(Data_Table[[#This Row],[Date]], 2)</f>
        <v>45</v>
      </c>
      <c r="F1163" s="2" t="s">
        <v>324</v>
      </c>
      <c r="G1163" s="2" t="s">
        <v>80</v>
      </c>
      <c r="H1163" s="2" t="s">
        <v>199</v>
      </c>
      <c r="I1163" s="3">
        <v>29</v>
      </c>
    </row>
    <row r="1164" spans="1:9">
      <c r="A1164" s="1">
        <v>45238</v>
      </c>
      <c r="B1164" s="29">
        <f>YEAR(Data_Table[[#This Row],[Date]])</f>
        <v>2023</v>
      </c>
      <c r="C1164" s="2" t="str">
        <f>TEXT(Data_Table[[#This Row],[Date]],"mmm")</f>
        <v>Nov</v>
      </c>
      <c r="D1164" s="2" t="str">
        <f>"Q"&amp;INT((MONTH(Data_Table[[#This Row],[Date]])-1)/3)+1</f>
        <v>Q4</v>
      </c>
      <c r="E1164" s="2">
        <f>WEEKNUM(Data_Table[[#This Row],[Date]], 2)</f>
        <v>46</v>
      </c>
      <c r="F1164" s="2" t="s">
        <v>362</v>
      </c>
      <c r="G1164" s="2" t="s">
        <v>110</v>
      </c>
      <c r="H1164" s="2" t="s">
        <v>232</v>
      </c>
      <c r="I1164" s="3">
        <v>16.5</v>
      </c>
    </row>
    <row r="1165" spans="1:9">
      <c r="A1165" s="1">
        <v>45240</v>
      </c>
      <c r="B1165" s="29">
        <f>YEAR(Data_Table[[#This Row],[Date]])</f>
        <v>2023</v>
      </c>
      <c r="C1165" s="2" t="str">
        <f>TEXT(Data_Table[[#This Row],[Date]],"mmm")</f>
        <v>Nov</v>
      </c>
      <c r="D1165" s="2" t="str">
        <f>"Q"&amp;INT((MONTH(Data_Table[[#This Row],[Date]])-1)/3)+1</f>
        <v>Q4</v>
      </c>
      <c r="E1165" s="2">
        <f>WEEKNUM(Data_Table[[#This Row],[Date]], 2)</f>
        <v>46</v>
      </c>
      <c r="F1165" s="2" t="s">
        <v>357</v>
      </c>
      <c r="G1165" s="2" t="s">
        <v>9</v>
      </c>
      <c r="H1165" s="2" t="s">
        <v>9</v>
      </c>
      <c r="I1165" s="3">
        <v>385</v>
      </c>
    </row>
    <row r="1166" spans="1:9">
      <c r="A1166" s="1">
        <v>45245</v>
      </c>
      <c r="B1166" s="29">
        <f>YEAR(Data_Table[[#This Row],[Date]])</f>
        <v>2023</v>
      </c>
      <c r="C1166" s="2" t="str">
        <f>TEXT(Data_Table[[#This Row],[Date]],"mmm")</f>
        <v>Nov</v>
      </c>
      <c r="D1166" s="2" t="str">
        <f>"Q"&amp;INT((MONTH(Data_Table[[#This Row],[Date]])-1)/3)+1</f>
        <v>Q4</v>
      </c>
      <c r="E1166" s="2">
        <f>WEEKNUM(Data_Table[[#This Row],[Date]], 2)</f>
        <v>47</v>
      </c>
      <c r="F1166" s="2" t="s">
        <v>362</v>
      </c>
      <c r="G1166" s="2" t="s">
        <v>110</v>
      </c>
      <c r="H1166" s="2" t="s">
        <v>232</v>
      </c>
      <c r="I1166" s="3">
        <v>16.5</v>
      </c>
    </row>
    <row r="1167" spans="1:9">
      <c r="A1167" s="1">
        <v>45252</v>
      </c>
      <c r="B1167" s="29">
        <f>YEAR(Data_Table[[#This Row],[Date]])</f>
        <v>2023</v>
      </c>
      <c r="C1167" s="2" t="str">
        <f>TEXT(Data_Table[[#This Row],[Date]],"mmm")</f>
        <v>Nov</v>
      </c>
      <c r="D1167" s="2" t="str">
        <f>"Q"&amp;INT((MONTH(Data_Table[[#This Row],[Date]])-1)/3)+1</f>
        <v>Q4</v>
      </c>
      <c r="E1167" s="2">
        <f>WEEKNUM(Data_Table[[#This Row],[Date]], 2)</f>
        <v>48</v>
      </c>
      <c r="F1167" s="2" t="s">
        <v>362</v>
      </c>
      <c r="G1167" s="2" t="s">
        <v>110</v>
      </c>
      <c r="H1167" s="2" t="s">
        <v>232</v>
      </c>
      <c r="I1167" s="3">
        <v>16.5</v>
      </c>
    </row>
    <row r="1168" spans="1:9">
      <c r="A1168" s="1">
        <v>45252</v>
      </c>
      <c r="B1168" s="29">
        <f>YEAR(Data_Table[[#This Row],[Date]])</f>
        <v>2023</v>
      </c>
      <c r="C1168" s="2" t="str">
        <f>TEXT(Data_Table[[#This Row],[Date]],"mmm")</f>
        <v>Nov</v>
      </c>
      <c r="D1168" s="2" t="str">
        <f>"Q"&amp;INT((MONTH(Data_Table[[#This Row],[Date]])-1)/3)+1</f>
        <v>Q4</v>
      </c>
      <c r="E1168" s="2">
        <f>WEEKNUM(Data_Table[[#This Row],[Date]], 2)</f>
        <v>48</v>
      </c>
      <c r="F1168" s="2" t="s">
        <v>379</v>
      </c>
      <c r="G1168" s="2" t="s">
        <v>123</v>
      </c>
      <c r="H1168" s="2" t="s">
        <v>246</v>
      </c>
      <c r="I1168" s="3">
        <v>667.8</v>
      </c>
    </row>
    <row r="1169" spans="1:9">
      <c r="A1169" s="1">
        <v>45259</v>
      </c>
      <c r="B1169" s="29">
        <f>YEAR(Data_Table[[#This Row],[Date]])</f>
        <v>2023</v>
      </c>
      <c r="C1169" s="2" t="str">
        <f>TEXT(Data_Table[[#This Row],[Date]],"mmm")</f>
        <v>Nov</v>
      </c>
      <c r="D1169" s="2" t="str">
        <f>"Q"&amp;INT((MONTH(Data_Table[[#This Row],[Date]])-1)/3)+1</f>
        <v>Q4</v>
      </c>
      <c r="E1169" s="2">
        <f>WEEKNUM(Data_Table[[#This Row],[Date]], 2)</f>
        <v>49</v>
      </c>
      <c r="F1169" s="2" t="s">
        <v>362</v>
      </c>
      <c r="G1169" s="2" t="s">
        <v>110</v>
      </c>
      <c r="H1169" s="2" t="s">
        <v>232</v>
      </c>
      <c r="I1169" s="3">
        <v>16.5</v>
      </c>
    </row>
    <row r="1170" spans="1:9">
      <c r="A1170" s="1">
        <v>45262</v>
      </c>
      <c r="B1170" s="29">
        <f>YEAR(Data_Table[[#This Row],[Date]])</f>
        <v>2023</v>
      </c>
      <c r="C1170" s="2" t="str">
        <f>TEXT(Data_Table[[#This Row],[Date]],"mmm")</f>
        <v>Dec</v>
      </c>
      <c r="D1170" s="2" t="str">
        <f>"Q"&amp;INT((MONTH(Data_Table[[#This Row],[Date]])-1)/3)+1</f>
        <v>Q4</v>
      </c>
      <c r="E1170" s="2">
        <f>WEEKNUM(Data_Table[[#This Row],[Date]], 2)</f>
        <v>49</v>
      </c>
      <c r="F1170" s="2" t="s">
        <v>324</v>
      </c>
      <c r="G1170" s="2" t="s">
        <v>80</v>
      </c>
      <c r="H1170" s="2" t="s">
        <v>199</v>
      </c>
      <c r="I1170" s="3">
        <v>29</v>
      </c>
    </row>
    <row r="1171" spans="1:9">
      <c r="A1171" s="1">
        <v>45264</v>
      </c>
      <c r="B1171" s="29">
        <f>YEAR(Data_Table[[#This Row],[Date]])</f>
        <v>2023</v>
      </c>
      <c r="C1171" s="2" t="str">
        <f>TEXT(Data_Table[[#This Row],[Date]],"mmm")</f>
        <v>Dec</v>
      </c>
      <c r="D1171" s="2" t="str">
        <f>"Q"&amp;INT((MONTH(Data_Table[[#This Row],[Date]])-1)/3)+1</f>
        <v>Q4</v>
      </c>
      <c r="E1171" s="2">
        <f>WEEKNUM(Data_Table[[#This Row],[Date]], 2)</f>
        <v>50</v>
      </c>
      <c r="F1171" s="2" t="s">
        <v>26</v>
      </c>
      <c r="G1171" s="2" t="s">
        <v>46</v>
      </c>
      <c r="H1171" s="2" t="s">
        <v>158</v>
      </c>
      <c r="I1171" s="3">
        <v>150</v>
      </c>
    </row>
    <row r="1172" spans="1:9">
      <c r="A1172" s="1">
        <v>45266</v>
      </c>
      <c r="B1172" s="29">
        <f>YEAR(Data_Table[[#This Row],[Date]])</f>
        <v>2023</v>
      </c>
      <c r="C1172" s="2" t="str">
        <f>TEXT(Data_Table[[#This Row],[Date]],"mmm")</f>
        <v>Dec</v>
      </c>
      <c r="D1172" s="2" t="str">
        <f>"Q"&amp;INT((MONTH(Data_Table[[#This Row],[Date]])-1)/3)+1</f>
        <v>Q4</v>
      </c>
      <c r="E1172" s="2">
        <f>WEEKNUM(Data_Table[[#This Row],[Date]], 2)</f>
        <v>50</v>
      </c>
      <c r="F1172" s="2" t="s">
        <v>362</v>
      </c>
      <c r="G1172" s="2" t="s">
        <v>110</v>
      </c>
      <c r="H1172" s="2" t="s">
        <v>232</v>
      </c>
      <c r="I1172" s="3">
        <v>16.5</v>
      </c>
    </row>
    <row r="1173" spans="1:9">
      <c r="A1173" s="1">
        <v>45279</v>
      </c>
      <c r="B1173" s="29">
        <f>YEAR(Data_Table[[#This Row],[Date]])</f>
        <v>2023</v>
      </c>
      <c r="C1173" s="2" t="str">
        <f>TEXT(Data_Table[[#This Row],[Date]],"mmm")</f>
        <v>Dec</v>
      </c>
      <c r="D1173" s="2" t="str">
        <f>"Q"&amp;INT((MONTH(Data_Table[[#This Row],[Date]])-1)/3)+1</f>
        <v>Q4</v>
      </c>
      <c r="E1173" s="2">
        <f>WEEKNUM(Data_Table[[#This Row],[Date]], 2)</f>
        <v>52</v>
      </c>
      <c r="F1173" s="2" t="s">
        <v>367</v>
      </c>
      <c r="G1173" s="2" t="s">
        <v>10</v>
      </c>
      <c r="H1173" s="2" t="s">
        <v>10</v>
      </c>
      <c r="I1173" s="3">
        <v>142.5</v>
      </c>
    </row>
    <row r="1174" spans="1:9">
      <c r="A1174" s="1">
        <v>45280</v>
      </c>
      <c r="B1174" s="29">
        <f>YEAR(Data_Table[[#This Row],[Date]])</f>
        <v>2023</v>
      </c>
      <c r="C1174" s="2" t="str">
        <f>TEXT(Data_Table[[#This Row],[Date]],"mmm")</f>
        <v>Dec</v>
      </c>
      <c r="D1174" s="2" t="str">
        <f>"Q"&amp;INT((MONTH(Data_Table[[#This Row],[Date]])-1)/3)+1</f>
        <v>Q4</v>
      </c>
      <c r="E1174" s="2">
        <f>WEEKNUM(Data_Table[[#This Row],[Date]], 2)</f>
        <v>52</v>
      </c>
      <c r="F1174" s="2" t="s">
        <v>362</v>
      </c>
      <c r="G1174" s="2" t="s">
        <v>110</v>
      </c>
      <c r="H1174" s="2" t="s">
        <v>232</v>
      </c>
      <c r="I1174" s="3">
        <v>16.5</v>
      </c>
    </row>
    <row r="1175" spans="1:9">
      <c r="A1175" s="1">
        <v>45283</v>
      </c>
      <c r="B1175" s="29">
        <f>YEAR(Data_Table[[#This Row],[Date]])</f>
        <v>2023</v>
      </c>
      <c r="C1175" s="2" t="str">
        <f>TEXT(Data_Table[[#This Row],[Date]],"mmm")</f>
        <v>Dec</v>
      </c>
      <c r="D1175" s="2" t="str">
        <f>"Q"&amp;INT((MONTH(Data_Table[[#This Row],[Date]])-1)/3)+1</f>
        <v>Q4</v>
      </c>
      <c r="E1175" s="2">
        <f>WEEKNUM(Data_Table[[#This Row],[Date]], 2)</f>
        <v>52</v>
      </c>
      <c r="F1175" s="2" t="s">
        <v>324</v>
      </c>
      <c r="G1175" s="2" t="s">
        <v>80</v>
      </c>
      <c r="H1175" s="2" t="s">
        <v>199</v>
      </c>
      <c r="I1175" s="3">
        <v>29</v>
      </c>
    </row>
    <row r="1176" spans="1:9">
      <c r="A1176" s="1">
        <v>45287</v>
      </c>
      <c r="B1176" s="29">
        <f>YEAR(Data_Table[[#This Row],[Date]])</f>
        <v>2023</v>
      </c>
      <c r="C1176" s="2" t="str">
        <f>TEXT(Data_Table[[#This Row],[Date]],"mmm")</f>
        <v>Dec</v>
      </c>
      <c r="D1176" s="2" t="str">
        <f>"Q"&amp;INT((MONTH(Data_Table[[#This Row],[Date]])-1)/3)+1</f>
        <v>Q4</v>
      </c>
      <c r="E1176" s="2">
        <f>WEEKNUM(Data_Table[[#This Row],[Date]], 2)</f>
        <v>53</v>
      </c>
      <c r="F1176" s="2" t="s">
        <v>362</v>
      </c>
      <c r="G1176" s="2" t="s">
        <v>110</v>
      </c>
      <c r="H1176" s="2" t="s">
        <v>232</v>
      </c>
      <c r="I1176" s="3">
        <v>16.5</v>
      </c>
    </row>
    <row r="1177" spans="1:9">
      <c r="A1177" s="1">
        <v>45289</v>
      </c>
      <c r="B1177" s="29">
        <f>YEAR(Data_Table[[#This Row],[Date]])</f>
        <v>2023</v>
      </c>
      <c r="C1177" s="2" t="str">
        <f>TEXT(Data_Table[[#This Row],[Date]],"mmm")</f>
        <v>Dec</v>
      </c>
      <c r="D1177" s="2" t="str">
        <f>"Q"&amp;INT((MONTH(Data_Table[[#This Row],[Date]])-1)/3)+1</f>
        <v>Q4</v>
      </c>
      <c r="E1177" s="2">
        <f>WEEKNUM(Data_Table[[#This Row],[Date]], 2)</f>
        <v>53</v>
      </c>
      <c r="F1177" s="2" t="s">
        <v>26</v>
      </c>
      <c r="G1177" s="2" t="s">
        <v>46</v>
      </c>
      <c r="H1177" s="2" t="s">
        <v>158</v>
      </c>
      <c r="I1177" s="3">
        <v>225</v>
      </c>
    </row>
    <row r="1178" spans="1:9">
      <c r="A1178" s="1">
        <v>45303</v>
      </c>
      <c r="B1178" s="29">
        <f>YEAR(Data_Table[[#This Row],[Date]])</f>
        <v>2024</v>
      </c>
      <c r="C1178" s="2" t="str">
        <f>TEXT(Data_Table[[#This Row],[Date]],"mmm")</f>
        <v>Jan</v>
      </c>
      <c r="D1178" s="2" t="str">
        <f>"Q"&amp;INT((MONTH(Data_Table[[#This Row],[Date]])-1)/3)+1</f>
        <v>Q1</v>
      </c>
      <c r="E1178" s="2">
        <f>WEEKNUM(Data_Table[[#This Row],[Date]], 2)</f>
        <v>2</v>
      </c>
      <c r="F1178" s="2" t="s">
        <v>26</v>
      </c>
      <c r="G1178" s="2" t="s">
        <v>46</v>
      </c>
      <c r="H1178" s="2" t="s">
        <v>158</v>
      </c>
      <c r="I1178" s="3">
        <v>304.3</v>
      </c>
    </row>
    <row r="1179" spans="1:9">
      <c r="A1179" s="1">
        <v>45304</v>
      </c>
      <c r="B1179" s="29">
        <f>YEAR(Data_Table[[#This Row],[Date]])</f>
        <v>2024</v>
      </c>
      <c r="C1179" s="2" t="str">
        <f>TEXT(Data_Table[[#This Row],[Date]],"mmm")</f>
        <v>Jan</v>
      </c>
      <c r="D1179" s="2" t="str">
        <f>"Q"&amp;INT((MONTH(Data_Table[[#This Row],[Date]])-1)/3)+1</f>
        <v>Q1</v>
      </c>
      <c r="E1179" s="2">
        <f>WEEKNUM(Data_Table[[#This Row],[Date]], 2)</f>
        <v>2</v>
      </c>
      <c r="F1179" s="2" t="s">
        <v>324</v>
      </c>
      <c r="G1179" s="2" t="s">
        <v>80</v>
      </c>
      <c r="H1179" s="2" t="s">
        <v>199</v>
      </c>
      <c r="I1179" s="3">
        <v>29</v>
      </c>
    </row>
    <row r="1180" spans="1:9">
      <c r="A1180" s="1">
        <v>45308</v>
      </c>
      <c r="B1180" s="29">
        <f>YEAR(Data_Table[[#This Row],[Date]])</f>
        <v>2024</v>
      </c>
      <c r="C1180" s="2" t="str">
        <f>TEXT(Data_Table[[#This Row],[Date]],"mmm")</f>
        <v>Jan</v>
      </c>
      <c r="D1180" s="2" t="str">
        <f>"Q"&amp;INT((MONTH(Data_Table[[#This Row],[Date]])-1)/3)+1</f>
        <v>Q1</v>
      </c>
      <c r="E1180" s="2">
        <f>WEEKNUM(Data_Table[[#This Row],[Date]], 2)</f>
        <v>3</v>
      </c>
      <c r="F1180" s="2" t="s">
        <v>362</v>
      </c>
      <c r="G1180" s="2" t="s">
        <v>110</v>
      </c>
      <c r="H1180" s="2" t="s">
        <v>232</v>
      </c>
      <c r="I1180" s="3">
        <v>16.5</v>
      </c>
    </row>
    <row r="1181" spans="1:9">
      <c r="A1181" s="1">
        <v>45316</v>
      </c>
      <c r="B1181" s="29">
        <f>YEAR(Data_Table[[#This Row],[Date]])</f>
        <v>2024</v>
      </c>
      <c r="C1181" s="2" t="str">
        <f>TEXT(Data_Table[[#This Row],[Date]],"mmm")</f>
        <v>Jan</v>
      </c>
      <c r="D1181" s="2" t="str">
        <f>"Q"&amp;INT((MONTH(Data_Table[[#This Row],[Date]])-1)/3)+1</f>
        <v>Q1</v>
      </c>
      <c r="E1181" s="2">
        <f>WEEKNUM(Data_Table[[#This Row],[Date]], 2)</f>
        <v>4</v>
      </c>
      <c r="F1181" s="2" t="s">
        <v>362</v>
      </c>
      <c r="G1181" s="2" t="s">
        <v>110</v>
      </c>
      <c r="H1181" s="2" t="s">
        <v>232</v>
      </c>
      <c r="I1181" s="3">
        <v>16.5</v>
      </c>
    </row>
    <row r="1182" spans="1:9">
      <c r="A1182" s="1">
        <v>45321</v>
      </c>
      <c r="B1182" s="29">
        <f>YEAR(Data_Table[[#This Row],[Date]])</f>
        <v>2024</v>
      </c>
      <c r="C1182" s="2" t="str">
        <f>TEXT(Data_Table[[#This Row],[Date]],"mmm")</f>
        <v>Jan</v>
      </c>
      <c r="D1182" s="2" t="str">
        <f>"Q"&amp;INT((MONTH(Data_Table[[#This Row],[Date]])-1)/3)+1</f>
        <v>Q1</v>
      </c>
      <c r="E1182" s="2">
        <f>WEEKNUM(Data_Table[[#This Row],[Date]], 2)</f>
        <v>5</v>
      </c>
      <c r="F1182" s="2" t="s">
        <v>367</v>
      </c>
      <c r="G1182" s="2" t="s">
        <v>10</v>
      </c>
      <c r="H1182" s="2" t="s">
        <v>10</v>
      </c>
      <c r="I1182" s="3">
        <v>142.5</v>
      </c>
    </row>
    <row r="1183" spans="1:9">
      <c r="A1183" s="1">
        <v>45322</v>
      </c>
      <c r="B1183" s="29">
        <f>YEAR(Data_Table[[#This Row],[Date]])</f>
        <v>2024</v>
      </c>
      <c r="C1183" s="2" t="str">
        <f>TEXT(Data_Table[[#This Row],[Date]],"mmm")</f>
        <v>Jan</v>
      </c>
      <c r="D1183" s="2" t="str">
        <f>"Q"&amp;INT((MONTH(Data_Table[[#This Row],[Date]])-1)/3)+1</f>
        <v>Q1</v>
      </c>
      <c r="E1183" s="2">
        <f>WEEKNUM(Data_Table[[#This Row],[Date]], 2)</f>
        <v>5</v>
      </c>
      <c r="F1183" s="2" t="s">
        <v>362</v>
      </c>
      <c r="G1183" s="2" t="s">
        <v>110</v>
      </c>
      <c r="H1183" s="2" t="s">
        <v>232</v>
      </c>
      <c r="I1183" s="3">
        <v>16.5</v>
      </c>
    </row>
    <row r="1184" spans="1:9">
      <c r="A1184" s="1">
        <v>45325</v>
      </c>
      <c r="B1184" s="29">
        <f>YEAR(Data_Table[[#This Row],[Date]])</f>
        <v>2024</v>
      </c>
      <c r="C1184" s="2" t="str">
        <f>TEXT(Data_Table[[#This Row],[Date]],"mmm")</f>
        <v>Feb</v>
      </c>
      <c r="D1184" s="2" t="str">
        <f>"Q"&amp;INT((MONTH(Data_Table[[#This Row],[Date]])-1)/3)+1</f>
        <v>Q1</v>
      </c>
      <c r="E1184" s="2">
        <f>WEEKNUM(Data_Table[[#This Row],[Date]], 2)</f>
        <v>5</v>
      </c>
      <c r="F1184" s="2" t="s">
        <v>324</v>
      </c>
      <c r="G1184" s="2" t="s">
        <v>80</v>
      </c>
      <c r="H1184" s="2" t="s">
        <v>199</v>
      </c>
      <c r="I1184" s="3">
        <v>29</v>
      </c>
    </row>
    <row r="1185" spans="1:9">
      <c r="A1185" s="1">
        <v>45327</v>
      </c>
      <c r="B1185" s="29">
        <f>YEAR(Data_Table[[#This Row],[Date]])</f>
        <v>2024</v>
      </c>
      <c r="C1185" s="2" t="str">
        <f>TEXT(Data_Table[[#This Row],[Date]],"mmm")</f>
        <v>Feb</v>
      </c>
      <c r="D1185" s="2" t="str">
        <f>"Q"&amp;INT((MONTH(Data_Table[[#This Row],[Date]])-1)/3)+1</f>
        <v>Q1</v>
      </c>
      <c r="E1185" s="2">
        <f>WEEKNUM(Data_Table[[#This Row],[Date]], 2)</f>
        <v>6</v>
      </c>
      <c r="F1185" s="2" t="s">
        <v>316</v>
      </c>
      <c r="G1185" s="2" t="s">
        <v>74</v>
      </c>
      <c r="H1185" s="2" t="s">
        <v>191</v>
      </c>
      <c r="I1185" s="3">
        <v>487</v>
      </c>
    </row>
    <row r="1186" spans="1:9">
      <c r="A1186" s="1">
        <v>45329</v>
      </c>
      <c r="B1186" s="29">
        <f>YEAR(Data_Table[[#This Row],[Date]])</f>
        <v>2024</v>
      </c>
      <c r="C1186" s="2" t="str">
        <f>TEXT(Data_Table[[#This Row],[Date]],"mmm")</f>
        <v>Feb</v>
      </c>
      <c r="D1186" s="2" t="str">
        <f>"Q"&amp;INT((MONTH(Data_Table[[#This Row],[Date]])-1)/3)+1</f>
        <v>Q1</v>
      </c>
      <c r="E1186" s="2">
        <f>WEEKNUM(Data_Table[[#This Row],[Date]], 2)</f>
        <v>6</v>
      </c>
      <c r="F1186" s="2" t="s">
        <v>362</v>
      </c>
      <c r="G1186" s="2" t="s">
        <v>110</v>
      </c>
      <c r="H1186" s="2" t="s">
        <v>232</v>
      </c>
      <c r="I1186" s="3">
        <v>16.5</v>
      </c>
    </row>
    <row r="1187" spans="1:9">
      <c r="A1187" s="1">
        <v>45334</v>
      </c>
      <c r="B1187" s="29">
        <f>YEAR(Data_Table[[#This Row],[Date]])</f>
        <v>2024</v>
      </c>
      <c r="C1187" s="2" t="str">
        <f>TEXT(Data_Table[[#This Row],[Date]],"mmm")</f>
        <v>Feb</v>
      </c>
      <c r="D1187" s="2" t="str">
        <f>"Q"&amp;INT((MONTH(Data_Table[[#This Row],[Date]])-1)/3)+1</f>
        <v>Q1</v>
      </c>
      <c r="E1187" s="2">
        <f>WEEKNUM(Data_Table[[#This Row],[Date]], 2)</f>
        <v>7</v>
      </c>
      <c r="F1187" s="2" t="s">
        <v>26</v>
      </c>
      <c r="G1187" s="2" t="s">
        <v>46</v>
      </c>
      <c r="H1187" s="2" t="s">
        <v>158</v>
      </c>
      <c r="I1187" s="3">
        <v>451.95</v>
      </c>
    </row>
    <row r="1188" spans="1:9">
      <c r="A1188" s="1">
        <v>45337</v>
      </c>
      <c r="B1188" s="29">
        <f>YEAR(Data_Table[[#This Row],[Date]])</f>
        <v>2024</v>
      </c>
      <c r="C1188" s="2" t="str">
        <f>TEXT(Data_Table[[#This Row],[Date]],"mmm")</f>
        <v>Feb</v>
      </c>
      <c r="D1188" s="2" t="str">
        <f>"Q"&amp;INT((MONTH(Data_Table[[#This Row],[Date]])-1)/3)+1</f>
        <v>Q1</v>
      </c>
      <c r="E1188" s="2">
        <f>WEEKNUM(Data_Table[[#This Row],[Date]], 2)</f>
        <v>7</v>
      </c>
      <c r="F1188" s="2" t="s">
        <v>324</v>
      </c>
      <c r="G1188" s="2" t="s">
        <v>80</v>
      </c>
      <c r="H1188" s="2" t="s">
        <v>199</v>
      </c>
      <c r="I1188" s="3">
        <v>29</v>
      </c>
    </row>
    <row r="1189" spans="1:9">
      <c r="A1189" s="1">
        <v>45341</v>
      </c>
      <c r="B1189" s="29">
        <f>YEAR(Data_Table[[#This Row],[Date]])</f>
        <v>2024</v>
      </c>
      <c r="C1189" s="2" t="str">
        <f>TEXT(Data_Table[[#This Row],[Date]],"mmm")</f>
        <v>Feb</v>
      </c>
      <c r="D1189" s="2" t="str">
        <f>"Q"&amp;INT((MONTH(Data_Table[[#This Row],[Date]])-1)/3)+1</f>
        <v>Q1</v>
      </c>
      <c r="E1189" s="2">
        <f>WEEKNUM(Data_Table[[#This Row],[Date]], 2)</f>
        <v>8</v>
      </c>
      <c r="F1189" s="2" t="s">
        <v>362</v>
      </c>
      <c r="G1189" s="2" t="s">
        <v>110</v>
      </c>
      <c r="H1189" s="2" t="s">
        <v>232</v>
      </c>
      <c r="I1189" s="3">
        <v>16.5</v>
      </c>
    </row>
    <row r="1190" spans="1:9">
      <c r="A1190" s="1">
        <v>45342</v>
      </c>
      <c r="B1190" s="29">
        <f>YEAR(Data_Table[[#This Row],[Date]])</f>
        <v>2024</v>
      </c>
      <c r="C1190" s="2" t="str">
        <f>TEXT(Data_Table[[#This Row],[Date]],"mmm")</f>
        <v>Feb</v>
      </c>
      <c r="D1190" s="2" t="str">
        <f>"Q"&amp;INT((MONTH(Data_Table[[#This Row],[Date]])-1)/3)+1</f>
        <v>Q1</v>
      </c>
      <c r="E1190" s="2">
        <f>WEEKNUM(Data_Table[[#This Row],[Date]], 2)</f>
        <v>8</v>
      </c>
      <c r="F1190" s="2" t="s">
        <v>373</v>
      </c>
      <c r="G1190" s="2" t="s">
        <v>117</v>
      </c>
      <c r="H1190" s="2" t="s">
        <v>241</v>
      </c>
      <c r="I1190" s="3">
        <v>29</v>
      </c>
    </row>
    <row r="1191" spans="1:9">
      <c r="A1191" s="1">
        <v>45342</v>
      </c>
      <c r="B1191" s="29">
        <f>YEAR(Data_Table[[#This Row],[Date]])</f>
        <v>2024</v>
      </c>
      <c r="C1191" s="2" t="str">
        <f>TEXT(Data_Table[[#This Row],[Date]],"mmm")</f>
        <v>Feb</v>
      </c>
      <c r="D1191" s="2" t="str">
        <f>"Q"&amp;INT((MONTH(Data_Table[[#This Row],[Date]])-1)/3)+1</f>
        <v>Q1</v>
      </c>
      <c r="E1191" s="2">
        <f>WEEKNUM(Data_Table[[#This Row],[Date]], 2)</f>
        <v>8</v>
      </c>
      <c r="F1191" s="2" t="s">
        <v>378</v>
      </c>
      <c r="G1191" s="2" t="s">
        <v>122</v>
      </c>
      <c r="H1191" s="2" t="s">
        <v>245</v>
      </c>
      <c r="I1191" s="3">
        <v>92</v>
      </c>
    </row>
    <row r="1192" spans="1:9">
      <c r="A1192" s="1">
        <v>45343</v>
      </c>
      <c r="B1192" s="29">
        <f>YEAR(Data_Table[[#This Row],[Date]])</f>
        <v>2024</v>
      </c>
      <c r="C1192" s="2" t="str">
        <f>TEXT(Data_Table[[#This Row],[Date]],"mmm")</f>
        <v>Feb</v>
      </c>
      <c r="D1192" s="2" t="str">
        <f>"Q"&amp;INT((MONTH(Data_Table[[#This Row],[Date]])-1)/3)+1</f>
        <v>Q1</v>
      </c>
      <c r="E1192" s="2">
        <f>WEEKNUM(Data_Table[[#This Row],[Date]], 2)</f>
        <v>8</v>
      </c>
      <c r="F1192" s="2" t="s">
        <v>362</v>
      </c>
      <c r="G1192" s="2" t="s">
        <v>110</v>
      </c>
      <c r="H1192" s="2" t="s">
        <v>232</v>
      </c>
      <c r="I1192" s="3">
        <v>16.5</v>
      </c>
    </row>
    <row r="1193" spans="1:9">
      <c r="A1193" s="1">
        <v>45348</v>
      </c>
      <c r="B1193" s="29">
        <f>YEAR(Data_Table[[#This Row],[Date]])</f>
        <v>2024</v>
      </c>
      <c r="C1193" s="2" t="str">
        <f>TEXT(Data_Table[[#This Row],[Date]],"mmm")</f>
        <v>Feb</v>
      </c>
      <c r="D1193" s="2" t="str">
        <f>"Q"&amp;INT((MONTH(Data_Table[[#This Row],[Date]])-1)/3)+1</f>
        <v>Q1</v>
      </c>
      <c r="E1193" s="2">
        <f>WEEKNUM(Data_Table[[#This Row],[Date]], 2)</f>
        <v>9</v>
      </c>
      <c r="F1193" s="2" t="s">
        <v>355</v>
      </c>
      <c r="G1193" s="2" t="s">
        <v>104</v>
      </c>
      <c r="H1193" s="2" t="s">
        <v>227</v>
      </c>
      <c r="I1193" s="3">
        <v>266.8</v>
      </c>
    </row>
    <row r="1194" spans="1:9">
      <c r="A1194" s="1">
        <v>45350</v>
      </c>
      <c r="B1194" s="29">
        <f>YEAR(Data_Table[[#This Row],[Date]])</f>
        <v>2024</v>
      </c>
      <c r="C1194" s="2" t="str">
        <f>TEXT(Data_Table[[#This Row],[Date]],"mmm")</f>
        <v>Feb</v>
      </c>
      <c r="D1194" s="2" t="str">
        <f>"Q"&amp;INT((MONTH(Data_Table[[#This Row],[Date]])-1)/3)+1</f>
        <v>Q1</v>
      </c>
      <c r="E1194" s="2">
        <f>WEEKNUM(Data_Table[[#This Row],[Date]], 2)</f>
        <v>9</v>
      </c>
      <c r="F1194" s="2" t="s">
        <v>362</v>
      </c>
      <c r="G1194" s="2" t="s">
        <v>110</v>
      </c>
      <c r="H1194" s="2" t="s">
        <v>232</v>
      </c>
      <c r="I1194" s="3">
        <v>16.5</v>
      </c>
    </row>
    <row r="1195" spans="1:9">
      <c r="A1195" s="1">
        <v>45352</v>
      </c>
      <c r="B1195" s="29">
        <f>YEAR(Data_Table[[#This Row],[Date]])</f>
        <v>2024</v>
      </c>
      <c r="C1195" s="2" t="str">
        <f>TEXT(Data_Table[[#This Row],[Date]],"mmm")</f>
        <v>Mar</v>
      </c>
      <c r="D1195" s="2" t="str">
        <f>"Q"&amp;INT((MONTH(Data_Table[[#This Row],[Date]])-1)/3)+1</f>
        <v>Q1</v>
      </c>
      <c r="E1195" s="2">
        <f>WEEKNUM(Data_Table[[#This Row],[Date]], 2)</f>
        <v>9</v>
      </c>
      <c r="F1195" s="2" t="s">
        <v>373</v>
      </c>
      <c r="G1195" s="2" t="s">
        <v>117</v>
      </c>
      <c r="H1195" s="2" t="s">
        <v>241</v>
      </c>
      <c r="I1195" s="3">
        <v>58</v>
      </c>
    </row>
    <row r="1196" spans="1:9">
      <c r="A1196" s="1">
        <v>45352</v>
      </c>
      <c r="B1196" s="29">
        <f>YEAR(Data_Table[[#This Row],[Date]])</f>
        <v>2024</v>
      </c>
      <c r="C1196" s="2" t="str">
        <f>TEXT(Data_Table[[#This Row],[Date]],"mmm")</f>
        <v>Mar</v>
      </c>
      <c r="D1196" s="2" t="str">
        <f>"Q"&amp;INT((MONTH(Data_Table[[#This Row],[Date]])-1)/3)+1</f>
        <v>Q1</v>
      </c>
      <c r="E1196" s="2">
        <f>WEEKNUM(Data_Table[[#This Row],[Date]], 2)</f>
        <v>9</v>
      </c>
      <c r="F1196" s="2" t="s">
        <v>377</v>
      </c>
      <c r="G1196" s="2" t="s">
        <v>121</v>
      </c>
      <c r="H1196" s="2" t="s">
        <v>244</v>
      </c>
      <c r="I1196" s="3">
        <v>260</v>
      </c>
    </row>
    <row r="1197" spans="1:9">
      <c r="A1197" s="1">
        <v>45359</v>
      </c>
      <c r="B1197" s="29">
        <f>YEAR(Data_Table[[#This Row],[Date]])</f>
        <v>2024</v>
      </c>
      <c r="C1197" s="2" t="str">
        <f>TEXT(Data_Table[[#This Row],[Date]],"mmm")</f>
        <v>Mar</v>
      </c>
      <c r="D1197" s="2" t="str">
        <f>"Q"&amp;INT((MONTH(Data_Table[[#This Row],[Date]])-1)/3)+1</f>
        <v>Q1</v>
      </c>
      <c r="E1197" s="2">
        <f>WEEKNUM(Data_Table[[#This Row],[Date]], 2)</f>
        <v>10</v>
      </c>
      <c r="F1197" s="2" t="s">
        <v>378</v>
      </c>
      <c r="G1197" s="2" t="s">
        <v>122</v>
      </c>
      <c r="H1197" s="2" t="s">
        <v>245</v>
      </c>
      <c r="I1197" s="3">
        <v>90</v>
      </c>
    </row>
    <row r="1198" spans="1:9">
      <c r="A1198" s="1">
        <v>45362</v>
      </c>
      <c r="B1198" s="29">
        <f>YEAR(Data_Table[[#This Row],[Date]])</f>
        <v>2024</v>
      </c>
      <c r="C1198" s="2" t="str">
        <f>TEXT(Data_Table[[#This Row],[Date]],"mmm")</f>
        <v>Mar</v>
      </c>
      <c r="D1198" s="2" t="str">
        <f>"Q"&amp;INT((MONTH(Data_Table[[#This Row],[Date]])-1)/3)+1</f>
        <v>Q1</v>
      </c>
      <c r="E1198" s="2">
        <f>WEEKNUM(Data_Table[[#This Row],[Date]], 2)</f>
        <v>11</v>
      </c>
      <c r="F1198" s="2" t="s">
        <v>26</v>
      </c>
      <c r="G1198" s="2" t="s">
        <v>46</v>
      </c>
      <c r="H1198" s="2" t="s">
        <v>158</v>
      </c>
      <c r="I1198" s="3">
        <v>176</v>
      </c>
    </row>
    <row r="1199" spans="1:9">
      <c r="A1199" s="1">
        <v>45363</v>
      </c>
      <c r="B1199" s="29">
        <f>YEAR(Data_Table[[#This Row],[Date]])</f>
        <v>2024</v>
      </c>
      <c r="C1199" s="2" t="str">
        <f>TEXT(Data_Table[[#This Row],[Date]],"mmm")</f>
        <v>Mar</v>
      </c>
      <c r="D1199" s="2" t="str">
        <f>"Q"&amp;INT((MONTH(Data_Table[[#This Row],[Date]])-1)/3)+1</f>
        <v>Q1</v>
      </c>
      <c r="E1199" s="2">
        <f>WEEKNUM(Data_Table[[#This Row],[Date]], 2)</f>
        <v>11</v>
      </c>
      <c r="F1199" s="2" t="s">
        <v>367</v>
      </c>
      <c r="G1199" s="2" t="s">
        <v>10</v>
      </c>
      <c r="H1199" s="2" t="s">
        <v>10</v>
      </c>
      <c r="I1199" s="3">
        <v>159.13</v>
      </c>
    </row>
    <row r="1200" spans="1:9">
      <c r="A1200" s="1">
        <v>45364</v>
      </c>
      <c r="B1200" s="29">
        <f>YEAR(Data_Table[[#This Row],[Date]])</f>
        <v>2024</v>
      </c>
      <c r="C1200" s="2" t="str">
        <f>TEXT(Data_Table[[#This Row],[Date]],"mmm")</f>
        <v>Mar</v>
      </c>
      <c r="D1200" s="2" t="str">
        <f>"Q"&amp;INT((MONTH(Data_Table[[#This Row],[Date]])-1)/3)+1</f>
        <v>Q1</v>
      </c>
      <c r="E1200" s="2">
        <f>WEEKNUM(Data_Table[[#This Row],[Date]], 2)</f>
        <v>11</v>
      </c>
      <c r="F1200" s="2" t="s">
        <v>270</v>
      </c>
      <c r="G1200" s="2" t="s">
        <v>36</v>
      </c>
      <c r="H1200" s="2" t="s">
        <v>148</v>
      </c>
      <c r="I1200" s="3">
        <v>230.91</v>
      </c>
    </row>
    <row r="1201" spans="1:9">
      <c r="A1201" s="1">
        <v>45364</v>
      </c>
      <c r="B1201" s="29">
        <f>YEAR(Data_Table[[#This Row],[Date]])</f>
        <v>2024</v>
      </c>
      <c r="C1201" s="2" t="str">
        <f>TEXT(Data_Table[[#This Row],[Date]],"mmm")</f>
        <v>Mar</v>
      </c>
      <c r="D1201" s="2" t="str">
        <f>"Q"&amp;INT((MONTH(Data_Table[[#This Row],[Date]])-1)/3)+1</f>
        <v>Q1</v>
      </c>
      <c r="E1201" s="2">
        <f>WEEKNUM(Data_Table[[#This Row],[Date]], 2)</f>
        <v>11</v>
      </c>
      <c r="F1201" s="2" t="s">
        <v>362</v>
      </c>
      <c r="G1201" s="2" t="s">
        <v>110</v>
      </c>
      <c r="H1201" s="2" t="s">
        <v>232</v>
      </c>
      <c r="I1201" s="3">
        <v>16.5</v>
      </c>
    </row>
    <row r="1202" spans="1:9">
      <c r="A1202" s="1">
        <v>45367</v>
      </c>
      <c r="B1202" s="29">
        <f>YEAR(Data_Table[[#This Row],[Date]])</f>
        <v>2024</v>
      </c>
      <c r="C1202" s="2" t="str">
        <f>TEXT(Data_Table[[#This Row],[Date]],"mmm")</f>
        <v>Mar</v>
      </c>
      <c r="D1202" s="2" t="str">
        <f>"Q"&amp;INT((MONTH(Data_Table[[#This Row],[Date]])-1)/3)+1</f>
        <v>Q1</v>
      </c>
      <c r="E1202" s="2">
        <f>WEEKNUM(Data_Table[[#This Row],[Date]], 2)</f>
        <v>11</v>
      </c>
      <c r="F1202" s="2" t="s">
        <v>324</v>
      </c>
      <c r="G1202" s="2" t="s">
        <v>80</v>
      </c>
      <c r="H1202" s="2" t="s">
        <v>199</v>
      </c>
      <c r="I1202" s="3">
        <v>29</v>
      </c>
    </row>
    <row r="1203" spans="1:9">
      <c r="A1203" s="1">
        <v>45371</v>
      </c>
      <c r="B1203" s="29">
        <f>YEAR(Data_Table[[#This Row],[Date]])</f>
        <v>2024</v>
      </c>
      <c r="C1203" s="2" t="str">
        <f>TEXT(Data_Table[[#This Row],[Date]],"mmm")</f>
        <v>Mar</v>
      </c>
      <c r="D1203" s="2" t="str">
        <f>"Q"&amp;INT((MONTH(Data_Table[[#This Row],[Date]])-1)/3)+1</f>
        <v>Q1</v>
      </c>
      <c r="E1203" s="2">
        <f>WEEKNUM(Data_Table[[#This Row],[Date]], 2)</f>
        <v>12</v>
      </c>
      <c r="F1203" s="2" t="s">
        <v>362</v>
      </c>
      <c r="G1203" s="2" t="s">
        <v>110</v>
      </c>
      <c r="H1203" s="2" t="s">
        <v>232</v>
      </c>
      <c r="I1203" s="3">
        <v>18.75</v>
      </c>
    </row>
    <row r="1204" spans="1:9">
      <c r="A1204" s="1">
        <v>45372</v>
      </c>
      <c r="B1204" s="29">
        <f>YEAR(Data_Table[[#This Row],[Date]])</f>
        <v>2024</v>
      </c>
      <c r="C1204" s="2" t="str">
        <f>TEXT(Data_Table[[#This Row],[Date]],"mmm")</f>
        <v>Mar</v>
      </c>
      <c r="D1204" s="2" t="str">
        <f>"Q"&amp;INT((MONTH(Data_Table[[#This Row],[Date]])-1)/3)+1</f>
        <v>Q1</v>
      </c>
      <c r="E1204" s="2">
        <f>WEEKNUM(Data_Table[[#This Row],[Date]], 2)</f>
        <v>12</v>
      </c>
      <c r="F1204" s="2" t="s">
        <v>269</v>
      </c>
      <c r="G1204" s="2" t="s">
        <v>35</v>
      </c>
      <c r="H1204" s="2" t="s">
        <v>147</v>
      </c>
      <c r="I1204" s="3">
        <v>498.8</v>
      </c>
    </row>
    <row r="1205" spans="1:9">
      <c r="A1205" s="1">
        <v>45377</v>
      </c>
      <c r="B1205" s="29">
        <f>YEAR(Data_Table[[#This Row],[Date]])</f>
        <v>2024</v>
      </c>
      <c r="C1205" s="2" t="str">
        <f>TEXT(Data_Table[[#This Row],[Date]],"mmm")</f>
        <v>Mar</v>
      </c>
      <c r="D1205" s="2" t="str">
        <f>"Q"&amp;INT((MONTH(Data_Table[[#This Row],[Date]])-1)/3)+1</f>
        <v>Q1</v>
      </c>
      <c r="E1205" s="2">
        <f>WEEKNUM(Data_Table[[#This Row],[Date]], 2)</f>
        <v>13</v>
      </c>
      <c r="F1205" s="2" t="s">
        <v>317</v>
      </c>
      <c r="G1205" s="2" t="s">
        <v>75</v>
      </c>
      <c r="H1205" s="2" t="s">
        <v>192</v>
      </c>
      <c r="I1205" s="3">
        <v>635.17999999999995</v>
      </c>
    </row>
    <row r="1206" spans="1:9">
      <c r="A1206" s="1">
        <v>45378</v>
      </c>
      <c r="B1206" s="29">
        <f>YEAR(Data_Table[[#This Row],[Date]])</f>
        <v>2024</v>
      </c>
      <c r="C1206" s="2" t="str">
        <f>TEXT(Data_Table[[#This Row],[Date]],"mmm")</f>
        <v>Mar</v>
      </c>
      <c r="D1206" s="2" t="str">
        <f>"Q"&amp;INT((MONTH(Data_Table[[#This Row],[Date]])-1)/3)+1</f>
        <v>Q1</v>
      </c>
      <c r="E1206" s="2">
        <f>WEEKNUM(Data_Table[[#This Row],[Date]], 2)</f>
        <v>13</v>
      </c>
      <c r="F1206" s="2" t="s">
        <v>362</v>
      </c>
      <c r="G1206" s="2" t="s">
        <v>110</v>
      </c>
      <c r="H1206" s="2" t="s">
        <v>232</v>
      </c>
      <c r="I1206" s="3">
        <v>18.75</v>
      </c>
    </row>
    <row r="1207" spans="1:9">
      <c r="A1207" s="1">
        <v>45379</v>
      </c>
      <c r="B1207" s="29">
        <f>YEAR(Data_Table[[#This Row],[Date]])</f>
        <v>2024</v>
      </c>
      <c r="C1207" s="2" t="str">
        <f>TEXT(Data_Table[[#This Row],[Date]],"mmm")</f>
        <v>Mar</v>
      </c>
      <c r="D1207" s="2" t="str">
        <f>"Q"&amp;INT((MONTH(Data_Table[[#This Row],[Date]])-1)/3)+1</f>
        <v>Q1</v>
      </c>
      <c r="E1207" s="2">
        <f>WEEKNUM(Data_Table[[#This Row],[Date]], 2)</f>
        <v>13</v>
      </c>
      <c r="F1207" s="2" t="s">
        <v>357</v>
      </c>
      <c r="G1207" s="2" t="s">
        <v>9</v>
      </c>
      <c r="H1207" s="2" t="s">
        <v>9</v>
      </c>
      <c r="I1207" s="3">
        <v>501</v>
      </c>
    </row>
    <row r="1208" spans="1:9">
      <c r="A1208" s="1">
        <v>45385</v>
      </c>
      <c r="B1208" s="29">
        <f>YEAR(Data_Table[[#This Row],[Date]])</f>
        <v>2024</v>
      </c>
      <c r="C1208" s="2" t="str">
        <f>TEXT(Data_Table[[#This Row],[Date]],"mmm")</f>
        <v>Apr</v>
      </c>
      <c r="D1208" s="2" t="str">
        <f>"Q"&amp;INT((MONTH(Data_Table[[#This Row],[Date]])-1)/3)+1</f>
        <v>Q2</v>
      </c>
      <c r="E1208" s="2">
        <f>WEEKNUM(Data_Table[[#This Row],[Date]], 2)</f>
        <v>14</v>
      </c>
      <c r="F1208" s="2" t="s">
        <v>312</v>
      </c>
      <c r="G1208" s="2" t="s">
        <v>70</v>
      </c>
      <c r="H1208" s="2" t="s">
        <v>187</v>
      </c>
      <c r="I1208" s="3">
        <v>29</v>
      </c>
    </row>
    <row r="1209" spans="1:9">
      <c r="A1209" s="1">
        <v>45392</v>
      </c>
      <c r="B1209" s="29">
        <f>YEAR(Data_Table[[#This Row],[Date]])</f>
        <v>2024</v>
      </c>
      <c r="C1209" s="2" t="str">
        <f>TEXT(Data_Table[[#This Row],[Date]],"mmm")</f>
        <v>Apr</v>
      </c>
      <c r="D1209" s="2" t="str">
        <f>"Q"&amp;INT((MONTH(Data_Table[[#This Row],[Date]])-1)/3)+1</f>
        <v>Q2</v>
      </c>
      <c r="E1209" s="2">
        <f>WEEKNUM(Data_Table[[#This Row],[Date]], 2)</f>
        <v>15</v>
      </c>
      <c r="F1209" s="2" t="s">
        <v>362</v>
      </c>
      <c r="G1209" s="2" t="s">
        <v>110</v>
      </c>
      <c r="H1209" s="2" t="s">
        <v>232</v>
      </c>
      <c r="I1209" s="3">
        <v>18.75</v>
      </c>
    </row>
    <row r="1210" spans="1:9">
      <c r="A1210" s="1">
        <v>45392</v>
      </c>
      <c r="B1210" s="29">
        <f>YEAR(Data_Table[[#This Row],[Date]])</f>
        <v>2024</v>
      </c>
      <c r="C1210" s="2" t="str">
        <f>TEXT(Data_Table[[#This Row],[Date]],"mmm")</f>
        <v>Apr</v>
      </c>
      <c r="D1210" s="2" t="str">
        <f>"Q"&amp;INT((MONTH(Data_Table[[#This Row],[Date]])-1)/3)+1</f>
        <v>Q2</v>
      </c>
      <c r="E1210" s="2">
        <f>WEEKNUM(Data_Table[[#This Row],[Date]], 2)</f>
        <v>15</v>
      </c>
      <c r="F1210" s="2" t="s">
        <v>378</v>
      </c>
      <c r="G1210" s="2" t="s">
        <v>122</v>
      </c>
      <c r="H1210" s="2" t="s">
        <v>245</v>
      </c>
      <c r="I1210" s="3">
        <v>90</v>
      </c>
    </row>
    <row r="1211" spans="1:9">
      <c r="A1211" s="1">
        <v>45393</v>
      </c>
      <c r="B1211" s="29">
        <f>YEAR(Data_Table[[#This Row],[Date]])</f>
        <v>2024</v>
      </c>
      <c r="C1211" s="2" t="str">
        <f>TEXT(Data_Table[[#This Row],[Date]],"mmm")</f>
        <v>Apr</v>
      </c>
      <c r="D1211" s="2" t="str">
        <f>"Q"&amp;INT((MONTH(Data_Table[[#This Row],[Date]])-1)/3)+1</f>
        <v>Q2</v>
      </c>
      <c r="E1211" s="2">
        <f>WEEKNUM(Data_Table[[#This Row],[Date]], 2)</f>
        <v>15</v>
      </c>
      <c r="F1211" s="2" t="s">
        <v>379</v>
      </c>
      <c r="G1211" s="2" t="s">
        <v>123</v>
      </c>
      <c r="H1211" s="2" t="s">
        <v>246</v>
      </c>
      <c r="I1211" s="3">
        <v>719.4</v>
      </c>
    </row>
    <row r="1212" spans="1:9">
      <c r="A1212" s="1">
        <v>45399</v>
      </c>
      <c r="B1212" s="29">
        <f>YEAR(Data_Table[[#This Row],[Date]])</f>
        <v>2024</v>
      </c>
      <c r="C1212" s="2" t="str">
        <f>TEXT(Data_Table[[#This Row],[Date]],"mmm")</f>
        <v>Apr</v>
      </c>
      <c r="D1212" s="2" t="str">
        <f>"Q"&amp;INT((MONTH(Data_Table[[#This Row],[Date]])-1)/3)+1</f>
        <v>Q2</v>
      </c>
      <c r="E1212" s="2">
        <f>WEEKNUM(Data_Table[[#This Row],[Date]], 2)</f>
        <v>16</v>
      </c>
      <c r="F1212" s="2" t="s">
        <v>362</v>
      </c>
      <c r="G1212" s="2" t="s">
        <v>110</v>
      </c>
      <c r="H1212" s="2" t="s">
        <v>232</v>
      </c>
      <c r="I1212" s="3">
        <v>18.75</v>
      </c>
    </row>
    <row r="1213" spans="1:9">
      <c r="A1213" s="1">
        <v>45400</v>
      </c>
      <c r="B1213" s="29">
        <f>YEAR(Data_Table[[#This Row],[Date]])</f>
        <v>2024</v>
      </c>
      <c r="C1213" s="2" t="str">
        <f>TEXT(Data_Table[[#This Row],[Date]],"mmm")</f>
        <v>Apr</v>
      </c>
      <c r="D1213" s="2" t="str">
        <f>"Q"&amp;INT((MONTH(Data_Table[[#This Row],[Date]])-1)/3)+1</f>
        <v>Q2</v>
      </c>
      <c r="E1213" s="2">
        <f>WEEKNUM(Data_Table[[#This Row],[Date]], 2)</f>
        <v>16</v>
      </c>
      <c r="F1213" s="2" t="s">
        <v>312</v>
      </c>
      <c r="G1213" s="2" t="s">
        <v>70</v>
      </c>
      <c r="H1213" s="2" t="s">
        <v>187</v>
      </c>
      <c r="I1213" s="3">
        <v>58</v>
      </c>
    </row>
    <row r="1214" spans="1:9">
      <c r="A1214" s="1">
        <v>45406</v>
      </c>
      <c r="B1214" s="29">
        <f>YEAR(Data_Table[[#This Row],[Date]])</f>
        <v>2024</v>
      </c>
      <c r="C1214" s="2" t="str">
        <f>TEXT(Data_Table[[#This Row],[Date]],"mmm")</f>
        <v>Apr</v>
      </c>
      <c r="D1214" s="2" t="str">
        <f>"Q"&amp;INT((MONTH(Data_Table[[#This Row],[Date]])-1)/3)+1</f>
        <v>Q2</v>
      </c>
      <c r="E1214" s="2">
        <f>WEEKNUM(Data_Table[[#This Row],[Date]], 2)</f>
        <v>17</v>
      </c>
      <c r="F1214" s="2" t="s">
        <v>362</v>
      </c>
      <c r="G1214" s="2" t="s">
        <v>110</v>
      </c>
      <c r="H1214" s="2" t="s">
        <v>232</v>
      </c>
      <c r="I1214" s="3">
        <v>18.75</v>
      </c>
    </row>
    <row r="1215" spans="1:9">
      <c r="A1215" s="1">
        <v>45411</v>
      </c>
      <c r="B1215" s="29">
        <f>YEAR(Data_Table[[#This Row],[Date]])</f>
        <v>2024</v>
      </c>
      <c r="C1215" s="2" t="str">
        <f>TEXT(Data_Table[[#This Row],[Date]],"mmm")</f>
        <v>Apr</v>
      </c>
      <c r="D1215" s="2" t="str">
        <f>"Q"&amp;INT((MONTH(Data_Table[[#This Row],[Date]])-1)/3)+1</f>
        <v>Q2</v>
      </c>
      <c r="E1215" s="2">
        <f>WEEKNUM(Data_Table[[#This Row],[Date]], 2)</f>
        <v>18</v>
      </c>
      <c r="F1215" s="2" t="s">
        <v>26</v>
      </c>
      <c r="G1215" s="2" t="s">
        <v>46</v>
      </c>
      <c r="H1215" s="2" t="s">
        <v>158</v>
      </c>
      <c r="I1215" s="3">
        <v>350</v>
      </c>
    </row>
    <row r="1216" spans="1:9">
      <c r="A1216" s="1">
        <v>45411</v>
      </c>
      <c r="B1216" s="29">
        <f>YEAR(Data_Table[[#This Row],[Date]])</f>
        <v>2024</v>
      </c>
      <c r="C1216" s="2" t="str">
        <f>TEXT(Data_Table[[#This Row],[Date]],"mmm")</f>
        <v>Apr</v>
      </c>
      <c r="D1216" s="2" t="str">
        <f>"Q"&amp;INT((MONTH(Data_Table[[#This Row],[Date]])-1)/3)+1</f>
        <v>Q2</v>
      </c>
      <c r="E1216" s="2">
        <f>WEEKNUM(Data_Table[[#This Row],[Date]], 2)</f>
        <v>18</v>
      </c>
      <c r="F1216" s="2" t="s">
        <v>355</v>
      </c>
      <c r="G1216" s="2" t="s">
        <v>104</v>
      </c>
      <c r="H1216" s="2" t="s">
        <v>227</v>
      </c>
      <c r="I1216" s="3">
        <v>266.8</v>
      </c>
    </row>
    <row r="1217" spans="1:9">
      <c r="A1217" s="1">
        <v>45412</v>
      </c>
      <c r="B1217" s="29">
        <f>YEAR(Data_Table[[#This Row],[Date]])</f>
        <v>2024</v>
      </c>
      <c r="C1217" s="2" t="str">
        <f>TEXT(Data_Table[[#This Row],[Date]],"mmm")</f>
        <v>Apr</v>
      </c>
      <c r="D1217" s="2" t="str">
        <f>"Q"&amp;INT((MONTH(Data_Table[[#This Row],[Date]])-1)/3)+1</f>
        <v>Q2</v>
      </c>
      <c r="E1217" s="2">
        <f>WEEKNUM(Data_Table[[#This Row],[Date]], 2)</f>
        <v>18</v>
      </c>
      <c r="F1217" s="2" t="s">
        <v>367</v>
      </c>
      <c r="G1217" s="2" t="s">
        <v>10</v>
      </c>
      <c r="H1217" s="2" t="s">
        <v>10</v>
      </c>
      <c r="I1217" s="3">
        <v>159.13</v>
      </c>
    </row>
    <row r="1218" spans="1:9">
      <c r="A1218" s="1">
        <v>45420</v>
      </c>
      <c r="B1218" s="29">
        <f>YEAR(Data_Table[[#This Row],[Date]])</f>
        <v>2024</v>
      </c>
      <c r="C1218" s="2" t="str">
        <f>TEXT(Data_Table[[#This Row],[Date]],"mmm")</f>
        <v>May</v>
      </c>
      <c r="D1218" s="2" t="str">
        <f>"Q"&amp;INT((MONTH(Data_Table[[#This Row],[Date]])-1)/3)+1</f>
        <v>Q2</v>
      </c>
      <c r="E1218" s="2">
        <f>WEEKNUM(Data_Table[[#This Row],[Date]], 2)</f>
        <v>19</v>
      </c>
      <c r="F1218" s="2" t="s">
        <v>362</v>
      </c>
      <c r="G1218" s="2" t="s">
        <v>110</v>
      </c>
      <c r="H1218" s="2" t="s">
        <v>232</v>
      </c>
      <c r="I1218" s="3">
        <v>18.75</v>
      </c>
    </row>
    <row r="1219" spans="1:9">
      <c r="A1219" s="1">
        <v>45420</v>
      </c>
      <c r="B1219" s="29">
        <f>YEAR(Data_Table[[#This Row],[Date]])</f>
        <v>2024</v>
      </c>
      <c r="C1219" s="2" t="str">
        <f>TEXT(Data_Table[[#This Row],[Date]],"mmm")</f>
        <v>May</v>
      </c>
      <c r="D1219" s="2" t="str">
        <f>"Q"&amp;INT((MONTH(Data_Table[[#This Row],[Date]])-1)/3)+1</f>
        <v>Q2</v>
      </c>
      <c r="E1219" s="2">
        <f>WEEKNUM(Data_Table[[#This Row],[Date]], 2)</f>
        <v>19</v>
      </c>
      <c r="F1219" s="2" t="s">
        <v>377</v>
      </c>
      <c r="G1219" s="2" t="s">
        <v>121</v>
      </c>
      <c r="H1219" s="2" t="s">
        <v>244</v>
      </c>
      <c r="I1219" s="3">
        <v>286.7</v>
      </c>
    </row>
    <row r="1220" spans="1:9">
      <c r="A1220" s="1">
        <v>45426</v>
      </c>
      <c r="B1220" s="29">
        <f>YEAR(Data_Table[[#This Row],[Date]])</f>
        <v>2024</v>
      </c>
      <c r="C1220" s="2" t="str">
        <f>TEXT(Data_Table[[#This Row],[Date]],"mmm")</f>
        <v>May</v>
      </c>
      <c r="D1220" s="2" t="str">
        <f>"Q"&amp;INT((MONTH(Data_Table[[#This Row],[Date]])-1)/3)+1</f>
        <v>Q2</v>
      </c>
      <c r="E1220" s="2">
        <f>WEEKNUM(Data_Table[[#This Row],[Date]], 2)</f>
        <v>20</v>
      </c>
      <c r="F1220" s="2" t="s">
        <v>312</v>
      </c>
      <c r="G1220" s="2" t="s">
        <v>70</v>
      </c>
      <c r="H1220" s="2" t="s">
        <v>187</v>
      </c>
      <c r="I1220" s="3">
        <v>58</v>
      </c>
    </row>
    <row r="1221" spans="1:9">
      <c r="A1221" s="1">
        <v>45427</v>
      </c>
      <c r="B1221" s="29">
        <f>YEAR(Data_Table[[#This Row],[Date]])</f>
        <v>2024</v>
      </c>
      <c r="C1221" s="2" t="str">
        <f>TEXT(Data_Table[[#This Row],[Date]],"mmm")</f>
        <v>May</v>
      </c>
      <c r="D1221" s="2" t="str">
        <f>"Q"&amp;INT((MONTH(Data_Table[[#This Row],[Date]])-1)/3)+1</f>
        <v>Q2</v>
      </c>
      <c r="E1221" s="2">
        <f>WEEKNUM(Data_Table[[#This Row],[Date]], 2)</f>
        <v>20</v>
      </c>
      <c r="F1221" s="2" t="s">
        <v>362</v>
      </c>
      <c r="G1221" s="2" t="s">
        <v>110</v>
      </c>
      <c r="H1221" s="2" t="s">
        <v>232</v>
      </c>
      <c r="I1221" s="3">
        <v>18.75</v>
      </c>
    </row>
    <row r="1222" spans="1:9">
      <c r="A1222" s="1">
        <v>45434</v>
      </c>
      <c r="B1222" s="29">
        <f>YEAR(Data_Table[[#This Row],[Date]])</f>
        <v>2024</v>
      </c>
      <c r="C1222" s="2" t="str">
        <f>TEXT(Data_Table[[#This Row],[Date]],"mmm")</f>
        <v>May</v>
      </c>
      <c r="D1222" s="2" t="str">
        <f>"Q"&amp;INT((MONTH(Data_Table[[#This Row],[Date]])-1)/3)+1</f>
        <v>Q2</v>
      </c>
      <c r="E1222" s="2">
        <f>WEEKNUM(Data_Table[[#This Row],[Date]], 2)</f>
        <v>21</v>
      </c>
      <c r="F1222" s="2" t="s">
        <v>26</v>
      </c>
      <c r="G1222" s="2" t="s">
        <v>46</v>
      </c>
      <c r="H1222" s="2" t="s">
        <v>158</v>
      </c>
      <c r="I1222" s="3">
        <v>322.67</v>
      </c>
    </row>
    <row r="1223" spans="1:9">
      <c r="A1223" s="1">
        <v>45435</v>
      </c>
      <c r="B1223" s="29">
        <f>YEAR(Data_Table[[#This Row],[Date]])</f>
        <v>2024</v>
      </c>
      <c r="C1223" s="2" t="str">
        <f>TEXT(Data_Table[[#This Row],[Date]],"mmm")</f>
        <v>May</v>
      </c>
      <c r="D1223" s="2" t="str">
        <f>"Q"&amp;INT((MONTH(Data_Table[[#This Row],[Date]])-1)/3)+1</f>
        <v>Q2</v>
      </c>
      <c r="E1223" s="2">
        <f>WEEKNUM(Data_Table[[#This Row],[Date]], 2)</f>
        <v>21</v>
      </c>
      <c r="F1223" s="2" t="s">
        <v>356</v>
      </c>
      <c r="G1223" s="2" t="s">
        <v>105</v>
      </c>
      <c r="H1223" s="2" t="s">
        <v>228</v>
      </c>
      <c r="I1223" s="3">
        <v>29</v>
      </c>
    </row>
    <row r="1224" spans="1:9">
      <c r="A1224" s="1">
        <v>45436</v>
      </c>
      <c r="B1224" s="29">
        <f>YEAR(Data_Table[[#This Row],[Date]])</f>
        <v>2024</v>
      </c>
      <c r="C1224" s="2" t="str">
        <f>TEXT(Data_Table[[#This Row],[Date]],"mmm")</f>
        <v>May</v>
      </c>
      <c r="D1224" s="2" t="str">
        <f>"Q"&amp;INT((MONTH(Data_Table[[#This Row],[Date]])-1)/3)+1</f>
        <v>Q2</v>
      </c>
      <c r="E1224" s="2">
        <f>WEEKNUM(Data_Table[[#This Row],[Date]], 2)</f>
        <v>21</v>
      </c>
      <c r="F1224" s="2" t="s">
        <v>356</v>
      </c>
      <c r="G1224" s="2" t="s">
        <v>105</v>
      </c>
      <c r="H1224" s="2" t="s">
        <v>228</v>
      </c>
      <c r="I1224" s="3">
        <v>29</v>
      </c>
    </row>
    <row r="1225" spans="1:9">
      <c r="A1225" s="1">
        <v>45443</v>
      </c>
      <c r="B1225" s="29">
        <f>YEAR(Data_Table[[#This Row],[Date]])</f>
        <v>2024</v>
      </c>
      <c r="C1225" s="2" t="str">
        <f>TEXT(Data_Table[[#This Row],[Date]],"mmm")</f>
        <v>May</v>
      </c>
      <c r="D1225" s="2" t="str">
        <f>"Q"&amp;INT((MONTH(Data_Table[[#This Row],[Date]])-1)/3)+1</f>
        <v>Q2</v>
      </c>
      <c r="E1225" s="2">
        <f>WEEKNUM(Data_Table[[#This Row],[Date]], 2)</f>
        <v>22</v>
      </c>
      <c r="F1225" s="2" t="s">
        <v>356</v>
      </c>
      <c r="G1225" s="2" t="s">
        <v>105</v>
      </c>
      <c r="H1225" s="2" t="s">
        <v>228</v>
      </c>
      <c r="I1225" s="3">
        <v>29</v>
      </c>
    </row>
    <row r="1226" spans="1:9">
      <c r="A1226" s="1">
        <v>45447</v>
      </c>
      <c r="B1226" s="29">
        <f>YEAR(Data_Table[[#This Row],[Date]])</f>
        <v>2024</v>
      </c>
      <c r="C1226" s="2" t="str">
        <f>TEXT(Data_Table[[#This Row],[Date]],"mmm")</f>
        <v>Jun</v>
      </c>
      <c r="D1226" s="2" t="str">
        <f>"Q"&amp;INT((MONTH(Data_Table[[#This Row],[Date]])-1)/3)+1</f>
        <v>Q2</v>
      </c>
      <c r="E1226" s="2">
        <f>WEEKNUM(Data_Table[[#This Row],[Date]], 2)</f>
        <v>23</v>
      </c>
      <c r="F1226" s="2" t="s">
        <v>312</v>
      </c>
      <c r="G1226" s="2" t="s">
        <v>70</v>
      </c>
      <c r="H1226" s="2" t="s">
        <v>187</v>
      </c>
      <c r="I1226" s="3">
        <v>58</v>
      </c>
    </row>
    <row r="1227" spans="1:9">
      <c r="A1227" s="1">
        <v>45450</v>
      </c>
      <c r="B1227" s="29">
        <f>YEAR(Data_Table[[#This Row],[Date]])</f>
        <v>2024</v>
      </c>
      <c r="C1227" s="2" t="str">
        <f>TEXT(Data_Table[[#This Row],[Date]],"mmm")</f>
        <v>Jun</v>
      </c>
      <c r="D1227" s="2" t="str">
        <f>"Q"&amp;INT((MONTH(Data_Table[[#This Row],[Date]])-1)/3)+1</f>
        <v>Q2</v>
      </c>
      <c r="E1227" s="2">
        <f>WEEKNUM(Data_Table[[#This Row],[Date]], 2)</f>
        <v>23</v>
      </c>
      <c r="F1227" s="2" t="s">
        <v>356</v>
      </c>
      <c r="G1227" s="2" t="s">
        <v>105</v>
      </c>
      <c r="H1227" s="2" t="s">
        <v>228</v>
      </c>
      <c r="I1227" s="3">
        <v>29</v>
      </c>
    </row>
    <row r="1228" spans="1:9">
      <c r="A1228" s="1">
        <v>45454</v>
      </c>
      <c r="B1228" s="29">
        <f>YEAR(Data_Table[[#This Row],[Date]])</f>
        <v>2024</v>
      </c>
      <c r="C1228" s="2" t="str">
        <f>TEXT(Data_Table[[#This Row],[Date]],"mmm")</f>
        <v>Jun</v>
      </c>
      <c r="D1228" s="2" t="str">
        <f>"Q"&amp;INT((MONTH(Data_Table[[#This Row],[Date]])-1)/3)+1</f>
        <v>Q2</v>
      </c>
      <c r="E1228" s="2">
        <f>WEEKNUM(Data_Table[[#This Row],[Date]], 2)</f>
        <v>24</v>
      </c>
      <c r="F1228" s="2" t="s">
        <v>367</v>
      </c>
      <c r="G1228" s="2" t="s">
        <v>10</v>
      </c>
      <c r="H1228" s="2" t="s">
        <v>10</v>
      </c>
      <c r="I1228" s="3">
        <v>159.13</v>
      </c>
    </row>
    <row r="1229" spans="1:9">
      <c r="A1229" s="1">
        <v>45457</v>
      </c>
      <c r="B1229" s="29">
        <f>YEAR(Data_Table[[#This Row],[Date]])</f>
        <v>2024</v>
      </c>
      <c r="C1229" s="2" t="str">
        <f>TEXT(Data_Table[[#This Row],[Date]],"mmm")</f>
        <v>Jun</v>
      </c>
      <c r="D1229" s="2" t="str">
        <f>"Q"&amp;INT((MONTH(Data_Table[[#This Row],[Date]])-1)/3)+1</f>
        <v>Q2</v>
      </c>
      <c r="E1229" s="2">
        <f>WEEKNUM(Data_Table[[#This Row],[Date]], 2)</f>
        <v>24</v>
      </c>
      <c r="F1229" s="2" t="s">
        <v>356</v>
      </c>
      <c r="G1229" s="2" t="s">
        <v>105</v>
      </c>
      <c r="H1229" s="2" t="s">
        <v>228</v>
      </c>
      <c r="I1229" s="3">
        <v>29</v>
      </c>
    </row>
    <row r="1230" spans="1:9">
      <c r="A1230" s="1">
        <v>45466</v>
      </c>
      <c r="B1230" s="29">
        <f>YEAR(Data_Table[[#This Row],[Date]])</f>
        <v>2024</v>
      </c>
      <c r="C1230" s="2" t="str">
        <f>TEXT(Data_Table[[#This Row],[Date]],"mmm")</f>
        <v>Jun</v>
      </c>
      <c r="D1230" s="2" t="str">
        <f>"Q"&amp;INT((MONTH(Data_Table[[#This Row],[Date]])-1)/3)+1</f>
        <v>Q2</v>
      </c>
      <c r="E1230" s="2">
        <f>WEEKNUM(Data_Table[[#This Row],[Date]], 2)</f>
        <v>25</v>
      </c>
      <c r="F1230" s="2" t="s">
        <v>363</v>
      </c>
      <c r="G1230" s="2" t="s">
        <v>111</v>
      </c>
      <c r="H1230" s="2" t="s">
        <v>233</v>
      </c>
      <c r="I1230" s="3">
        <v>400</v>
      </c>
    </row>
    <row r="1231" spans="1:9">
      <c r="A1231" s="1">
        <v>45471</v>
      </c>
      <c r="B1231" s="29">
        <f>YEAR(Data_Table[[#This Row],[Date]])</f>
        <v>2024</v>
      </c>
      <c r="C1231" s="2" t="str">
        <f>TEXT(Data_Table[[#This Row],[Date]],"mmm")</f>
        <v>Jun</v>
      </c>
      <c r="D1231" s="2" t="str">
        <f>"Q"&amp;INT((MONTH(Data_Table[[#This Row],[Date]])-1)/3)+1</f>
        <v>Q2</v>
      </c>
      <c r="E1231" s="2">
        <f>WEEKNUM(Data_Table[[#This Row],[Date]], 2)</f>
        <v>26</v>
      </c>
      <c r="F1231" s="2" t="s">
        <v>356</v>
      </c>
      <c r="G1231" s="2" t="s">
        <v>105</v>
      </c>
      <c r="H1231" s="2" t="s">
        <v>228</v>
      </c>
      <c r="I1231" s="3">
        <v>29</v>
      </c>
    </row>
    <row r="1232" spans="1:9">
      <c r="A1232" s="1">
        <v>45474</v>
      </c>
      <c r="B1232" s="29">
        <f>YEAR(Data_Table[[#This Row],[Date]])</f>
        <v>2024</v>
      </c>
      <c r="C1232" s="2" t="str">
        <f>TEXT(Data_Table[[#This Row],[Date]],"mmm")</f>
        <v>Jul</v>
      </c>
      <c r="D1232" s="2" t="str">
        <f>"Q"&amp;INT((MONTH(Data_Table[[#This Row],[Date]])-1)/3)+1</f>
        <v>Q3</v>
      </c>
      <c r="E1232" s="2">
        <f>WEEKNUM(Data_Table[[#This Row],[Date]], 2)</f>
        <v>27</v>
      </c>
      <c r="F1232" s="2" t="s">
        <v>26</v>
      </c>
      <c r="G1232" s="2" t="s">
        <v>46</v>
      </c>
      <c r="H1232" s="2" t="s">
        <v>158</v>
      </c>
      <c r="I1232" s="3">
        <v>242</v>
      </c>
    </row>
    <row r="1233" spans="1:9">
      <c r="A1233" s="1">
        <v>45478</v>
      </c>
      <c r="B1233" s="29">
        <f>YEAR(Data_Table[[#This Row],[Date]])</f>
        <v>2024</v>
      </c>
      <c r="C1233" s="2" t="str">
        <f>TEXT(Data_Table[[#This Row],[Date]],"mmm")</f>
        <v>Jul</v>
      </c>
      <c r="D1233" s="2" t="str">
        <f>"Q"&amp;INT((MONTH(Data_Table[[#This Row],[Date]])-1)/3)+1</f>
        <v>Q3</v>
      </c>
      <c r="E1233" s="2">
        <f>WEEKNUM(Data_Table[[#This Row],[Date]], 2)</f>
        <v>27</v>
      </c>
      <c r="F1233" s="2" t="s">
        <v>356</v>
      </c>
      <c r="G1233" s="2" t="s">
        <v>105</v>
      </c>
      <c r="H1233" s="2" t="s">
        <v>228</v>
      </c>
      <c r="I1233" s="3">
        <v>29</v>
      </c>
    </row>
    <row r="1234" spans="1:9">
      <c r="A1234" s="1">
        <v>45485</v>
      </c>
      <c r="B1234" s="29">
        <f>YEAR(Data_Table[[#This Row],[Date]])</f>
        <v>2024</v>
      </c>
      <c r="C1234" s="2" t="str">
        <f>TEXT(Data_Table[[#This Row],[Date]],"mmm")</f>
        <v>Jul</v>
      </c>
      <c r="D1234" s="2" t="str">
        <f>"Q"&amp;INT((MONTH(Data_Table[[#This Row],[Date]])-1)/3)+1</f>
        <v>Q3</v>
      </c>
      <c r="E1234" s="2">
        <f>WEEKNUM(Data_Table[[#This Row],[Date]], 2)</f>
        <v>28</v>
      </c>
      <c r="F1234" s="2" t="s">
        <v>356</v>
      </c>
      <c r="G1234" s="2" t="s">
        <v>105</v>
      </c>
      <c r="H1234" s="2" t="s">
        <v>228</v>
      </c>
      <c r="I1234" s="3">
        <v>29</v>
      </c>
    </row>
    <row r="1235" spans="1:9">
      <c r="A1235" s="1">
        <v>45489</v>
      </c>
      <c r="B1235" s="29">
        <f>YEAR(Data_Table[[#This Row],[Date]])</f>
        <v>2024</v>
      </c>
      <c r="C1235" s="2" t="str">
        <f>TEXT(Data_Table[[#This Row],[Date]],"mmm")</f>
        <v>Jul</v>
      </c>
      <c r="D1235" s="2" t="str">
        <f>"Q"&amp;INT((MONTH(Data_Table[[#This Row],[Date]])-1)/3)+1</f>
        <v>Q3</v>
      </c>
      <c r="E1235" s="2">
        <f>WEEKNUM(Data_Table[[#This Row],[Date]], 2)</f>
        <v>29</v>
      </c>
      <c r="F1235" s="2" t="s">
        <v>26</v>
      </c>
      <c r="G1235" s="2" t="s">
        <v>46</v>
      </c>
      <c r="H1235" s="2" t="s">
        <v>158</v>
      </c>
      <c r="I1235" s="3">
        <v>115.5</v>
      </c>
    </row>
    <row r="1236" spans="1:9">
      <c r="A1236" s="1">
        <v>45492</v>
      </c>
      <c r="B1236" s="29">
        <f>YEAR(Data_Table[[#This Row],[Date]])</f>
        <v>2024</v>
      </c>
      <c r="C1236" s="2" t="str">
        <f>TEXT(Data_Table[[#This Row],[Date]],"mmm")</f>
        <v>Jul</v>
      </c>
      <c r="D1236" s="2" t="str">
        <f>"Q"&amp;INT((MONTH(Data_Table[[#This Row],[Date]])-1)/3)+1</f>
        <v>Q3</v>
      </c>
      <c r="E1236" s="2">
        <f>WEEKNUM(Data_Table[[#This Row],[Date]], 2)</f>
        <v>29</v>
      </c>
      <c r="F1236" s="2" t="s">
        <v>356</v>
      </c>
      <c r="G1236" s="2" t="s">
        <v>105</v>
      </c>
      <c r="H1236" s="2" t="s">
        <v>228</v>
      </c>
      <c r="I1236" s="3">
        <v>29</v>
      </c>
    </row>
    <row r="1237" spans="1:9">
      <c r="A1237" s="1">
        <v>45496</v>
      </c>
      <c r="B1237" s="29">
        <f>YEAR(Data_Table[[#This Row],[Date]])</f>
        <v>2024</v>
      </c>
      <c r="C1237" s="2" t="str">
        <f>TEXT(Data_Table[[#This Row],[Date]],"mmm")</f>
        <v>Jul</v>
      </c>
      <c r="D1237" s="2" t="str">
        <f>"Q"&amp;INT((MONTH(Data_Table[[#This Row],[Date]])-1)/3)+1</f>
        <v>Q3</v>
      </c>
      <c r="E1237" s="2">
        <f>WEEKNUM(Data_Table[[#This Row],[Date]], 2)</f>
        <v>30</v>
      </c>
      <c r="F1237" s="2" t="s">
        <v>371</v>
      </c>
      <c r="G1237" s="2" t="s">
        <v>115</v>
      </c>
      <c r="H1237" s="2" t="s">
        <v>112</v>
      </c>
      <c r="I1237" s="3">
        <v>531.03</v>
      </c>
    </row>
    <row r="1238" spans="1:9">
      <c r="A1238" s="1">
        <v>45499</v>
      </c>
      <c r="B1238" s="29">
        <f>YEAR(Data_Table[[#This Row],[Date]])</f>
        <v>2024</v>
      </c>
      <c r="C1238" s="2" t="str">
        <f>TEXT(Data_Table[[#This Row],[Date]],"mmm")</f>
        <v>Jul</v>
      </c>
      <c r="D1238" s="2" t="str">
        <f>"Q"&amp;INT((MONTH(Data_Table[[#This Row],[Date]])-1)/3)+1</f>
        <v>Q3</v>
      </c>
      <c r="E1238" s="2">
        <f>WEEKNUM(Data_Table[[#This Row],[Date]], 2)</f>
        <v>30</v>
      </c>
      <c r="F1238" s="2" t="s">
        <v>367</v>
      </c>
      <c r="G1238" s="2" t="s">
        <v>10</v>
      </c>
      <c r="H1238" s="2" t="s">
        <v>10</v>
      </c>
      <c r="I1238" s="3">
        <v>159.13</v>
      </c>
    </row>
    <row r="1239" spans="1:9">
      <c r="A1239" s="1">
        <v>45504</v>
      </c>
      <c r="B1239" s="29">
        <f>YEAR(Data_Table[[#This Row],[Date]])</f>
        <v>2024</v>
      </c>
      <c r="C1239" s="2" t="str">
        <f>TEXT(Data_Table[[#This Row],[Date]],"mmm")</f>
        <v>Jul</v>
      </c>
      <c r="D1239" s="2" t="str">
        <f>"Q"&amp;INT((MONTH(Data_Table[[#This Row],[Date]])-1)/3)+1</f>
        <v>Q3</v>
      </c>
      <c r="E1239" s="2">
        <f>WEEKNUM(Data_Table[[#This Row],[Date]], 2)</f>
        <v>31</v>
      </c>
      <c r="F1239" s="2" t="s">
        <v>356</v>
      </c>
      <c r="G1239" s="2" t="s">
        <v>105</v>
      </c>
      <c r="H1239" s="2" t="s">
        <v>228</v>
      </c>
      <c r="I1239" s="3">
        <v>29</v>
      </c>
    </row>
    <row r="1240" spans="1:9">
      <c r="A1240" s="1">
        <v>45523</v>
      </c>
      <c r="B1240" s="29">
        <f>YEAR(Data_Table[[#This Row],[Date]])</f>
        <v>2024</v>
      </c>
      <c r="C1240" s="2" t="str">
        <f>TEXT(Data_Table[[#This Row],[Date]],"mmm")</f>
        <v>Aug</v>
      </c>
      <c r="D1240" s="2" t="str">
        <f>"Q"&amp;INT((MONTH(Data_Table[[#This Row],[Date]])-1)/3)+1</f>
        <v>Q3</v>
      </c>
      <c r="E1240" s="2">
        <f>WEEKNUM(Data_Table[[#This Row],[Date]], 2)</f>
        <v>34</v>
      </c>
      <c r="F1240" s="2" t="s">
        <v>26</v>
      </c>
      <c r="G1240" s="2" t="s">
        <v>46</v>
      </c>
      <c r="H1240" s="2" t="s">
        <v>158</v>
      </c>
      <c r="I1240" s="3">
        <v>176</v>
      </c>
    </row>
    <row r="1241" spans="1:9">
      <c r="A1241" s="1">
        <v>45528</v>
      </c>
      <c r="B1241" s="29">
        <f>YEAR(Data_Table[[#This Row],[Date]])</f>
        <v>2024</v>
      </c>
      <c r="C1241" s="2" t="str">
        <f>TEXT(Data_Table[[#This Row],[Date]],"mmm")</f>
        <v>Aug</v>
      </c>
      <c r="D1241" s="2" t="str">
        <f>"Q"&amp;INT((MONTH(Data_Table[[#This Row],[Date]])-1)/3)+1</f>
        <v>Q3</v>
      </c>
      <c r="E1241" s="2">
        <f>WEEKNUM(Data_Table[[#This Row],[Date]], 2)</f>
        <v>34</v>
      </c>
      <c r="F1241" s="2" t="s">
        <v>356</v>
      </c>
      <c r="G1241" s="2" t="s">
        <v>105</v>
      </c>
      <c r="H1241" s="2" t="s">
        <v>228</v>
      </c>
      <c r="I1241" s="3">
        <v>29</v>
      </c>
    </row>
    <row r="1242" spans="1:9">
      <c r="A1242" s="1">
        <v>45534</v>
      </c>
      <c r="B1242" s="29">
        <f>YEAR(Data_Table[[#This Row],[Date]])</f>
        <v>2024</v>
      </c>
      <c r="C1242" s="2" t="str">
        <f>TEXT(Data_Table[[#This Row],[Date]],"mmm")</f>
        <v>Aug</v>
      </c>
      <c r="D1242" s="2" t="str">
        <f>"Q"&amp;INT((MONTH(Data_Table[[#This Row],[Date]])-1)/3)+1</f>
        <v>Q3</v>
      </c>
      <c r="E1242" s="2">
        <f>WEEKNUM(Data_Table[[#This Row],[Date]], 2)</f>
        <v>35</v>
      </c>
      <c r="F1242" s="2" t="s">
        <v>356</v>
      </c>
      <c r="G1242" s="2" t="s">
        <v>105</v>
      </c>
      <c r="H1242" s="2" t="s">
        <v>228</v>
      </c>
      <c r="I1242" s="3">
        <v>29</v>
      </c>
    </row>
    <row r="1243" spans="1:9">
      <c r="A1243" s="1">
        <v>45538</v>
      </c>
      <c r="B1243" s="29">
        <f>YEAR(Data_Table[[#This Row],[Date]])</f>
        <v>2024</v>
      </c>
      <c r="C1243" s="2" t="str">
        <f>TEXT(Data_Table[[#This Row],[Date]],"mmm")</f>
        <v>Sep</v>
      </c>
      <c r="D1243" s="2" t="str">
        <f>"Q"&amp;INT((MONTH(Data_Table[[#This Row],[Date]])-1)/3)+1</f>
        <v>Q3</v>
      </c>
      <c r="E1243" s="2">
        <f>WEEKNUM(Data_Table[[#This Row],[Date]], 2)</f>
        <v>36</v>
      </c>
      <c r="F1243" s="2" t="s">
        <v>362</v>
      </c>
      <c r="G1243" s="2" t="s">
        <v>110</v>
      </c>
      <c r="H1243" s="2" t="s">
        <v>232</v>
      </c>
      <c r="I1243" s="3">
        <v>18.75</v>
      </c>
    </row>
    <row r="1244" spans="1:9">
      <c r="A1244" s="1">
        <v>45538</v>
      </c>
      <c r="B1244" s="29">
        <f>YEAR(Data_Table[[#This Row],[Date]])</f>
        <v>2024</v>
      </c>
      <c r="C1244" s="2" t="str">
        <f>TEXT(Data_Table[[#This Row],[Date]],"mmm")</f>
        <v>Sep</v>
      </c>
      <c r="D1244" s="2" t="str">
        <f>"Q"&amp;INT((MONTH(Data_Table[[#This Row],[Date]])-1)/3)+1</f>
        <v>Q3</v>
      </c>
      <c r="E1244" s="2">
        <f>WEEKNUM(Data_Table[[#This Row],[Date]], 2)</f>
        <v>36</v>
      </c>
      <c r="F1244" s="2" t="s">
        <v>367</v>
      </c>
      <c r="G1244" s="2" t="s">
        <v>10</v>
      </c>
      <c r="H1244" s="2" t="s">
        <v>10</v>
      </c>
      <c r="I1244" s="3">
        <v>159.13</v>
      </c>
    </row>
    <row r="1245" spans="1:9">
      <c r="A1245" s="1">
        <v>45541</v>
      </c>
      <c r="B1245" s="29">
        <f>YEAR(Data_Table[[#This Row],[Date]])</f>
        <v>2024</v>
      </c>
      <c r="C1245" s="2" t="str">
        <f>TEXT(Data_Table[[#This Row],[Date]],"mmm")</f>
        <v>Sep</v>
      </c>
      <c r="D1245" s="2" t="str">
        <f>"Q"&amp;INT((MONTH(Data_Table[[#This Row],[Date]])-1)/3)+1</f>
        <v>Q3</v>
      </c>
      <c r="E1245" s="2">
        <f>WEEKNUM(Data_Table[[#This Row],[Date]], 2)</f>
        <v>36</v>
      </c>
      <c r="F1245" s="2" t="s">
        <v>356</v>
      </c>
      <c r="G1245" s="2" t="s">
        <v>105</v>
      </c>
      <c r="H1245" s="2" t="s">
        <v>228</v>
      </c>
      <c r="I1245" s="3">
        <v>29</v>
      </c>
    </row>
    <row r="1246" spans="1:9">
      <c r="A1246" s="1">
        <v>45546</v>
      </c>
      <c r="B1246" s="29">
        <f>YEAR(Data_Table[[#This Row],[Date]])</f>
        <v>2024</v>
      </c>
      <c r="C1246" s="2" t="str">
        <f>TEXT(Data_Table[[#This Row],[Date]],"mmm")</f>
        <v>Sep</v>
      </c>
      <c r="D1246" s="2" t="str">
        <f>"Q"&amp;INT((MONTH(Data_Table[[#This Row],[Date]])-1)/3)+1</f>
        <v>Q3</v>
      </c>
      <c r="E1246" s="2">
        <f>WEEKNUM(Data_Table[[#This Row],[Date]], 2)</f>
        <v>37</v>
      </c>
      <c r="F1246" s="2" t="s">
        <v>24</v>
      </c>
      <c r="G1246" s="2" t="s">
        <v>51</v>
      </c>
      <c r="H1246" s="2" t="s">
        <v>164</v>
      </c>
      <c r="I1246" s="3">
        <v>513</v>
      </c>
    </row>
    <row r="1247" spans="1:9">
      <c r="A1247" s="1">
        <v>45546</v>
      </c>
      <c r="B1247" s="29">
        <f>YEAR(Data_Table[[#This Row],[Date]])</f>
        <v>2024</v>
      </c>
      <c r="C1247" s="2" t="str">
        <f>TEXT(Data_Table[[#This Row],[Date]],"mmm")</f>
        <v>Sep</v>
      </c>
      <c r="D1247" s="2" t="str">
        <f>"Q"&amp;INT((MONTH(Data_Table[[#This Row],[Date]])-1)/3)+1</f>
        <v>Q3</v>
      </c>
      <c r="E1247" s="2">
        <f>WEEKNUM(Data_Table[[#This Row],[Date]], 2)</f>
        <v>37</v>
      </c>
      <c r="F1247" s="2" t="s">
        <v>362</v>
      </c>
      <c r="G1247" s="2" t="s">
        <v>110</v>
      </c>
      <c r="H1247" s="2" t="s">
        <v>232</v>
      </c>
      <c r="I1247" s="3">
        <v>18.75</v>
      </c>
    </row>
    <row r="1248" spans="1:9">
      <c r="A1248" s="1">
        <v>45548</v>
      </c>
      <c r="B1248" s="29">
        <f>YEAR(Data_Table[[#This Row],[Date]])</f>
        <v>2024</v>
      </c>
      <c r="C1248" s="2" t="str">
        <f>TEXT(Data_Table[[#This Row],[Date]],"mmm")</f>
        <v>Sep</v>
      </c>
      <c r="D1248" s="2" t="str">
        <f>"Q"&amp;INT((MONTH(Data_Table[[#This Row],[Date]])-1)/3)+1</f>
        <v>Q3</v>
      </c>
      <c r="E1248" s="2">
        <f>WEEKNUM(Data_Table[[#This Row],[Date]], 2)</f>
        <v>37</v>
      </c>
      <c r="F1248" s="2" t="s">
        <v>356</v>
      </c>
      <c r="G1248" s="2" t="s">
        <v>105</v>
      </c>
      <c r="H1248" s="2" t="s">
        <v>228</v>
      </c>
      <c r="I1248" s="3">
        <v>29</v>
      </c>
    </row>
    <row r="1249" spans="1:9">
      <c r="A1249" s="1">
        <v>45551</v>
      </c>
      <c r="B1249" s="29">
        <f>YEAR(Data_Table[[#This Row],[Date]])</f>
        <v>2024</v>
      </c>
      <c r="C1249" s="2" t="str">
        <f>TEXT(Data_Table[[#This Row],[Date]],"mmm")</f>
        <v>Sep</v>
      </c>
      <c r="D1249" s="2" t="str">
        <f>"Q"&amp;INT((MONTH(Data_Table[[#This Row],[Date]])-1)/3)+1</f>
        <v>Q3</v>
      </c>
      <c r="E1249" s="2">
        <f>WEEKNUM(Data_Table[[#This Row],[Date]], 2)</f>
        <v>38</v>
      </c>
      <c r="F1249" s="2" t="s">
        <v>362</v>
      </c>
      <c r="G1249" s="2" t="s">
        <v>110</v>
      </c>
      <c r="H1249" s="2" t="s">
        <v>232</v>
      </c>
      <c r="I1249" s="3">
        <v>17.53</v>
      </c>
    </row>
    <row r="1250" spans="1:9">
      <c r="A1250" s="1">
        <v>45558</v>
      </c>
      <c r="B1250" s="29">
        <f>YEAR(Data_Table[[#This Row],[Date]])</f>
        <v>2024</v>
      </c>
      <c r="C1250" s="2" t="str">
        <f>TEXT(Data_Table[[#This Row],[Date]],"mmm")</f>
        <v>Sep</v>
      </c>
      <c r="D1250" s="2" t="str">
        <f>"Q"&amp;INT((MONTH(Data_Table[[#This Row],[Date]])-1)/3)+1</f>
        <v>Q3</v>
      </c>
      <c r="E1250" s="2">
        <f>WEEKNUM(Data_Table[[#This Row],[Date]], 2)</f>
        <v>39</v>
      </c>
      <c r="F1250" s="2" t="s">
        <v>26</v>
      </c>
      <c r="G1250" s="2" t="s">
        <v>46</v>
      </c>
      <c r="H1250" s="2" t="s">
        <v>158</v>
      </c>
      <c r="I1250" s="3">
        <v>198</v>
      </c>
    </row>
    <row r="1251" spans="1:9">
      <c r="A1251" s="1">
        <v>45561</v>
      </c>
      <c r="B1251" s="29">
        <f>YEAR(Data_Table[[#This Row],[Date]])</f>
        <v>2024</v>
      </c>
      <c r="C1251" s="2" t="str">
        <f>TEXT(Data_Table[[#This Row],[Date]],"mmm")</f>
        <v>Sep</v>
      </c>
      <c r="D1251" s="2" t="str">
        <f>"Q"&amp;INT((MONTH(Data_Table[[#This Row],[Date]])-1)/3)+1</f>
        <v>Q3</v>
      </c>
      <c r="E1251" s="2">
        <f>WEEKNUM(Data_Table[[#This Row],[Date]], 2)</f>
        <v>39</v>
      </c>
      <c r="F1251" s="2" t="s">
        <v>379</v>
      </c>
      <c r="G1251" s="2" t="s">
        <v>123</v>
      </c>
      <c r="H1251" s="2" t="s">
        <v>246</v>
      </c>
      <c r="I1251" s="3">
        <v>719.4</v>
      </c>
    </row>
    <row r="1252" spans="1:9">
      <c r="A1252" s="1">
        <v>45562</v>
      </c>
      <c r="B1252" s="29">
        <f>YEAR(Data_Table[[#This Row],[Date]])</f>
        <v>2024</v>
      </c>
      <c r="C1252" s="2" t="str">
        <f>TEXT(Data_Table[[#This Row],[Date]],"mmm")</f>
        <v>Sep</v>
      </c>
      <c r="D1252" s="2" t="str">
        <f>"Q"&amp;INT((MONTH(Data_Table[[#This Row],[Date]])-1)/3)+1</f>
        <v>Q3</v>
      </c>
      <c r="E1252" s="2">
        <f>WEEKNUM(Data_Table[[#This Row],[Date]], 2)</f>
        <v>39</v>
      </c>
      <c r="F1252" s="2" t="s">
        <v>356</v>
      </c>
      <c r="G1252" s="2" t="s">
        <v>105</v>
      </c>
      <c r="H1252" s="2" t="s">
        <v>228</v>
      </c>
      <c r="I1252" s="3">
        <v>29</v>
      </c>
    </row>
    <row r="1253" spans="1:9">
      <c r="A1253" s="1">
        <v>45566</v>
      </c>
      <c r="B1253" s="29">
        <f>YEAR(Data_Table[[#This Row],[Date]])</f>
        <v>2024</v>
      </c>
      <c r="C1253" s="2" t="str">
        <f>TEXT(Data_Table[[#This Row],[Date]],"mmm")</f>
        <v>Oct</v>
      </c>
      <c r="D1253" s="2" t="str">
        <f>"Q"&amp;INT((MONTH(Data_Table[[#This Row],[Date]])-1)/3)+1</f>
        <v>Q4</v>
      </c>
      <c r="E1253" s="2">
        <f>WEEKNUM(Data_Table[[#This Row],[Date]], 2)</f>
        <v>40</v>
      </c>
      <c r="F1253" s="2" t="s">
        <v>26</v>
      </c>
      <c r="G1253" s="2" t="s">
        <v>46</v>
      </c>
      <c r="H1253" s="2" t="s">
        <v>158</v>
      </c>
      <c r="I1253" s="3">
        <v>181.5</v>
      </c>
    </row>
    <row r="1254" spans="1:9">
      <c r="A1254" s="1">
        <v>45569</v>
      </c>
      <c r="B1254" s="29">
        <f>YEAR(Data_Table[[#This Row],[Date]])</f>
        <v>2024</v>
      </c>
      <c r="C1254" s="2" t="str">
        <f>TEXT(Data_Table[[#This Row],[Date]],"mmm")</f>
        <v>Oct</v>
      </c>
      <c r="D1254" s="2" t="str">
        <f>"Q"&amp;INT((MONTH(Data_Table[[#This Row],[Date]])-1)/3)+1</f>
        <v>Q4</v>
      </c>
      <c r="E1254" s="2">
        <f>WEEKNUM(Data_Table[[#This Row],[Date]], 2)</f>
        <v>40</v>
      </c>
      <c r="F1254" s="2" t="s">
        <v>356</v>
      </c>
      <c r="G1254" s="2" t="s">
        <v>105</v>
      </c>
      <c r="H1254" s="2" t="s">
        <v>228</v>
      </c>
      <c r="I1254" s="3">
        <v>29</v>
      </c>
    </row>
    <row r="1255" spans="1:9">
      <c r="A1255" s="1">
        <v>45580</v>
      </c>
      <c r="B1255" s="29">
        <f>YEAR(Data_Table[[#This Row],[Date]])</f>
        <v>2024</v>
      </c>
      <c r="C1255" s="2" t="str">
        <f>TEXT(Data_Table[[#This Row],[Date]],"mmm")</f>
        <v>Oct</v>
      </c>
      <c r="D1255" s="2" t="str">
        <f>"Q"&amp;INT((MONTH(Data_Table[[#This Row],[Date]])-1)/3)+1</f>
        <v>Q4</v>
      </c>
      <c r="E1255" s="2">
        <f>WEEKNUM(Data_Table[[#This Row],[Date]], 2)</f>
        <v>42</v>
      </c>
      <c r="F1255" s="2" t="s">
        <v>367</v>
      </c>
      <c r="G1255" s="2" t="s">
        <v>10</v>
      </c>
      <c r="H1255" s="2" t="s">
        <v>10</v>
      </c>
      <c r="I1255" s="3">
        <v>159.13</v>
      </c>
    </row>
    <row r="1256" spans="1:9">
      <c r="A1256" s="1">
        <v>45582</v>
      </c>
      <c r="B1256" s="29">
        <f>YEAR(Data_Table[[#This Row],[Date]])</f>
        <v>2024</v>
      </c>
      <c r="C1256" s="2" t="str">
        <f>TEXT(Data_Table[[#This Row],[Date]],"mmm")</f>
        <v>Oct</v>
      </c>
      <c r="D1256" s="2" t="str">
        <f>"Q"&amp;INT((MONTH(Data_Table[[#This Row],[Date]])-1)/3)+1</f>
        <v>Q4</v>
      </c>
      <c r="E1256" s="2">
        <f>WEEKNUM(Data_Table[[#This Row],[Date]], 2)</f>
        <v>42</v>
      </c>
      <c r="F1256" s="2" t="s">
        <v>356</v>
      </c>
      <c r="G1256" s="2" t="s">
        <v>105</v>
      </c>
      <c r="H1256" s="2" t="s">
        <v>228</v>
      </c>
      <c r="I1256" s="3">
        <v>29</v>
      </c>
    </row>
    <row r="1257" spans="1:9">
      <c r="A1257" s="1">
        <v>45584</v>
      </c>
      <c r="B1257" s="29">
        <f>YEAR(Data_Table[[#This Row],[Date]])</f>
        <v>2024</v>
      </c>
      <c r="C1257" s="2" t="str">
        <f>TEXT(Data_Table[[#This Row],[Date]],"mmm")</f>
        <v>Oct</v>
      </c>
      <c r="D1257" s="2" t="str">
        <f>"Q"&amp;INT((MONTH(Data_Table[[#This Row],[Date]])-1)/3)+1</f>
        <v>Q4</v>
      </c>
      <c r="E1257" s="2">
        <f>WEEKNUM(Data_Table[[#This Row],[Date]], 2)</f>
        <v>42</v>
      </c>
      <c r="F1257" s="2" t="s">
        <v>362</v>
      </c>
      <c r="G1257" s="2" t="s">
        <v>110</v>
      </c>
      <c r="H1257" s="2" t="s">
        <v>232</v>
      </c>
      <c r="I1257" s="3">
        <v>17.53</v>
      </c>
    </row>
    <row r="1258" spans="1:9">
      <c r="A1258" s="1">
        <v>45587</v>
      </c>
      <c r="B1258" s="29">
        <f>YEAR(Data_Table[[#This Row],[Date]])</f>
        <v>2024</v>
      </c>
      <c r="C1258" s="2" t="str">
        <f>TEXT(Data_Table[[#This Row],[Date]],"mmm")</f>
        <v>Oct</v>
      </c>
      <c r="D1258" s="2" t="str">
        <f>"Q"&amp;INT((MONTH(Data_Table[[#This Row],[Date]])-1)/3)+1</f>
        <v>Q4</v>
      </c>
      <c r="E1258" s="2">
        <f>WEEKNUM(Data_Table[[#This Row],[Date]], 2)</f>
        <v>43</v>
      </c>
      <c r="F1258" s="2" t="s">
        <v>362</v>
      </c>
      <c r="G1258" s="2" t="s">
        <v>110</v>
      </c>
      <c r="H1258" s="2" t="s">
        <v>232</v>
      </c>
      <c r="I1258" s="3">
        <v>17.53</v>
      </c>
    </row>
    <row r="1259" spans="1:9">
      <c r="A1259" s="1">
        <v>45590</v>
      </c>
      <c r="B1259" s="29">
        <f>YEAR(Data_Table[[#This Row],[Date]])</f>
        <v>2024</v>
      </c>
      <c r="C1259" s="2" t="str">
        <f>TEXT(Data_Table[[#This Row],[Date]],"mmm")</f>
        <v>Oct</v>
      </c>
      <c r="D1259" s="2" t="str">
        <f>"Q"&amp;INT((MONTH(Data_Table[[#This Row],[Date]])-1)/3)+1</f>
        <v>Q4</v>
      </c>
      <c r="E1259" s="2">
        <f>WEEKNUM(Data_Table[[#This Row],[Date]], 2)</f>
        <v>43</v>
      </c>
      <c r="F1259" s="2" t="s">
        <v>356</v>
      </c>
      <c r="G1259" s="2" t="s">
        <v>105</v>
      </c>
      <c r="H1259" s="2" t="s">
        <v>228</v>
      </c>
      <c r="I1259" s="3">
        <v>35</v>
      </c>
    </row>
    <row r="1260" spans="1:9">
      <c r="A1260" s="1">
        <v>45592</v>
      </c>
      <c r="B1260" s="29">
        <f>YEAR(Data_Table[[#This Row],[Date]])</f>
        <v>2024</v>
      </c>
      <c r="C1260" s="2" t="str">
        <f>TEXT(Data_Table[[#This Row],[Date]],"mmm")</f>
        <v>Oct</v>
      </c>
      <c r="D1260" s="2" t="str">
        <f>"Q"&amp;INT((MONTH(Data_Table[[#This Row],[Date]])-1)/3)+1</f>
        <v>Q4</v>
      </c>
      <c r="E1260" s="2">
        <f>WEEKNUM(Data_Table[[#This Row],[Date]], 2)</f>
        <v>43</v>
      </c>
      <c r="F1260" s="2" t="s">
        <v>363</v>
      </c>
      <c r="G1260" s="2" t="s">
        <v>111</v>
      </c>
      <c r="H1260" s="2" t="s">
        <v>233</v>
      </c>
      <c r="I1260" s="3">
        <v>490.47</v>
      </c>
    </row>
    <row r="1261" spans="1:9">
      <c r="A1261" s="1">
        <v>45595</v>
      </c>
      <c r="B1261" s="29">
        <f>YEAR(Data_Table[[#This Row],[Date]])</f>
        <v>2024</v>
      </c>
      <c r="C1261" s="2" t="str">
        <f>TEXT(Data_Table[[#This Row],[Date]],"mmm")</f>
        <v>Oct</v>
      </c>
      <c r="D1261" s="2" t="str">
        <f>"Q"&amp;INT((MONTH(Data_Table[[#This Row],[Date]])-1)/3)+1</f>
        <v>Q4</v>
      </c>
      <c r="E1261" s="2">
        <f>WEEKNUM(Data_Table[[#This Row],[Date]], 2)</f>
        <v>44</v>
      </c>
      <c r="F1261" s="2" t="s">
        <v>362</v>
      </c>
      <c r="G1261" s="2" t="s">
        <v>110</v>
      </c>
      <c r="H1261" s="2" t="s">
        <v>232</v>
      </c>
      <c r="I1261" s="3">
        <v>17.53</v>
      </c>
    </row>
    <row r="1262" spans="1:9">
      <c r="A1262" s="1">
        <v>45597</v>
      </c>
      <c r="B1262" s="29">
        <f>YEAR(Data_Table[[#This Row],[Date]])</f>
        <v>2024</v>
      </c>
      <c r="C1262" s="2" t="str">
        <f>TEXT(Data_Table[[#This Row],[Date]],"mmm")</f>
        <v>Nov</v>
      </c>
      <c r="D1262" s="2" t="str">
        <f>"Q"&amp;INT((MONTH(Data_Table[[#This Row],[Date]])-1)/3)+1</f>
        <v>Q4</v>
      </c>
      <c r="E1262" s="2">
        <f>WEEKNUM(Data_Table[[#This Row],[Date]], 2)</f>
        <v>44</v>
      </c>
      <c r="F1262" s="2" t="s">
        <v>356</v>
      </c>
      <c r="G1262" s="2" t="s">
        <v>105</v>
      </c>
      <c r="H1262" s="2" t="s">
        <v>228</v>
      </c>
      <c r="I1262" s="3">
        <v>35</v>
      </c>
    </row>
    <row r="1263" spans="1:9">
      <c r="A1263" s="1">
        <v>45603</v>
      </c>
      <c r="B1263" s="29">
        <f>YEAR(Data_Table[[#This Row],[Date]])</f>
        <v>2024</v>
      </c>
      <c r="C1263" s="2" t="str">
        <f>TEXT(Data_Table[[#This Row],[Date]],"mmm")</f>
        <v>Nov</v>
      </c>
      <c r="D1263" s="2" t="str">
        <f>"Q"&amp;INT((MONTH(Data_Table[[#This Row],[Date]])-1)/3)+1</f>
        <v>Q4</v>
      </c>
      <c r="E1263" s="2">
        <f>WEEKNUM(Data_Table[[#This Row],[Date]], 2)</f>
        <v>45</v>
      </c>
      <c r="F1263" s="2" t="s">
        <v>362</v>
      </c>
      <c r="G1263" s="2" t="s">
        <v>110</v>
      </c>
      <c r="H1263" s="2" t="s">
        <v>232</v>
      </c>
      <c r="I1263" s="3">
        <v>17.53</v>
      </c>
    </row>
    <row r="1264" spans="1:9">
      <c r="A1264" s="1">
        <v>45607</v>
      </c>
      <c r="B1264" s="29">
        <f>YEAR(Data_Table[[#This Row],[Date]])</f>
        <v>2024</v>
      </c>
      <c r="C1264" s="2" t="str">
        <f>TEXT(Data_Table[[#This Row],[Date]],"mmm")</f>
        <v>Nov</v>
      </c>
      <c r="D1264" s="2" t="str">
        <f>"Q"&amp;INT((MONTH(Data_Table[[#This Row],[Date]])-1)/3)+1</f>
        <v>Q4</v>
      </c>
      <c r="E1264" s="2">
        <f>WEEKNUM(Data_Table[[#This Row],[Date]], 2)</f>
        <v>46</v>
      </c>
      <c r="F1264" s="2" t="s">
        <v>271</v>
      </c>
      <c r="G1264" s="2" t="s">
        <v>37</v>
      </c>
      <c r="H1264" s="2" t="s">
        <v>149</v>
      </c>
      <c r="I1264" s="3">
        <v>152</v>
      </c>
    </row>
    <row r="1265" spans="1:9">
      <c r="A1265" s="1">
        <v>45607</v>
      </c>
      <c r="B1265" s="29">
        <f>YEAR(Data_Table[[#This Row],[Date]])</f>
        <v>2024</v>
      </c>
      <c r="C1265" s="2" t="str">
        <f>TEXT(Data_Table[[#This Row],[Date]],"mmm")</f>
        <v>Nov</v>
      </c>
      <c r="D1265" s="2" t="str">
        <f>"Q"&amp;INT((MONTH(Data_Table[[#This Row],[Date]])-1)/3)+1</f>
        <v>Q4</v>
      </c>
      <c r="E1265" s="2">
        <f>WEEKNUM(Data_Table[[#This Row],[Date]], 2)</f>
        <v>46</v>
      </c>
      <c r="F1265" s="2" t="s">
        <v>26</v>
      </c>
      <c r="G1265" s="2" t="s">
        <v>46</v>
      </c>
      <c r="H1265" s="2" t="s">
        <v>158</v>
      </c>
      <c r="I1265" s="3">
        <v>115.5</v>
      </c>
    </row>
    <row r="1266" spans="1:9">
      <c r="A1266" s="1">
        <v>45607</v>
      </c>
      <c r="B1266" s="29">
        <f>YEAR(Data_Table[[#This Row],[Date]])</f>
        <v>2024</v>
      </c>
      <c r="C1266" s="2" t="str">
        <f>TEXT(Data_Table[[#This Row],[Date]],"mmm")</f>
        <v>Nov</v>
      </c>
      <c r="D1266" s="2" t="str">
        <f>"Q"&amp;INT((MONTH(Data_Table[[#This Row],[Date]])-1)/3)+1</f>
        <v>Q4</v>
      </c>
      <c r="E1266" s="2">
        <f>WEEKNUM(Data_Table[[#This Row],[Date]], 2)</f>
        <v>46</v>
      </c>
      <c r="F1266" s="2" t="s">
        <v>317</v>
      </c>
      <c r="G1266" s="2" t="s">
        <v>75</v>
      </c>
      <c r="H1266" s="2" t="s">
        <v>192</v>
      </c>
      <c r="I1266" s="3">
        <v>644.79</v>
      </c>
    </row>
    <row r="1267" spans="1:9">
      <c r="A1267" s="1">
        <v>45609</v>
      </c>
      <c r="B1267" s="29">
        <f>YEAR(Data_Table[[#This Row],[Date]])</f>
        <v>2024</v>
      </c>
      <c r="C1267" s="2" t="str">
        <f>TEXT(Data_Table[[#This Row],[Date]],"mmm")</f>
        <v>Nov</v>
      </c>
      <c r="D1267" s="2" t="str">
        <f>"Q"&amp;INT((MONTH(Data_Table[[#This Row],[Date]])-1)/3)+1</f>
        <v>Q4</v>
      </c>
      <c r="E1267" s="2">
        <f>WEEKNUM(Data_Table[[#This Row],[Date]], 2)</f>
        <v>46</v>
      </c>
      <c r="F1267" s="2" t="s">
        <v>362</v>
      </c>
      <c r="G1267" s="2" t="s">
        <v>110</v>
      </c>
      <c r="H1267" s="2" t="s">
        <v>232</v>
      </c>
      <c r="I1267" s="3">
        <v>17.53</v>
      </c>
    </row>
    <row r="1268" spans="1:9">
      <c r="A1268" s="1">
        <v>45611</v>
      </c>
      <c r="B1268" s="29">
        <f>YEAR(Data_Table[[#This Row],[Date]])</f>
        <v>2024</v>
      </c>
      <c r="C1268" s="2" t="str">
        <f>TEXT(Data_Table[[#This Row],[Date]],"mmm")</f>
        <v>Nov</v>
      </c>
      <c r="D1268" s="2" t="str">
        <f>"Q"&amp;INT((MONTH(Data_Table[[#This Row],[Date]])-1)/3)+1</f>
        <v>Q4</v>
      </c>
      <c r="E1268" s="2">
        <f>WEEKNUM(Data_Table[[#This Row],[Date]], 2)</f>
        <v>46</v>
      </c>
      <c r="F1268" s="2" t="s">
        <v>356</v>
      </c>
      <c r="G1268" s="2" t="s">
        <v>105</v>
      </c>
      <c r="H1268" s="2" t="s">
        <v>228</v>
      </c>
      <c r="I1268" s="3">
        <v>29</v>
      </c>
    </row>
    <row r="1269" spans="1:9">
      <c r="A1269" s="1">
        <v>45616</v>
      </c>
      <c r="B1269" s="29">
        <f>YEAR(Data_Table[[#This Row],[Date]])</f>
        <v>2024</v>
      </c>
      <c r="C1269" s="2" t="str">
        <f>TEXT(Data_Table[[#This Row],[Date]],"mmm")</f>
        <v>Nov</v>
      </c>
      <c r="D1269" s="2" t="str">
        <f>"Q"&amp;INT((MONTH(Data_Table[[#This Row],[Date]])-1)/3)+1</f>
        <v>Q4</v>
      </c>
      <c r="E1269" s="2">
        <f>WEEKNUM(Data_Table[[#This Row],[Date]], 2)</f>
        <v>47</v>
      </c>
      <c r="F1269" s="2" t="s">
        <v>362</v>
      </c>
      <c r="G1269" s="2" t="s">
        <v>110</v>
      </c>
      <c r="H1269" s="2" t="s">
        <v>232</v>
      </c>
      <c r="I1269" s="3">
        <v>17.53</v>
      </c>
    </row>
    <row r="1270" spans="1:9">
      <c r="A1270" s="1">
        <v>45621</v>
      </c>
      <c r="B1270" s="29">
        <f>YEAR(Data_Table[[#This Row],[Date]])</f>
        <v>2024</v>
      </c>
      <c r="C1270" s="2" t="str">
        <f>TEXT(Data_Table[[#This Row],[Date]],"mmm")</f>
        <v>Nov</v>
      </c>
      <c r="D1270" s="2" t="str">
        <f>"Q"&amp;INT((MONTH(Data_Table[[#This Row],[Date]])-1)/3)+1</f>
        <v>Q4</v>
      </c>
      <c r="E1270" s="2">
        <f>WEEKNUM(Data_Table[[#This Row],[Date]], 2)</f>
        <v>48</v>
      </c>
      <c r="F1270" s="2" t="s">
        <v>367</v>
      </c>
      <c r="G1270" s="2" t="s">
        <v>10</v>
      </c>
      <c r="H1270" s="2" t="s">
        <v>10</v>
      </c>
      <c r="I1270" s="3">
        <v>159.13</v>
      </c>
    </row>
    <row r="1271" spans="1:9">
      <c r="A1271" s="1">
        <v>45623</v>
      </c>
      <c r="B1271" s="29">
        <f>YEAR(Data_Table[[#This Row],[Date]])</f>
        <v>2024</v>
      </c>
      <c r="C1271" s="2" t="str">
        <f>TEXT(Data_Table[[#This Row],[Date]],"mmm")</f>
        <v>Nov</v>
      </c>
      <c r="D1271" s="2" t="str">
        <f>"Q"&amp;INT((MONTH(Data_Table[[#This Row],[Date]])-1)/3)+1</f>
        <v>Q4</v>
      </c>
      <c r="E1271" s="2">
        <f>WEEKNUM(Data_Table[[#This Row],[Date]], 2)</f>
        <v>48</v>
      </c>
      <c r="F1271" s="2" t="s">
        <v>362</v>
      </c>
      <c r="G1271" s="2" t="s">
        <v>110</v>
      </c>
      <c r="H1271" s="2" t="s">
        <v>232</v>
      </c>
      <c r="I1271" s="3">
        <v>17.53</v>
      </c>
    </row>
    <row r="1272" spans="1:9">
      <c r="A1272" s="1">
        <v>45625</v>
      </c>
      <c r="B1272" s="29">
        <f>YEAR(Data_Table[[#This Row],[Date]])</f>
        <v>2024</v>
      </c>
      <c r="C1272" s="2" t="str">
        <f>TEXT(Data_Table[[#This Row],[Date]],"mmm")</f>
        <v>Nov</v>
      </c>
      <c r="D1272" s="2" t="str">
        <f>"Q"&amp;INT((MONTH(Data_Table[[#This Row],[Date]])-1)/3)+1</f>
        <v>Q4</v>
      </c>
      <c r="E1272" s="2">
        <f>WEEKNUM(Data_Table[[#This Row],[Date]], 2)</f>
        <v>48</v>
      </c>
      <c r="F1272" s="2" t="s">
        <v>356</v>
      </c>
      <c r="G1272" s="2" t="s">
        <v>105</v>
      </c>
      <c r="H1272" s="2" t="s">
        <v>228</v>
      </c>
      <c r="I1272" s="3">
        <v>29</v>
      </c>
    </row>
    <row r="1273" spans="1:9">
      <c r="A1273" s="1">
        <v>45637</v>
      </c>
      <c r="B1273" s="29">
        <f>YEAR(Data_Table[[#This Row],[Date]])</f>
        <v>2024</v>
      </c>
      <c r="C1273" s="2" t="str">
        <f>TEXT(Data_Table[[#This Row],[Date]],"mmm")</f>
        <v>Dec</v>
      </c>
      <c r="D1273" s="2" t="str">
        <f>"Q"&amp;INT((MONTH(Data_Table[[#This Row],[Date]])-1)/3)+1</f>
        <v>Q4</v>
      </c>
      <c r="E1273" s="2">
        <f>WEEKNUM(Data_Table[[#This Row],[Date]], 2)</f>
        <v>50</v>
      </c>
      <c r="F1273" s="2" t="s">
        <v>362</v>
      </c>
      <c r="G1273" s="2" t="s">
        <v>110</v>
      </c>
      <c r="H1273" s="2" t="s">
        <v>232</v>
      </c>
      <c r="I1273" s="3">
        <v>17.53</v>
      </c>
    </row>
    <row r="1274" spans="1:9">
      <c r="A1274" s="1">
        <v>45639</v>
      </c>
      <c r="B1274" s="29">
        <f>YEAR(Data_Table[[#This Row],[Date]])</f>
        <v>2024</v>
      </c>
      <c r="C1274" s="2" t="str">
        <f>TEXT(Data_Table[[#This Row],[Date]],"mmm")</f>
        <v>Dec</v>
      </c>
      <c r="D1274" s="2" t="str">
        <f>"Q"&amp;INT((MONTH(Data_Table[[#This Row],[Date]])-1)/3)+1</f>
        <v>Q4</v>
      </c>
      <c r="E1274" s="2">
        <f>WEEKNUM(Data_Table[[#This Row],[Date]], 2)</f>
        <v>50</v>
      </c>
      <c r="F1274" s="2" t="s">
        <v>356</v>
      </c>
      <c r="G1274" s="2" t="s">
        <v>105</v>
      </c>
      <c r="H1274" s="2" t="s">
        <v>228</v>
      </c>
      <c r="I1274" s="3">
        <v>29</v>
      </c>
    </row>
    <row r="1275" spans="1:9">
      <c r="A1275" s="1">
        <v>45639</v>
      </c>
      <c r="B1275" s="29">
        <f>YEAR(Data_Table[[#This Row],[Date]])</f>
        <v>2024</v>
      </c>
      <c r="C1275" s="2" t="str">
        <f>TEXT(Data_Table[[#This Row],[Date]],"mmm")</f>
        <v>Dec</v>
      </c>
      <c r="D1275" s="2" t="str">
        <f>"Q"&amp;INT((MONTH(Data_Table[[#This Row],[Date]])-1)/3)+1</f>
        <v>Q4</v>
      </c>
      <c r="E1275" s="2">
        <f>WEEKNUM(Data_Table[[#This Row],[Date]], 2)</f>
        <v>50</v>
      </c>
      <c r="F1275" s="2" t="s">
        <v>388</v>
      </c>
      <c r="G1275" s="2" t="s">
        <v>132</v>
      </c>
      <c r="H1275" s="2" t="s">
        <v>254</v>
      </c>
      <c r="I1275" s="3">
        <v>164.49</v>
      </c>
    </row>
    <row r="1276" spans="1:9">
      <c r="A1276" s="1">
        <v>45642</v>
      </c>
      <c r="B1276" s="29">
        <f>YEAR(Data_Table[[#This Row],[Date]])</f>
        <v>2024</v>
      </c>
      <c r="C1276" s="2" t="str">
        <f>TEXT(Data_Table[[#This Row],[Date]],"mmm")</f>
        <v>Dec</v>
      </c>
      <c r="D1276" s="2" t="str">
        <f>"Q"&amp;INT((MONTH(Data_Table[[#This Row],[Date]])-1)/3)+1</f>
        <v>Q4</v>
      </c>
      <c r="E1276" s="2">
        <f>WEEKNUM(Data_Table[[#This Row],[Date]], 2)</f>
        <v>51</v>
      </c>
      <c r="F1276" s="2" t="s">
        <v>26</v>
      </c>
      <c r="G1276" s="2" t="s">
        <v>46</v>
      </c>
      <c r="H1276" s="2" t="s">
        <v>158</v>
      </c>
      <c r="I1276" s="3">
        <v>165</v>
      </c>
    </row>
    <row r="1277" spans="1:9">
      <c r="A1277" s="1">
        <v>45644</v>
      </c>
      <c r="B1277" s="29">
        <f>YEAR(Data_Table[[#This Row],[Date]])</f>
        <v>2024</v>
      </c>
      <c r="C1277" s="2" t="str">
        <f>TEXT(Data_Table[[#This Row],[Date]],"mmm")</f>
        <v>Dec</v>
      </c>
      <c r="D1277" s="2" t="str">
        <f>"Q"&amp;INT((MONTH(Data_Table[[#This Row],[Date]])-1)/3)+1</f>
        <v>Q4</v>
      </c>
      <c r="E1277" s="2">
        <f>WEEKNUM(Data_Table[[#This Row],[Date]], 2)</f>
        <v>51</v>
      </c>
      <c r="F1277" s="2" t="s">
        <v>362</v>
      </c>
      <c r="G1277" s="2" t="s">
        <v>110</v>
      </c>
      <c r="H1277" s="2" t="s">
        <v>232</v>
      </c>
      <c r="I1277" s="3">
        <v>17.53</v>
      </c>
    </row>
    <row r="1278" spans="1:9">
      <c r="A1278" s="1">
        <v>45646</v>
      </c>
      <c r="B1278" s="29">
        <f>YEAR(Data_Table[[#This Row],[Date]])</f>
        <v>2024</v>
      </c>
      <c r="C1278" s="2" t="str">
        <f>TEXT(Data_Table[[#This Row],[Date]],"mmm")</f>
        <v>Dec</v>
      </c>
      <c r="D1278" s="2" t="str">
        <f>"Q"&amp;INT((MONTH(Data_Table[[#This Row],[Date]])-1)/3)+1</f>
        <v>Q4</v>
      </c>
      <c r="E1278" s="2">
        <f>WEEKNUM(Data_Table[[#This Row],[Date]], 2)</f>
        <v>51</v>
      </c>
      <c r="F1278" s="2" t="s">
        <v>356</v>
      </c>
      <c r="G1278" s="2" t="s">
        <v>105</v>
      </c>
      <c r="H1278" s="2" t="s">
        <v>228</v>
      </c>
      <c r="I1278" s="3">
        <v>29</v>
      </c>
    </row>
    <row r="1279" spans="1:9">
      <c r="A1279" s="1">
        <v>45656</v>
      </c>
      <c r="B1279" s="29">
        <f>YEAR(Data_Table[[#This Row],[Date]])</f>
        <v>2024</v>
      </c>
      <c r="C1279" s="2" t="str">
        <f>TEXT(Data_Table[[#This Row],[Date]],"mmm")</f>
        <v>Dec</v>
      </c>
      <c r="D1279" s="2" t="str">
        <f>"Q"&amp;INT((MONTH(Data_Table[[#This Row],[Date]])-1)/3)+1</f>
        <v>Q4</v>
      </c>
      <c r="E1279" s="2">
        <f>WEEKNUM(Data_Table[[#This Row],[Date]], 2)</f>
        <v>53</v>
      </c>
      <c r="F1279" s="2" t="s">
        <v>362</v>
      </c>
      <c r="G1279" s="2" t="s">
        <v>110</v>
      </c>
      <c r="H1279" s="2" t="s">
        <v>232</v>
      </c>
      <c r="I1279" s="3">
        <v>17.53</v>
      </c>
    </row>
    <row r="1280" spans="1:9">
      <c r="A1280" s="1">
        <v>45657</v>
      </c>
      <c r="B1280" s="29">
        <f>YEAR(Data_Table[[#This Row],[Date]])</f>
        <v>2024</v>
      </c>
      <c r="C1280" s="2" t="str">
        <f>TEXT(Data_Table[[#This Row],[Date]],"mmm")</f>
        <v>Dec</v>
      </c>
      <c r="D1280" s="2" t="str">
        <f>"Q"&amp;INT((MONTH(Data_Table[[#This Row],[Date]])-1)/3)+1</f>
        <v>Q4</v>
      </c>
      <c r="E1280" s="2">
        <f>WEEKNUM(Data_Table[[#This Row],[Date]], 2)</f>
        <v>53</v>
      </c>
      <c r="F1280" s="2" t="s">
        <v>271</v>
      </c>
      <c r="G1280" s="2" t="s">
        <v>37</v>
      </c>
      <c r="H1280" s="2" t="s">
        <v>149</v>
      </c>
      <c r="I1280" s="3">
        <v>152</v>
      </c>
    </row>
    <row r="1281" spans="1:9">
      <c r="A1281" s="1">
        <v>45660</v>
      </c>
      <c r="B1281" s="29">
        <f>YEAR(Data_Table[[#This Row],[Date]])</f>
        <v>2025</v>
      </c>
      <c r="C1281" s="2" t="str">
        <f>TEXT(Data_Table[[#This Row],[Date]],"mmm")</f>
        <v>Jan</v>
      </c>
      <c r="D1281" s="2" t="str">
        <f>"Q"&amp;INT((MONTH(Data_Table[[#This Row],[Date]])-1)/3)+1</f>
        <v>Q1</v>
      </c>
      <c r="E1281" s="2">
        <f>WEEKNUM(Data_Table[[#This Row],[Date]], 2)</f>
        <v>1</v>
      </c>
      <c r="F1281" s="2" t="s">
        <v>356</v>
      </c>
      <c r="G1281" s="2" t="s">
        <v>105</v>
      </c>
      <c r="H1281" s="2" t="s">
        <v>228</v>
      </c>
      <c r="I1281" s="3">
        <v>29</v>
      </c>
    </row>
    <row r="1282" spans="1:9">
      <c r="A1282" s="1">
        <v>45664</v>
      </c>
      <c r="B1282" s="29">
        <f>YEAR(Data_Table[[#This Row],[Date]])</f>
        <v>2025</v>
      </c>
      <c r="C1282" s="2" t="str">
        <f>TEXT(Data_Table[[#This Row],[Date]],"mmm")</f>
        <v>Jan</v>
      </c>
      <c r="D1282" s="2" t="str">
        <f>"Q"&amp;INT((MONTH(Data_Table[[#This Row],[Date]])-1)/3)+1</f>
        <v>Q1</v>
      </c>
      <c r="E1282" s="2">
        <f>WEEKNUM(Data_Table[[#This Row],[Date]], 2)</f>
        <v>2</v>
      </c>
      <c r="F1282" s="2" t="s">
        <v>24</v>
      </c>
      <c r="G1282" s="2" t="s">
        <v>51</v>
      </c>
      <c r="H1282" s="2" t="s">
        <v>164</v>
      </c>
      <c r="I1282" s="3">
        <v>512.98</v>
      </c>
    </row>
    <row r="1283" spans="1:9">
      <c r="A1283" s="1">
        <v>45670</v>
      </c>
      <c r="B1283" s="29">
        <f>YEAR(Data_Table[[#This Row],[Date]])</f>
        <v>2025</v>
      </c>
      <c r="C1283" s="2" t="str">
        <f>TEXT(Data_Table[[#This Row],[Date]],"mmm")</f>
        <v>Jan</v>
      </c>
      <c r="D1283" s="2" t="str">
        <f>"Q"&amp;INT((MONTH(Data_Table[[#This Row],[Date]])-1)/3)+1</f>
        <v>Q1</v>
      </c>
      <c r="E1283" s="2">
        <f>WEEKNUM(Data_Table[[#This Row],[Date]], 2)</f>
        <v>3</v>
      </c>
      <c r="F1283" s="2" t="s">
        <v>26</v>
      </c>
      <c r="G1283" s="2" t="s">
        <v>46</v>
      </c>
      <c r="H1283" s="2" t="s">
        <v>158</v>
      </c>
      <c r="I1283" s="3">
        <v>82.5</v>
      </c>
    </row>
    <row r="1284" spans="1:9">
      <c r="A1284" s="1">
        <v>45674</v>
      </c>
      <c r="B1284" s="29">
        <f>YEAR(Data_Table[[#This Row],[Date]])</f>
        <v>2025</v>
      </c>
      <c r="C1284" s="2" t="str">
        <f>TEXT(Data_Table[[#This Row],[Date]],"mmm")</f>
        <v>Jan</v>
      </c>
      <c r="D1284" s="2" t="str">
        <f>"Q"&amp;INT((MONTH(Data_Table[[#This Row],[Date]])-1)/3)+1</f>
        <v>Q1</v>
      </c>
      <c r="E1284" s="2">
        <f>WEEKNUM(Data_Table[[#This Row],[Date]], 2)</f>
        <v>3</v>
      </c>
      <c r="F1284" s="2" t="s">
        <v>339</v>
      </c>
      <c r="G1284" s="2" t="s">
        <v>25</v>
      </c>
      <c r="H1284" s="2" t="s">
        <v>25</v>
      </c>
      <c r="I1284" s="3">
        <v>152</v>
      </c>
    </row>
    <row r="1285" spans="1:9">
      <c r="A1285" s="1">
        <v>45674</v>
      </c>
      <c r="B1285" s="29">
        <f>YEAR(Data_Table[[#This Row],[Date]])</f>
        <v>2025</v>
      </c>
      <c r="C1285" s="2" t="str">
        <f>TEXT(Data_Table[[#This Row],[Date]],"mmm")</f>
        <v>Jan</v>
      </c>
      <c r="D1285" s="2" t="str">
        <f>"Q"&amp;INT((MONTH(Data_Table[[#This Row],[Date]])-1)/3)+1</f>
        <v>Q1</v>
      </c>
      <c r="E1285" s="2">
        <f>WEEKNUM(Data_Table[[#This Row],[Date]], 2)</f>
        <v>3</v>
      </c>
      <c r="F1285" s="2" t="s">
        <v>362</v>
      </c>
      <c r="G1285" s="2" t="s">
        <v>110</v>
      </c>
      <c r="H1285" s="2" t="s">
        <v>232</v>
      </c>
      <c r="I1285" s="3">
        <v>17.53</v>
      </c>
    </row>
    <row r="1286" spans="1:9">
      <c r="A1286" s="1">
        <v>45679</v>
      </c>
      <c r="B1286" s="29">
        <f>YEAR(Data_Table[[#This Row],[Date]])</f>
        <v>2025</v>
      </c>
      <c r="C1286" s="2" t="str">
        <f>TEXT(Data_Table[[#This Row],[Date]],"mmm")</f>
        <v>Jan</v>
      </c>
      <c r="D1286" s="2" t="str">
        <f>"Q"&amp;INT((MONTH(Data_Table[[#This Row],[Date]])-1)/3)+1</f>
        <v>Q1</v>
      </c>
      <c r="E1286" s="2">
        <f>WEEKNUM(Data_Table[[#This Row],[Date]], 2)</f>
        <v>4</v>
      </c>
      <c r="F1286" s="2" t="s">
        <v>362</v>
      </c>
      <c r="G1286" s="2" t="s">
        <v>110</v>
      </c>
      <c r="H1286" s="2" t="s">
        <v>232</v>
      </c>
      <c r="I1286" s="3">
        <v>17.53</v>
      </c>
    </row>
    <row r="1287" spans="1:9">
      <c r="A1287" s="1">
        <v>45679</v>
      </c>
      <c r="B1287" s="29">
        <f>YEAR(Data_Table[[#This Row],[Date]])</f>
        <v>2025</v>
      </c>
      <c r="C1287" s="2" t="str">
        <f>TEXT(Data_Table[[#This Row],[Date]],"mmm")</f>
        <v>Jan</v>
      </c>
      <c r="D1287" s="2" t="str">
        <f>"Q"&amp;INT((MONTH(Data_Table[[#This Row],[Date]])-1)/3)+1</f>
        <v>Q1</v>
      </c>
      <c r="E1287" s="2">
        <f>WEEKNUM(Data_Table[[#This Row],[Date]], 2)</f>
        <v>4</v>
      </c>
      <c r="F1287" s="2" t="s">
        <v>367</v>
      </c>
      <c r="G1287" s="2" t="s">
        <v>10</v>
      </c>
      <c r="H1287" s="2" t="s">
        <v>10</v>
      </c>
      <c r="I1287" s="3">
        <v>159.13</v>
      </c>
    </row>
    <row r="1288" spans="1:9">
      <c r="A1288" s="1">
        <v>45681</v>
      </c>
      <c r="B1288" s="29">
        <f>YEAR(Data_Table[[#This Row],[Date]])</f>
        <v>2025</v>
      </c>
      <c r="C1288" s="2" t="str">
        <f>TEXT(Data_Table[[#This Row],[Date]],"mmm")</f>
        <v>Jan</v>
      </c>
      <c r="D1288" s="2" t="str">
        <f>"Q"&amp;INT((MONTH(Data_Table[[#This Row],[Date]])-1)/3)+1</f>
        <v>Q1</v>
      </c>
      <c r="E1288" s="2">
        <f>WEEKNUM(Data_Table[[#This Row],[Date]], 2)</f>
        <v>4</v>
      </c>
      <c r="F1288" s="2" t="s">
        <v>355</v>
      </c>
      <c r="G1288" s="2" t="s">
        <v>104</v>
      </c>
      <c r="H1288" s="2" t="s">
        <v>227</v>
      </c>
      <c r="I1288" s="3">
        <v>255.32</v>
      </c>
    </row>
    <row r="1289" spans="1:9">
      <c r="A1289" s="1">
        <v>45686</v>
      </c>
      <c r="B1289" s="29">
        <f>YEAR(Data_Table[[#This Row],[Date]])</f>
        <v>2025</v>
      </c>
      <c r="C1289" s="2" t="str">
        <f>TEXT(Data_Table[[#This Row],[Date]],"mmm")</f>
        <v>Jan</v>
      </c>
      <c r="D1289" s="2" t="str">
        <f>"Q"&amp;INT((MONTH(Data_Table[[#This Row],[Date]])-1)/3)+1</f>
        <v>Q1</v>
      </c>
      <c r="E1289" s="2">
        <f>WEEKNUM(Data_Table[[#This Row],[Date]], 2)</f>
        <v>5</v>
      </c>
      <c r="F1289" s="2" t="s">
        <v>362</v>
      </c>
      <c r="G1289" s="2" t="s">
        <v>110</v>
      </c>
      <c r="H1289" s="2" t="s">
        <v>232</v>
      </c>
      <c r="I1289" s="3">
        <v>17.53</v>
      </c>
    </row>
    <row r="1290" spans="1:9">
      <c r="A1290" s="1">
        <v>45688</v>
      </c>
      <c r="B1290" s="29">
        <f>YEAR(Data_Table[[#This Row],[Date]])</f>
        <v>2025</v>
      </c>
      <c r="C1290" s="2" t="str">
        <f>TEXT(Data_Table[[#This Row],[Date]],"mmm")</f>
        <v>Jan</v>
      </c>
      <c r="D1290" s="2" t="str">
        <f>"Q"&amp;INT((MONTH(Data_Table[[#This Row],[Date]])-1)/3)+1</f>
        <v>Q1</v>
      </c>
      <c r="E1290" s="2">
        <f>WEEKNUM(Data_Table[[#This Row],[Date]], 2)</f>
        <v>5</v>
      </c>
      <c r="F1290" s="2" t="s">
        <v>356</v>
      </c>
      <c r="G1290" s="2" t="s">
        <v>105</v>
      </c>
      <c r="H1290" s="2" t="s">
        <v>228</v>
      </c>
      <c r="I1290" s="3">
        <v>58</v>
      </c>
    </row>
    <row r="1291" spans="1:9">
      <c r="A1291" s="1">
        <v>45688</v>
      </c>
      <c r="B1291" s="29">
        <f>YEAR(Data_Table[[#This Row],[Date]])</f>
        <v>2025</v>
      </c>
      <c r="C1291" s="2" t="str">
        <f>TEXT(Data_Table[[#This Row],[Date]],"mmm")</f>
        <v>Jan</v>
      </c>
      <c r="D1291" s="2" t="str">
        <f>"Q"&amp;INT((MONTH(Data_Table[[#This Row],[Date]])-1)/3)+1</f>
        <v>Q1</v>
      </c>
      <c r="E1291" s="2">
        <f>WEEKNUM(Data_Table[[#This Row],[Date]], 2)</f>
        <v>5</v>
      </c>
      <c r="F1291" s="2" t="s">
        <v>379</v>
      </c>
      <c r="G1291" s="2" t="s">
        <v>123</v>
      </c>
      <c r="H1291" s="2" t="s">
        <v>246</v>
      </c>
      <c r="I1291" s="3">
        <v>719.4</v>
      </c>
    </row>
    <row r="1292" spans="1:9">
      <c r="A1292" s="1">
        <v>45691</v>
      </c>
      <c r="B1292" s="29">
        <f>YEAR(Data_Table[[#This Row],[Date]])</f>
        <v>2025</v>
      </c>
      <c r="C1292" s="2" t="str">
        <f>TEXT(Data_Table[[#This Row],[Date]],"mmm")</f>
        <v>Feb</v>
      </c>
      <c r="D1292" s="2" t="str">
        <f>"Q"&amp;INT((MONTH(Data_Table[[#This Row],[Date]])-1)/3)+1</f>
        <v>Q1</v>
      </c>
      <c r="E1292" s="2">
        <f>WEEKNUM(Data_Table[[#This Row],[Date]], 2)</f>
        <v>6</v>
      </c>
      <c r="F1292" s="2" t="s">
        <v>271</v>
      </c>
      <c r="G1292" s="2" t="s">
        <v>37</v>
      </c>
      <c r="H1292" s="2" t="s">
        <v>149</v>
      </c>
      <c r="I1292" s="3">
        <v>152</v>
      </c>
    </row>
    <row r="1293" spans="1:9">
      <c r="A1293" s="1">
        <v>45693</v>
      </c>
      <c r="B1293" s="29">
        <f>YEAR(Data_Table[[#This Row],[Date]])</f>
        <v>2025</v>
      </c>
      <c r="C1293" s="2" t="str">
        <f>TEXT(Data_Table[[#This Row],[Date]],"mmm")</f>
        <v>Feb</v>
      </c>
      <c r="D1293" s="2" t="str">
        <f>"Q"&amp;INT((MONTH(Data_Table[[#This Row],[Date]])-1)/3)+1</f>
        <v>Q1</v>
      </c>
      <c r="E1293" s="2">
        <f>WEEKNUM(Data_Table[[#This Row],[Date]], 2)</f>
        <v>6</v>
      </c>
      <c r="F1293" s="2" t="s">
        <v>362</v>
      </c>
      <c r="G1293" s="2" t="s">
        <v>110</v>
      </c>
      <c r="H1293" s="2" t="s">
        <v>232</v>
      </c>
      <c r="I1293" s="3">
        <v>17.53</v>
      </c>
    </row>
    <row r="1294" spans="1:9">
      <c r="A1294" s="1">
        <v>45700</v>
      </c>
      <c r="B1294" s="29">
        <f>YEAR(Data_Table[[#This Row],[Date]])</f>
        <v>2025</v>
      </c>
      <c r="C1294" s="2" t="str">
        <f>TEXT(Data_Table[[#This Row],[Date]],"mmm")</f>
        <v>Feb</v>
      </c>
      <c r="D1294" s="2" t="str">
        <f>"Q"&amp;INT((MONTH(Data_Table[[#This Row],[Date]])-1)/3)+1</f>
        <v>Q1</v>
      </c>
      <c r="E1294" s="2">
        <f>WEEKNUM(Data_Table[[#This Row],[Date]], 2)</f>
        <v>7</v>
      </c>
      <c r="F1294" s="2" t="s">
        <v>362</v>
      </c>
      <c r="G1294" s="2" t="s">
        <v>110</v>
      </c>
      <c r="H1294" s="2" t="s">
        <v>232</v>
      </c>
      <c r="I1294" s="3">
        <v>17.53</v>
      </c>
    </row>
    <row r="1295" spans="1:9">
      <c r="A1295" s="1">
        <v>45702</v>
      </c>
      <c r="B1295" s="29">
        <f>YEAR(Data_Table[[#This Row],[Date]])</f>
        <v>2025</v>
      </c>
      <c r="C1295" s="2" t="str">
        <f>TEXT(Data_Table[[#This Row],[Date]],"mmm")</f>
        <v>Feb</v>
      </c>
      <c r="D1295" s="2" t="str">
        <f>"Q"&amp;INT((MONTH(Data_Table[[#This Row],[Date]])-1)/3)+1</f>
        <v>Q1</v>
      </c>
      <c r="E1295" s="2">
        <f>WEEKNUM(Data_Table[[#This Row],[Date]], 2)</f>
        <v>7</v>
      </c>
      <c r="F1295" s="2" t="s">
        <v>356</v>
      </c>
      <c r="G1295" s="2" t="s">
        <v>105</v>
      </c>
      <c r="H1295" s="2" t="s">
        <v>228</v>
      </c>
      <c r="I1295" s="3">
        <v>29</v>
      </c>
    </row>
    <row r="1296" spans="1:9">
      <c r="A1296" s="1">
        <v>45705</v>
      </c>
      <c r="B1296" s="29">
        <f>YEAR(Data_Table[[#This Row],[Date]])</f>
        <v>2025</v>
      </c>
      <c r="C1296" s="2" t="str">
        <f>TEXT(Data_Table[[#This Row],[Date]],"mmm")</f>
        <v>Feb</v>
      </c>
      <c r="D1296" s="2" t="str">
        <f>"Q"&amp;INT((MONTH(Data_Table[[#This Row],[Date]])-1)/3)+1</f>
        <v>Q1</v>
      </c>
      <c r="E1296" s="2">
        <f>WEEKNUM(Data_Table[[#This Row],[Date]], 2)</f>
        <v>8</v>
      </c>
      <c r="F1296" s="2" t="s">
        <v>26</v>
      </c>
      <c r="G1296" s="2" t="s">
        <v>46</v>
      </c>
      <c r="H1296" s="2" t="s">
        <v>158</v>
      </c>
      <c r="I1296" s="3">
        <v>148.5</v>
      </c>
    </row>
    <row r="1297" spans="1:9">
      <c r="A1297" s="1">
        <v>45707</v>
      </c>
      <c r="B1297" s="29">
        <f>YEAR(Data_Table[[#This Row],[Date]])</f>
        <v>2025</v>
      </c>
      <c r="C1297" s="2" t="str">
        <f>TEXT(Data_Table[[#This Row],[Date]],"mmm")</f>
        <v>Feb</v>
      </c>
      <c r="D1297" s="2" t="str">
        <f>"Q"&amp;INT((MONTH(Data_Table[[#This Row],[Date]])-1)/3)+1</f>
        <v>Q1</v>
      </c>
      <c r="E1297" s="2">
        <f>WEEKNUM(Data_Table[[#This Row],[Date]], 2)</f>
        <v>8</v>
      </c>
      <c r="F1297" s="2" t="s">
        <v>362</v>
      </c>
      <c r="G1297" s="2" t="s">
        <v>110</v>
      </c>
      <c r="H1297" s="2" t="s">
        <v>232</v>
      </c>
      <c r="I1297" s="3">
        <v>17.53</v>
      </c>
    </row>
    <row r="1298" spans="1:9">
      <c r="A1298" s="1">
        <v>45714</v>
      </c>
      <c r="B1298" s="29">
        <f>YEAR(Data_Table[[#This Row],[Date]])</f>
        <v>2025</v>
      </c>
      <c r="C1298" s="2" t="str">
        <f>TEXT(Data_Table[[#This Row],[Date]],"mmm")</f>
        <v>Feb</v>
      </c>
      <c r="D1298" s="2" t="str">
        <f>"Q"&amp;INT((MONTH(Data_Table[[#This Row],[Date]])-1)/3)+1</f>
        <v>Q1</v>
      </c>
      <c r="E1298" s="2">
        <f>WEEKNUM(Data_Table[[#This Row],[Date]], 2)</f>
        <v>9</v>
      </c>
      <c r="F1298" s="2" t="s">
        <v>356</v>
      </c>
      <c r="G1298" s="2" t="s">
        <v>105</v>
      </c>
      <c r="H1298" s="2" t="s">
        <v>228</v>
      </c>
      <c r="I1298" s="3">
        <v>29</v>
      </c>
    </row>
    <row r="1299" spans="1:9">
      <c r="A1299" s="1">
        <v>45714</v>
      </c>
      <c r="B1299" s="29">
        <f>YEAR(Data_Table[[#This Row],[Date]])</f>
        <v>2025</v>
      </c>
      <c r="C1299" s="2" t="str">
        <f>TEXT(Data_Table[[#This Row],[Date]],"mmm")</f>
        <v>Feb</v>
      </c>
      <c r="D1299" s="2" t="str">
        <f>"Q"&amp;INT((MONTH(Data_Table[[#This Row],[Date]])-1)/3)+1</f>
        <v>Q1</v>
      </c>
      <c r="E1299" s="2">
        <f>WEEKNUM(Data_Table[[#This Row],[Date]], 2)</f>
        <v>9</v>
      </c>
      <c r="F1299" s="2" t="s">
        <v>393</v>
      </c>
      <c r="G1299" s="2" t="s">
        <v>137</v>
      </c>
      <c r="H1299" s="2" t="s">
        <v>259</v>
      </c>
      <c r="I1299" s="3">
        <v>256.5</v>
      </c>
    </row>
    <row r="1300" spans="1:9">
      <c r="A1300" s="1">
        <v>45716</v>
      </c>
      <c r="B1300" s="29">
        <f>YEAR(Data_Table[[#This Row],[Date]])</f>
        <v>2025</v>
      </c>
      <c r="C1300" s="2" t="str">
        <f>TEXT(Data_Table[[#This Row],[Date]],"mmm")</f>
        <v>Feb</v>
      </c>
      <c r="D1300" s="2" t="str">
        <f>"Q"&amp;INT((MONTH(Data_Table[[#This Row],[Date]])-1)/3)+1</f>
        <v>Q1</v>
      </c>
      <c r="E1300" s="2">
        <f>WEEKNUM(Data_Table[[#This Row],[Date]], 2)</f>
        <v>9</v>
      </c>
      <c r="F1300" s="2" t="s">
        <v>339</v>
      </c>
      <c r="G1300" s="2" t="s">
        <v>25</v>
      </c>
      <c r="H1300" s="2" t="s">
        <v>25</v>
      </c>
      <c r="I1300" s="3">
        <v>152</v>
      </c>
    </row>
    <row r="1301" spans="1:9">
      <c r="A1301" s="1">
        <v>45719</v>
      </c>
      <c r="B1301" s="29">
        <f>YEAR(Data_Table[[#This Row],[Date]])</f>
        <v>2025</v>
      </c>
      <c r="C1301" s="2" t="str">
        <f>TEXT(Data_Table[[#This Row],[Date]],"mmm")</f>
        <v>Mar</v>
      </c>
      <c r="D1301" s="2" t="str">
        <f>"Q"&amp;INT((MONTH(Data_Table[[#This Row],[Date]])-1)/3)+1</f>
        <v>Q1</v>
      </c>
      <c r="E1301" s="2">
        <f>WEEKNUM(Data_Table[[#This Row],[Date]], 2)</f>
        <v>10</v>
      </c>
      <c r="F1301" s="2" t="s">
        <v>367</v>
      </c>
      <c r="G1301" s="2" t="s">
        <v>10</v>
      </c>
      <c r="H1301" s="2" t="s">
        <v>10</v>
      </c>
      <c r="I1301" s="3">
        <v>159.13</v>
      </c>
    </row>
    <row r="1302" spans="1:9">
      <c r="A1302" s="1">
        <v>45720</v>
      </c>
      <c r="B1302" s="29">
        <f>YEAR(Data_Table[[#This Row],[Date]])</f>
        <v>2025</v>
      </c>
      <c r="C1302" s="2" t="str">
        <f>TEXT(Data_Table[[#This Row],[Date]],"mmm")</f>
        <v>Mar</v>
      </c>
      <c r="D1302" s="2" t="str">
        <f>"Q"&amp;INT((MONTH(Data_Table[[#This Row],[Date]])-1)/3)+1</f>
        <v>Q1</v>
      </c>
      <c r="E1302" s="2">
        <f>WEEKNUM(Data_Table[[#This Row],[Date]], 2)</f>
        <v>10</v>
      </c>
      <c r="F1302" s="2" t="s">
        <v>269</v>
      </c>
      <c r="G1302" s="2" t="s">
        <v>35</v>
      </c>
      <c r="H1302" s="2" t="s">
        <v>147</v>
      </c>
      <c r="I1302" s="3">
        <v>498.8</v>
      </c>
    </row>
    <row r="1303" spans="1:9">
      <c r="A1303" s="1">
        <v>45723</v>
      </c>
      <c r="B1303" s="29">
        <f>YEAR(Data_Table[[#This Row],[Date]])</f>
        <v>2025</v>
      </c>
      <c r="C1303" s="2" t="str">
        <f>TEXT(Data_Table[[#This Row],[Date]],"mmm")</f>
        <v>Mar</v>
      </c>
      <c r="D1303" s="2" t="str">
        <f>"Q"&amp;INT((MONTH(Data_Table[[#This Row],[Date]])-1)/3)+1</f>
        <v>Q1</v>
      </c>
      <c r="E1303" s="2">
        <f>WEEKNUM(Data_Table[[#This Row],[Date]], 2)</f>
        <v>10</v>
      </c>
      <c r="F1303" s="2" t="s">
        <v>356</v>
      </c>
      <c r="G1303" s="2" t="s">
        <v>105</v>
      </c>
      <c r="H1303" s="2" t="s">
        <v>228</v>
      </c>
      <c r="I1303" s="3">
        <v>29</v>
      </c>
    </row>
    <row r="1304" spans="1:9">
      <c r="A1304" s="1">
        <v>45728</v>
      </c>
      <c r="B1304" s="29">
        <f>YEAR(Data_Table[[#This Row],[Date]])</f>
        <v>2025</v>
      </c>
      <c r="C1304" s="2" t="str">
        <f>TEXT(Data_Table[[#This Row],[Date]],"mmm")</f>
        <v>Mar</v>
      </c>
      <c r="D1304" s="2" t="str">
        <f>"Q"&amp;INT((MONTH(Data_Table[[#This Row],[Date]])-1)/3)+1</f>
        <v>Q1</v>
      </c>
      <c r="E1304" s="2">
        <f>WEEKNUM(Data_Table[[#This Row],[Date]], 2)</f>
        <v>11</v>
      </c>
      <c r="F1304" s="2" t="s">
        <v>362</v>
      </c>
      <c r="G1304" s="2" t="s">
        <v>110</v>
      </c>
      <c r="H1304" s="2" t="s">
        <v>232</v>
      </c>
      <c r="I1304" s="3">
        <v>17.53</v>
      </c>
    </row>
    <row r="1305" spans="1:9">
      <c r="A1305" s="1">
        <v>45734</v>
      </c>
      <c r="B1305" s="29">
        <f>YEAR(Data_Table[[#This Row],[Date]])</f>
        <v>2025</v>
      </c>
      <c r="C1305" s="2" t="str">
        <f>TEXT(Data_Table[[#This Row],[Date]],"mmm")</f>
        <v>Mar</v>
      </c>
      <c r="D1305" s="2" t="str">
        <f>"Q"&amp;INT((MONTH(Data_Table[[#This Row],[Date]])-1)/3)+1</f>
        <v>Q1</v>
      </c>
      <c r="E1305" s="2">
        <f>WEEKNUM(Data_Table[[#This Row],[Date]], 2)</f>
        <v>12</v>
      </c>
      <c r="F1305" s="2" t="s">
        <v>26</v>
      </c>
      <c r="G1305" s="2" t="s">
        <v>46</v>
      </c>
      <c r="H1305" s="2" t="s">
        <v>158</v>
      </c>
      <c r="I1305" s="3">
        <v>132</v>
      </c>
    </row>
    <row r="1306" spans="1:9">
      <c r="A1306" s="1">
        <v>45735</v>
      </c>
      <c r="B1306" s="29">
        <f>YEAR(Data_Table[[#This Row],[Date]])</f>
        <v>2025</v>
      </c>
      <c r="C1306" s="2" t="str">
        <f>TEXT(Data_Table[[#This Row],[Date]],"mmm")</f>
        <v>Mar</v>
      </c>
      <c r="D1306" s="2" t="str">
        <f>"Q"&amp;INT((MONTH(Data_Table[[#This Row],[Date]])-1)/3)+1</f>
        <v>Q1</v>
      </c>
      <c r="E1306" s="2">
        <f>WEEKNUM(Data_Table[[#This Row],[Date]], 2)</f>
        <v>12</v>
      </c>
      <c r="F1306" s="2" t="s">
        <v>362</v>
      </c>
      <c r="G1306" s="2" t="s">
        <v>110</v>
      </c>
      <c r="H1306" s="2" t="s">
        <v>232</v>
      </c>
      <c r="I1306" s="3">
        <v>17.53</v>
      </c>
    </row>
    <row r="1307" spans="1:9">
      <c r="A1307" s="1">
        <v>45736</v>
      </c>
      <c r="B1307" s="29">
        <f>YEAR(Data_Table[[#This Row],[Date]])</f>
        <v>2025</v>
      </c>
      <c r="C1307" s="2" t="str">
        <f>TEXT(Data_Table[[#This Row],[Date]],"mmm")</f>
        <v>Mar</v>
      </c>
      <c r="D1307" s="2" t="str">
        <f>"Q"&amp;INT((MONTH(Data_Table[[#This Row],[Date]])-1)/3)+1</f>
        <v>Q1</v>
      </c>
      <c r="E1307" s="2">
        <f>WEEKNUM(Data_Table[[#This Row],[Date]], 2)</f>
        <v>12</v>
      </c>
      <c r="F1307" s="2" t="s">
        <v>356</v>
      </c>
      <c r="G1307" s="2" t="s">
        <v>105</v>
      </c>
      <c r="H1307" s="2" t="s">
        <v>228</v>
      </c>
      <c r="I1307" s="3">
        <v>29</v>
      </c>
    </row>
    <row r="1308" spans="1:9">
      <c r="A1308" s="1">
        <v>45742</v>
      </c>
      <c r="B1308" s="29">
        <f>YEAR(Data_Table[[#This Row],[Date]])</f>
        <v>2025</v>
      </c>
      <c r="C1308" s="2" t="str">
        <f>TEXT(Data_Table[[#This Row],[Date]],"mmm")</f>
        <v>Mar</v>
      </c>
      <c r="D1308" s="2" t="str">
        <f>"Q"&amp;INT((MONTH(Data_Table[[#This Row],[Date]])-1)/3)+1</f>
        <v>Q1</v>
      </c>
      <c r="E1308" s="2">
        <f>WEEKNUM(Data_Table[[#This Row],[Date]], 2)</f>
        <v>13</v>
      </c>
      <c r="F1308" s="2" t="s">
        <v>362</v>
      </c>
      <c r="G1308" s="2" t="s">
        <v>110</v>
      </c>
      <c r="H1308" s="2" t="s">
        <v>232</v>
      </c>
      <c r="I1308" s="3">
        <v>17.53</v>
      </c>
    </row>
    <row r="1309" spans="1:9">
      <c r="A1309" s="1">
        <v>45749</v>
      </c>
      <c r="B1309" s="29">
        <f>YEAR(Data_Table[[#This Row],[Date]])</f>
        <v>2025</v>
      </c>
      <c r="C1309" s="2" t="str">
        <f>TEXT(Data_Table[[#This Row],[Date]],"mmm")</f>
        <v>Apr</v>
      </c>
      <c r="D1309" s="2" t="str">
        <f>"Q"&amp;INT((MONTH(Data_Table[[#This Row],[Date]])-1)/3)+1</f>
        <v>Q2</v>
      </c>
      <c r="E1309" s="2">
        <f>WEEKNUM(Data_Table[[#This Row],[Date]], 2)</f>
        <v>14</v>
      </c>
      <c r="F1309" s="2" t="s">
        <v>362</v>
      </c>
      <c r="G1309" s="2" t="s">
        <v>110</v>
      </c>
      <c r="H1309" s="2" t="s">
        <v>232</v>
      </c>
      <c r="I1309" s="3">
        <v>17.53</v>
      </c>
    </row>
    <row r="1310" spans="1:9">
      <c r="A1310" s="1">
        <v>45751</v>
      </c>
      <c r="B1310" s="29">
        <f>YEAR(Data_Table[[#This Row],[Date]])</f>
        <v>2025</v>
      </c>
      <c r="C1310" s="2" t="str">
        <f>TEXT(Data_Table[[#This Row],[Date]],"mmm")</f>
        <v>Apr</v>
      </c>
      <c r="D1310" s="2" t="str">
        <f>"Q"&amp;INT((MONTH(Data_Table[[#This Row],[Date]])-1)/3)+1</f>
        <v>Q2</v>
      </c>
      <c r="E1310" s="2">
        <f>WEEKNUM(Data_Table[[#This Row],[Date]], 2)</f>
        <v>14</v>
      </c>
      <c r="F1310" s="2" t="s">
        <v>339</v>
      </c>
      <c r="G1310" s="2" t="s">
        <v>25</v>
      </c>
      <c r="H1310" s="2" t="s">
        <v>25</v>
      </c>
      <c r="I1310" s="3">
        <v>152</v>
      </c>
    </row>
    <row r="1311" spans="1:9">
      <c r="A1311" s="1">
        <v>45754</v>
      </c>
      <c r="B1311" s="29">
        <f>YEAR(Data_Table[[#This Row],[Date]])</f>
        <v>2025</v>
      </c>
      <c r="C1311" s="2" t="str">
        <f>TEXT(Data_Table[[#This Row],[Date]],"mmm")</f>
        <v>Apr</v>
      </c>
      <c r="D1311" s="2" t="str">
        <f>"Q"&amp;INT((MONTH(Data_Table[[#This Row],[Date]])-1)/3)+1</f>
        <v>Q2</v>
      </c>
      <c r="E1311" s="2">
        <f>WEEKNUM(Data_Table[[#This Row],[Date]], 2)</f>
        <v>15</v>
      </c>
      <c r="F1311" s="2" t="s">
        <v>363</v>
      </c>
      <c r="G1311" s="2" t="s">
        <v>111</v>
      </c>
      <c r="H1311" s="2" t="s">
        <v>233</v>
      </c>
      <c r="I1311" s="3">
        <v>380.62</v>
      </c>
    </row>
    <row r="1312" spans="1:9">
      <c r="A1312" s="1">
        <v>45754</v>
      </c>
      <c r="B1312" s="29">
        <f>YEAR(Data_Table[[#This Row],[Date]])</f>
        <v>2025</v>
      </c>
      <c r="C1312" s="2" t="str">
        <f>TEXT(Data_Table[[#This Row],[Date]],"mmm")</f>
        <v>Apr</v>
      </c>
      <c r="D1312" s="2" t="str">
        <f>"Q"&amp;INT((MONTH(Data_Table[[#This Row],[Date]])-1)/3)+1</f>
        <v>Q2</v>
      </c>
      <c r="E1312" s="2">
        <f>WEEKNUM(Data_Table[[#This Row],[Date]], 2)</f>
        <v>15</v>
      </c>
      <c r="F1312" s="2" t="s">
        <v>367</v>
      </c>
      <c r="G1312" s="2" t="s">
        <v>10</v>
      </c>
      <c r="H1312" s="2" t="s">
        <v>10</v>
      </c>
      <c r="I1312" s="3">
        <v>159.13</v>
      </c>
    </row>
    <row r="1313" spans="1:9">
      <c r="A1313" s="1">
        <v>45756</v>
      </c>
      <c r="B1313" s="29">
        <f>YEAR(Data_Table[[#This Row],[Date]])</f>
        <v>2025</v>
      </c>
      <c r="C1313" s="2" t="str">
        <f>TEXT(Data_Table[[#This Row],[Date]],"mmm")</f>
        <v>Apr</v>
      </c>
      <c r="D1313" s="2" t="str">
        <f>"Q"&amp;INT((MONTH(Data_Table[[#This Row],[Date]])-1)/3)+1</f>
        <v>Q2</v>
      </c>
      <c r="E1313" s="2">
        <f>WEEKNUM(Data_Table[[#This Row],[Date]], 2)</f>
        <v>15</v>
      </c>
      <c r="F1313" s="2" t="s">
        <v>362</v>
      </c>
      <c r="G1313" s="2" t="s">
        <v>110</v>
      </c>
      <c r="H1313" s="2" t="s">
        <v>232</v>
      </c>
      <c r="I1313" s="3">
        <v>17.53</v>
      </c>
    </row>
    <row r="1314" spans="1:9">
      <c r="A1314" s="1">
        <v>45756</v>
      </c>
      <c r="B1314" s="29">
        <f>YEAR(Data_Table[[#This Row],[Date]])</f>
        <v>2025</v>
      </c>
      <c r="C1314" s="2" t="str">
        <f>TEXT(Data_Table[[#This Row],[Date]],"mmm")</f>
        <v>Apr</v>
      </c>
      <c r="D1314" s="2" t="str">
        <f>"Q"&amp;INT((MONTH(Data_Table[[#This Row],[Date]])-1)/3)+1</f>
        <v>Q2</v>
      </c>
      <c r="E1314" s="2">
        <f>WEEKNUM(Data_Table[[#This Row],[Date]], 2)</f>
        <v>15</v>
      </c>
      <c r="F1314" s="2" t="s">
        <v>370</v>
      </c>
      <c r="G1314" s="2" t="s">
        <v>114</v>
      </c>
      <c r="H1314" s="2" t="s">
        <v>239</v>
      </c>
      <c r="I1314" s="3">
        <v>54</v>
      </c>
    </row>
    <row r="1315" spans="1:9">
      <c r="A1315" s="1">
        <v>45758</v>
      </c>
      <c r="B1315" s="29">
        <f>YEAR(Data_Table[[#This Row],[Date]])</f>
        <v>2025</v>
      </c>
      <c r="C1315" s="2" t="str">
        <f>TEXT(Data_Table[[#This Row],[Date]],"mmm")</f>
        <v>Apr</v>
      </c>
      <c r="D1315" s="2" t="str">
        <f>"Q"&amp;INT((MONTH(Data_Table[[#This Row],[Date]])-1)/3)+1</f>
        <v>Q2</v>
      </c>
      <c r="E1315" s="2">
        <f>WEEKNUM(Data_Table[[#This Row],[Date]], 2)</f>
        <v>15</v>
      </c>
      <c r="F1315" s="2" t="s">
        <v>356</v>
      </c>
      <c r="G1315" s="2" t="s">
        <v>105</v>
      </c>
      <c r="H1315" s="2" t="s">
        <v>228</v>
      </c>
      <c r="I1315" s="3">
        <v>29</v>
      </c>
    </row>
    <row r="1316" spans="1:9">
      <c r="A1316" s="1">
        <v>45763</v>
      </c>
      <c r="B1316" s="29">
        <f>YEAR(Data_Table[[#This Row],[Date]])</f>
        <v>2025</v>
      </c>
      <c r="C1316" s="2" t="str">
        <f>TEXT(Data_Table[[#This Row],[Date]],"mmm")</f>
        <v>Apr</v>
      </c>
      <c r="D1316" s="2" t="str">
        <f>"Q"&amp;INT((MONTH(Data_Table[[#This Row],[Date]])-1)/3)+1</f>
        <v>Q2</v>
      </c>
      <c r="E1316" s="2">
        <f>WEEKNUM(Data_Table[[#This Row],[Date]], 2)</f>
        <v>16</v>
      </c>
      <c r="F1316" s="2" t="s">
        <v>362</v>
      </c>
      <c r="G1316" s="2" t="s">
        <v>110</v>
      </c>
      <c r="H1316" s="2" t="s">
        <v>232</v>
      </c>
      <c r="I1316" s="3">
        <v>17.53</v>
      </c>
    </row>
    <row r="1317" spans="1:9">
      <c r="A1317" s="1">
        <v>45764</v>
      </c>
      <c r="B1317" s="29">
        <f>YEAR(Data_Table[[#This Row],[Date]])</f>
        <v>2025</v>
      </c>
      <c r="C1317" s="2" t="str">
        <f>TEXT(Data_Table[[#This Row],[Date]],"mmm")</f>
        <v>Apr</v>
      </c>
      <c r="D1317" s="2" t="str">
        <f>"Q"&amp;INT((MONTH(Data_Table[[#This Row],[Date]])-1)/3)+1</f>
        <v>Q2</v>
      </c>
      <c r="E1317" s="2">
        <f>WEEKNUM(Data_Table[[#This Row],[Date]], 2)</f>
        <v>16</v>
      </c>
      <c r="F1317" s="2" t="s">
        <v>26</v>
      </c>
      <c r="G1317" s="2" t="s">
        <v>46</v>
      </c>
      <c r="H1317" s="2" t="s">
        <v>158</v>
      </c>
      <c r="I1317" s="3">
        <v>148.5</v>
      </c>
    </row>
    <row r="1318" spans="1:9">
      <c r="A1318" s="1">
        <v>45769</v>
      </c>
      <c r="B1318" s="29">
        <f>YEAR(Data_Table[[#This Row],[Date]])</f>
        <v>2025</v>
      </c>
      <c r="C1318" s="2" t="str">
        <f>TEXT(Data_Table[[#This Row],[Date]],"mmm")</f>
        <v>Apr</v>
      </c>
      <c r="D1318" s="2" t="str">
        <f>"Q"&amp;INT((MONTH(Data_Table[[#This Row],[Date]])-1)/3)+1</f>
        <v>Q2</v>
      </c>
      <c r="E1318" s="2">
        <f>WEEKNUM(Data_Table[[#This Row],[Date]], 2)</f>
        <v>17</v>
      </c>
      <c r="F1318" s="2" t="s">
        <v>271</v>
      </c>
      <c r="G1318" s="2" t="s">
        <v>37</v>
      </c>
      <c r="H1318" s="2" t="s">
        <v>149</v>
      </c>
      <c r="I1318" s="3">
        <v>152</v>
      </c>
    </row>
    <row r="1319" spans="1:9">
      <c r="A1319" s="1">
        <v>45770</v>
      </c>
      <c r="B1319" s="29">
        <f>YEAR(Data_Table[[#This Row],[Date]])</f>
        <v>2025</v>
      </c>
      <c r="C1319" s="2" t="str">
        <f>TEXT(Data_Table[[#This Row],[Date]],"mmm")</f>
        <v>Apr</v>
      </c>
      <c r="D1319" s="2" t="str">
        <f>"Q"&amp;INT((MONTH(Data_Table[[#This Row],[Date]])-1)/3)+1</f>
        <v>Q2</v>
      </c>
      <c r="E1319" s="2">
        <f>WEEKNUM(Data_Table[[#This Row],[Date]], 2)</f>
        <v>17</v>
      </c>
      <c r="F1319" s="2" t="s">
        <v>362</v>
      </c>
      <c r="G1319" s="2" t="s">
        <v>110</v>
      </c>
      <c r="H1319" s="2" t="s">
        <v>232</v>
      </c>
      <c r="I1319" s="3">
        <v>17.53</v>
      </c>
    </row>
    <row r="1320" spans="1:9">
      <c r="A1320" s="1">
        <v>45772</v>
      </c>
      <c r="B1320" s="29">
        <f>YEAR(Data_Table[[#This Row],[Date]])</f>
        <v>2025</v>
      </c>
      <c r="C1320" s="2" t="str">
        <f>TEXT(Data_Table[[#This Row],[Date]],"mmm")</f>
        <v>Apr</v>
      </c>
      <c r="D1320" s="2" t="str">
        <f>"Q"&amp;INT((MONTH(Data_Table[[#This Row],[Date]])-1)/3)+1</f>
        <v>Q2</v>
      </c>
      <c r="E1320" s="2">
        <f>WEEKNUM(Data_Table[[#This Row],[Date]], 2)</f>
        <v>17</v>
      </c>
      <c r="F1320" s="2" t="s">
        <v>356</v>
      </c>
      <c r="G1320" s="2" t="s">
        <v>105</v>
      </c>
      <c r="H1320" s="2" t="s">
        <v>228</v>
      </c>
      <c r="I1320" s="3">
        <v>29</v>
      </c>
    </row>
    <row r="1321" spans="1:9">
      <c r="A1321" s="1">
        <v>45779</v>
      </c>
      <c r="B1321" s="29">
        <f>YEAR(Data_Table[[#This Row],[Date]])</f>
        <v>2025</v>
      </c>
      <c r="C1321" s="2" t="str">
        <f>TEXT(Data_Table[[#This Row],[Date]],"mmm")</f>
        <v>May</v>
      </c>
      <c r="D1321" s="2" t="str">
        <f>"Q"&amp;INT((MONTH(Data_Table[[#This Row],[Date]])-1)/3)+1</f>
        <v>Q2</v>
      </c>
      <c r="E1321" s="2">
        <f>WEEKNUM(Data_Table[[#This Row],[Date]], 2)</f>
        <v>18</v>
      </c>
      <c r="F1321" s="2" t="s">
        <v>356</v>
      </c>
      <c r="G1321" s="2" t="s">
        <v>105</v>
      </c>
      <c r="H1321" s="2" t="s">
        <v>228</v>
      </c>
      <c r="I1321" s="3">
        <v>29</v>
      </c>
    </row>
    <row r="1322" spans="1:9">
      <c r="A1322" s="1">
        <v>45790</v>
      </c>
      <c r="B1322" s="29">
        <f>YEAR(Data_Table[[#This Row],[Date]])</f>
        <v>2025</v>
      </c>
      <c r="C1322" s="2" t="str">
        <f>TEXT(Data_Table[[#This Row],[Date]],"mmm")</f>
        <v>May</v>
      </c>
      <c r="D1322" s="2" t="str">
        <f>"Q"&amp;INT((MONTH(Data_Table[[#This Row],[Date]])-1)/3)+1</f>
        <v>Q2</v>
      </c>
      <c r="E1322" s="2">
        <f>WEEKNUM(Data_Table[[#This Row],[Date]], 2)</f>
        <v>20</v>
      </c>
      <c r="F1322" s="2" t="s">
        <v>317</v>
      </c>
      <c r="G1322" s="2" t="s">
        <v>75</v>
      </c>
      <c r="H1322" s="2" t="s">
        <v>192</v>
      </c>
      <c r="I1322" s="3">
        <v>322.5</v>
      </c>
    </row>
    <row r="1323" spans="1:9">
      <c r="A1323" s="1">
        <v>45791</v>
      </c>
      <c r="B1323" s="29">
        <f>YEAR(Data_Table[[#This Row],[Date]])</f>
        <v>2025</v>
      </c>
      <c r="C1323" s="2" t="str">
        <f>TEXT(Data_Table[[#This Row],[Date]],"mmm")</f>
        <v>May</v>
      </c>
      <c r="D1323" s="2" t="str">
        <f>"Q"&amp;INT((MONTH(Data_Table[[#This Row],[Date]])-1)/3)+1</f>
        <v>Q2</v>
      </c>
      <c r="E1323" s="2">
        <f>WEEKNUM(Data_Table[[#This Row],[Date]], 2)</f>
        <v>20</v>
      </c>
      <c r="F1323" s="2" t="s">
        <v>362</v>
      </c>
      <c r="G1323" s="2" t="s">
        <v>110</v>
      </c>
      <c r="H1323" s="2" t="s">
        <v>232</v>
      </c>
      <c r="I1323" s="3">
        <v>17.53</v>
      </c>
    </row>
    <row r="1324" spans="1:9">
      <c r="A1324" s="1">
        <v>45791</v>
      </c>
      <c r="B1324" s="29">
        <f>YEAR(Data_Table[[#This Row],[Date]])</f>
        <v>2025</v>
      </c>
      <c r="C1324" s="2" t="str">
        <f>TEXT(Data_Table[[#This Row],[Date]],"mmm")</f>
        <v>May</v>
      </c>
      <c r="D1324" s="2" t="str">
        <f>"Q"&amp;INT((MONTH(Data_Table[[#This Row],[Date]])-1)/3)+1</f>
        <v>Q2</v>
      </c>
      <c r="E1324" s="2">
        <f>WEEKNUM(Data_Table[[#This Row],[Date]], 2)</f>
        <v>20</v>
      </c>
      <c r="F1324" s="2" t="s">
        <v>376</v>
      </c>
      <c r="G1324" s="2" t="s">
        <v>120</v>
      </c>
      <c r="H1324" s="2" t="s">
        <v>243</v>
      </c>
      <c r="I1324" s="3">
        <v>29.3</v>
      </c>
    </row>
    <row r="1325" spans="1:9">
      <c r="A1325" s="1">
        <v>45798</v>
      </c>
      <c r="B1325" s="29">
        <f>YEAR(Data_Table[[#This Row],[Date]])</f>
        <v>2025</v>
      </c>
      <c r="C1325" s="2" t="str">
        <f>TEXT(Data_Table[[#This Row],[Date]],"mmm")</f>
        <v>May</v>
      </c>
      <c r="D1325" s="2" t="str">
        <f>"Q"&amp;INT((MONTH(Data_Table[[#This Row],[Date]])-1)/3)+1</f>
        <v>Q2</v>
      </c>
      <c r="E1325" s="2">
        <f>WEEKNUM(Data_Table[[#This Row],[Date]], 2)</f>
        <v>21</v>
      </c>
      <c r="F1325" s="2" t="s">
        <v>362</v>
      </c>
      <c r="G1325" s="2" t="s">
        <v>110</v>
      </c>
      <c r="H1325" s="2" t="s">
        <v>232</v>
      </c>
      <c r="I1325" s="3">
        <v>17.53</v>
      </c>
    </row>
    <row r="1326" spans="1:9">
      <c r="A1326" s="1">
        <v>45798</v>
      </c>
      <c r="B1326" s="29">
        <f>YEAR(Data_Table[[#This Row],[Date]])</f>
        <v>2025</v>
      </c>
      <c r="C1326" s="2" t="str">
        <f>TEXT(Data_Table[[#This Row],[Date]],"mmm")</f>
        <v>May</v>
      </c>
      <c r="D1326" s="2" t="str">
        <f>"Q"&amp;INT((MONTH(Data_Table[[#This Row],[Date]])-1)/3)+1</f>
        <v>Q2</v>
      </c>
      <c r="E1326" s="2">
        <f>WEEKNUM(Data_Table[[#This Row],[Date]], 2)</f>
        <v>21</v>
      </c>
      <c r="F1326" s="2" t="s">
        <v>367</v>
      </c>
      <c r="G1326" s="2" t="s">
        <v>10</v>
      </c>
      <c r="H1326" s="2" t="s">
        <v>10</v>
      </c>
      <c r="I1326" s="3">
        <v>159.13</v>
      </c>
    </row>
    <row r="1327" spans="1:9">
      <c r="A1327" s="1">
        <v>45799</v>
      </c>
      <c r="B1327" s="29">
        <f>YEAR(Data_Table[[#This Row],[Date]])</f>
        <v>2025</v>
      </c>
      <c r="C1327" s="2" t="str">
        <f>TEXT(Data_Table[[#This Row],[Date]],"mmm")</f>
        <v>May</v>
      </c>
      <c r="D1327" s="2" t="str">
        <f>"Q"&amp;INT((MONTH(Data_Table[[#This Row],[Date]])-1)/3)+1</f>
        <v>Q2</v>
      </c>
      <c r="E1327" s="2">
        <f>WEEKNUM(Data_Table[[#This Row],[Date]], 2)</f>
        <v>21</v>
      </c>
      <c r="F1327" s="2" t="s">
        <v>271</v>
      </c>
      <c r="G1327" s="2" t="s">
        <v>37</v>
      </c>
      <c r="H1327" s="2" t="s">
        <v>149</v>
      </c>
      <c r="I1327" s="3">
        <v>152</v>
      </c>
    </row>
    <row r="1328" spans="1:9">
      <c r="A1328" s="1">
        <v>45799</v>
      </c>
      <c r="B1328" s="29">
        <f>YEAR(Data_Table[[#This Row],[Date]])</f>
        <v>2025</v>
      </c>
      <c r="C1328" s="2" t="str">
        <f>TEXT(Data_Table[[#This Row],[Date]],"mmm")</f>
        <v>May</v>
      </c>
      <c r="D1328" s="2" t="str">
        <f>"Q"&amp;INT((MONTH(Data_Table[[#This Row],[Date]])-1)/3)+1</f>
        <v>Q2</v>
      </c>
      <c r="E1328" s="2">
        <f>WEEKNUM(Data_Table[[#This Row],[Date]], 2)</f>
        <v>21</v>
      </c>
      <c r="F1328" s="2" t="s">
        <v>370</v>
      </c>
      <c r="G1328" s="2" t="s">
        <v>114</v>
      </c>
      <c r="H1328" s="2" t="s">
        <v>239</v>
      </c>
      <c r="I1328" s="3">
        <v>54</v>
      </c>
    </row>
    <row r="1329" spans="1:9">
      <c r="A1329" s="1">
        <v>45804</v>
      </c>
      <c r="B1329" s="29">
        <f>YEAR(Data_Table[[#This Row],[Date]])</f>
        <v>2025</v>
      </c>
      <c r="C1329" s="2" t="str">
        <f>TEXT(Data_Table[[#This Row],[Date]],"mmm")</f>
        <v>May</v>
      </c>
      <c r="D1329" s="2" t="str">
        <f>"Q"&amp;INT((MONTH(Data_Table[[#This Row],[Date]])-1)/3)+1</f>
        <v>Q2</v>
      </c>
      <c r="E1329" s="2">
        <f>WEEKNUM(Data_Table[[#This Row],[Date]], 2)</f>
        <v>22</v>
      </c>
      <c r="F1329" s="2" t="s">
        <v>26</v>
      </c>
      <c r="G1329" s="2" t="s">
        <v>46</v>
      </c>
      <c r="H1329" s="2" t="s">
        <v>158</v>
      </c>
      <c r="I1329" s="3">
        <v>82.5</v>
      </c>
    </row>
    <row r="1330" spans="1:9">
      <c r="A1330" s="1">
        <v>45805</v>
      </c>
      <c r="B1330" s="29">
        <f>YEAR(Data_Table[[#This Row],[Date]])</f>
        <v>2025</v>
      </c>
      <c r="C1330" s="2" t="str">
        <f>TEXT(Data_Table[[#This Row],[Date]],"mmm")</f>
        <v>May</v>
      </c>
      <c r="D1330" s="2" t="str">
        <f>"Q"&amp;INT((MONTH(Data_Table[[#This Row],[Date]])-1)/3)+1</f>
        <v>Q2</v>
      </c>
      <c r="E1330" s="2">
        <f>WEEKNUM(Data_Table[[#This Row],[Date]], 2)</f>
        <v>22</v>
      </c>
      <c r="F1330" s="2" t="s">
        <v>362</v>
      </c>
      <c r="G1330" s="2" t="s">
        <v>110</v>
      </c>
      <c r="H1330" s="2" t="s">
        <v>232</v>
      </c>
      <c r="I1330" s="3">
        <v>17.53</v>
      </c>
    </row>
    <row r="1331" spans="1:9">
      <c r="A1331" s="1">
        <v>45812</v>
      </c>
      <c r="B1331" s="29">
        <f>YEAR(Data_Table[[#This Row],[Date]])</f>
        <v>2025</v>
      </c>
      <c r="C1331" s="2" t="str">
        <f>TEXT(Data_Table[[#This Row],[Date]],"mmm")</f>
        <v>Jun</v>
      </c>
      <c r="D1331" s="2" t="str">
        <f>"Q"&amp;INT((MONTH(Data_Table[[#This Row],[Date]])-1)/3)+1</f>
        <v>Q2</v>
      </c>
      <c r="E1331" s="2">
        <f>WEEKNUM(Data_Table[[#This Row],[Date]], 2)</f>
        <v>23</v>
      </c>
      <c r="F1331" s="2" t="s">
        <v>362</v>
      </c>
      <c r="G1331" s="2" t="s">
        <v>110</v>
      </c>
      <c r="H1331" s="2" t="s">
        <v>232</v>
      </c>
      <c r="I1331" s="3">
        <v>17.53</v>
      </c>
    </row>
    <row r="1332" spans="1:9">
      <c r="A1332" s="1">
        <v>45819</v>
      </c>
      <c r="B1332" s="29">
        <f>YEAR(Data_Table[[#This Row],[Date]])</f>
        <v>2025</v>
      </c>
      <c r="C1332" s="2" t="str">
        <f>TEXT(Data_Table[[#This Row],[Date]],"mmm")</f>
        <v>Jun</v>
      </c>
      <c r="D1332" s="2" t="str">
        <f>"Q"&amp;INT((MONTH(Data_Table[[#This Row],[Date]])-1)/3)+1</f>
        <v>Q2</v>
      </c>
      <c r="E1332" s="2">
        <f>WEEKNUM(Data_Table[[#This Row],[Date]], 2)</f>
        <v>24</v>
      </c>
      <c r="F1332" s="2" t="s">
        <v>362</v>
      </c>
      <c r="G1332" s="2" t="s">
        <v>110</v>
      </c>
      <c r="H1332" s="2" t="s">
        <v>232</v>
      </c>
      <c r="I1332" s="3">
        <v>17.53</v>
      </c>
    </row>
    <row r="1333" spans="1:9">
      <c r="A1333" s="1">
        <v>45824</v>
      </c>
      <c r="B1333" s="29">
        <f>YEAR(Data_Table[[#This Row],[Date]])</f>
        <v>2025</v>
      </c>
      <c r="C1333" s="2" t="str">
        <f>TEXT(Data_Table[[#This Row],[Date]],"mmm")</f>
        <v>Jun</v>
      </c>
      <c r="D1333" s="2" t="str">
        <f>"Q"&amp;INT((MONTH(Data_Table[[#This Row],[Date]])-1)/3)+1</f>
        <v>Q2</v>
      </c>
      <c r="E1333" s="2">
        <f>WEEKNUM(Data_Table[[#This Row],[Date]], 2)</f>
        <v>25</v>
      </c>
      <c r="F1333" s="2" t="s">
        <v>26</v>
      </c>
      <c r="G1333" s="2" t="s">
        <v>46</v>
      </c>
      <c r="H1333" s="2" t="s">
        <v>158</v>
      </c>
      <c r="I1333" s="3">
        <v>99</v>
      </c>
    </row>
    <row r="1334" spans="1:9">
      <c r="A1334" s="1">
        <v>45826</v>
      </c>
      <c r="B1334" s="29">
        <f>YEAR(Data_Table[[#This Row],[Date]])</f>
        <v>2025</v>
      </c>
      <c r="C1334" s="2" t="str">
        <f>TEXT(Data_Table[[#This Row],[Date]],"mmm")</f>
        <v>Jun</v>
      </c>
      <c r="D1334" s="2" t="str">
        <f>"Q"&amp;INT((MONTH(Data_Table[[#This Row],[Date]])-1)/3)+1</f>
        <v>Q2</v>
      </c>
      <c r="E1334" s="2">
        <f>WEEKNUM(Data_Table[[#This Row],[Date]], 2)</f>
        <v>25</v>
      </c>
      <c r="F1334" s="2" t="s">
        <v>362</v>
      </c>
      <c r="G1334" s="2" t="s">
        <v>110</v>
      </c>
      <c r="H1334" s="2" t="s">
        <v>232</v>
      </c>
      <c r="I1334" s="3">
        <v>17.53</v>
      </c>
    </row>
    <row r="1335" spans="1:9">
      <c r="A1335" s="1">
        <v>45833</v>
      </c>
      <c r="B1335" s="29">
        <f>YEAR(Data_Table[[#This Row],[Date]])</f>
        <v>2025</v>
      </c>
      <c r="C1335" s="2" t="str">
        <f>TEXT(Data_Table[[#This Row],[Date]],"mmm")</f>
        <v>Jun</v>
      </c>
      <c r="D1335" s="2" t="str">
        <f>"Q"&amp;INT((MONTH(Data_Table[[#This Row],[Date]])-1)/3)+1</f>
        <v>Q2</v>
      </c>
      <c r="E1335" s="2">
        <f>WEEKNUM(Data_Table[[#This Row],[Date]], 2)</f>
        <v>26</v>
      </c>
      <c r="F1335" s="2" t="s">
        <v>367</v>
      </c>
      <c r="G1335" s="2" t="s">
        <v>10</v>
      </c>
      <c r="H1335" s="2" t="s">
        <v>10</v>
      </c>
      <c r="I1335" s="3">
        <v>159.13</v>
      </c>
    </row>
    <row r="1336" spans="1:9">
      <c r="A1336" s="1">
        <v>45835</v>
      </c>
      <c r="B1336" s="29">
        <f>YEAR(Data_Table[[#This Row],[Date]])</f>
        <v>2025</v>
      </c>
      <c r="C1336" s="2" t="str">
        <f>TEXT(Data_Table[[#This Row],[Date]],"mmm")</f>
        <v>Jun</v>
      </c>
      <c r="D1336" s="2" t="str">
        <f>"Q"&amp;INT((MONTH(Data_Table[[#This Row],[Date]])-1)/3)+1</f>
        <v>Q2</v>
      </c>
      <c r="E1336" s="2">
        <f>WEEKNUM(Data_Table[[#This Row],[Date]], 2)</f>
        <v>26</v>
      </c>
      <c r="F1336" s="2" t="s">
        <v>370</v>
      </c>
      <c r="G1336" s="2" t="s">
        <v>114</v>
      </c>
      <c r="H1336" s="2" t="s">
        <v>239</v>
      </c>
      <c r="I1336" s="3">
        <v>68</v>
      </c>
    </row>
    <row r="1338" spans="1:9">
      <c r="I1338" s="4">
        <f>SUM(Data_Table[Pay])</f>
        <v>107481.41559999995</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8E11-34E2-4B68-88F4-B0D2F72A13B3}">
  <sheetPr>
    <tabColor theme="9" tint="0.79998168889431442"/>
  </sheetPr>
  <dimension ref="A3:B19"/>
  <sheetViews>
    <sheetView workbookViewId="0">
      <selection activeCell="M15" sqref="M15"/>
    </sheetView>
  </sheetViews>
  <sheetFormatPr defaultRowHeight="14.4"/>
  <cols>
    <col min="1" max="1" width="17.88671875" bestFit="1" customWidth="1"/>
    <col min="2" max="2" width="10.5546875" bestFit="1" customWidth="1"/>
  </cols>
  <sheetData>
    <row r="3" spans="1:2">
      <c r="A3" s="5" t="s">
        <v>11</v>
      </c>
      <c r="B3" t="s">
        <v>21</v>
      </c>
    </row>
    <row r="4" spans="1:2">
      <c r="A4" s="6" t="s">
        <v>263</v>
      </c>
      <c r="B4" s="4">
        <v>2003.7</v>
      </c>
    </row>
    <row r="5" spans="1:2">
      <c r="A5" s="6" t="s">
        <v>26</v>
      </c>
      <c r="B5" s="4">
        <v>8919.82</v>
      </c>
    </row>
    <row r="6" spans="1:2">
      <c r="A6" s="6" t="s">
        <v>284</v>
      </c>
      <c r="B6" s="4">
        <v>1797.8188</v>
      </c>
    </row>
    <row r="7" spans="1:2">
      <c r="A7" s="6" t="s">
        <v>298</v>
      </c>
      <c r="B7" s="4">
        <v>7286.4276</v>
      </c>
    </row>
    <row r="8" spans="1:2">
      <c r="A8" s="6" t="s">
        <v>317</v>
      </c>
      <c r="B8" s="4">
        <v>7309.8200000000006</v>
      </c>
    </row>
    <row r="9" spans="1:2">
      <c r="A9" s="6" t="s">
        <v>322</v>
      </c>
      <c r="B9" s="4">
        <v>3081.25</v>
      </c>
    </row>
    <row r="10" spans="1:2">
      <c r="A10" s="6" t="s">
        <v>324</v>
      </c>
      <c r="B10" s="4">
        <v>2523.5</v>
      </c>
    </row>
    <row r="11" spans="1:2">
      <c r="A11" s="6" t="s">
        <v>331</v>
      </c>
      <c r="B11" s="4">
        <v>2771.4151999999999</v>
      </c>
    </row>
    <row r="12" spans="1:2">
      <c r="A12" s="6" t="s">
        <v>345</v>
      </c>
      <c r="B12" s="4">
        <v>1644.1399999999999</v>
      </c>
    </row>
    <row r="13" spans="1:2">
      <c r="A13" s="6" t="s">
        <v>362</v>
      </c>
      <c r="B13" s="4">
        <v>4109.863600000006</v>
      </c>
    </row>
    <row r="14" spans="1:2">
      <c r="A14" s="6" t="s">
        <v>363</v>
      </c>
      <c r="B14" s="4">
        <v>1521.0900000000001</v>
      </c>
    </row>
    <row r="15" spans="1:2">
      <c r="A15" s="6" t="s">
        <v>367</v>
      </c>
      <c r="B15" s="4">
        <v>7182.0600000000013</v>
      </c>
    </row>
    <row r="16" spans="1:2">
      <c r="A16" s="6" t="s">
        <v>377</v>
      </c>
      <c r="B16" s="4">
        <v>4792.7999999999993</v>
      </c>
    </row>
    <row r="17" spans="1:2">
      <c r="A17" s="6" t="s">
        <v>379</v>
      </c>
      <c r="B17" s="4">
        <v>5657.5999999999995</v>
      </c>
    </row>
    <row r="18" spans="1:2">
      <c r="A18" s="6" t="s">
        <v>392</v>
      </c>
      <c r="B18" s="4">
        <v>2153.33</v>
      </c>
    </row>
    <row r="19" spans="1:2">
      <c r="A19" s="6" t="s">
        <v>12</v>
      </c>
      <c r="B19" s="4">
        <v>62754.635200000012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863E5-9EAC-422A-BD34-50E84FA6FC0E}">
  <sheetPr codeName="Sheet3">
    <tabColor theme="9" tint="0.79998168889431442"/>
  </sheetPr>
  <dimension ref="A3:J9"/>
  <sheetViews>
    <sheetView zoomScaleNormal="100" workbookViewId="0">
      <selection activeCell="E7" sqref="E7"/>
    </sheetView>
  </sheetViews>
  <sheetFormatPr defaultRowHeight="14.4"/>
  <cols>
    <col min="1" max="1" width="12.5546875" bestFit="1" customWidth="1"/>
    <col min="2" max="2" width="15.5546875" bestFit="1" customWidth="1"/>
    <col min="3" max="8" width="6" bestFit="1" customWidth="1"/>
    <col min="9" max="9" width="5" bestFit="1" customWidth="1"/>
    <col min="10" max="10" width="10.77734375" bestFit="1" customWidth="1"/>
  </cols>
  <sheetData>
    <row r="3" spans="1:10">
      <c r="A3" s="5" t="s">
        <v>21</v>
      </c>
      <c r="B3" s="5" t="s">
        <v>423</v>
      </c>
    </row>
    <row r="4" spans="1:10">
      <c r="A4" s="5" t="s">
        <v>11</v>
      </c>
      <c r="B4" s="8">
        <v>2018</v>
      </c>
      <c r="C4" s="8">
        <v>2019</v>
      </c>
      <c r="D4" s="8">
        <v>2020</v>
      </c>
      <c r="E4" s="8">
        <v>2021</v>
      </c>
      <c r="F4" s="8">
        <v>2022</v>
      </c>
      <c r="G4" s="8">
        <v>2023</v>
      </c>
      <c r="H4" s="8">
        <v>2024</v>
      </c>
      <c r="I4" s="8">
        <v>2025</v>
      </c>
      <c r="J4" s="8" t="s">
        <v>12</v>
      </c>
    </row>
    <row r="5" spans="1:10">
      <c r="A5" s="6" t="s">
        <v>438</v>
      </c>
      <c r="B5" s="8">
        <v>3984.4856000000027</v>
      </c>
      <c r="C5" s="8">
        <v>3745.9</v>
      </c>
      <c r="D5" s="8">
        <v>4183.46</v>
      </c>
      <c r="E5" s="8">
        <v>2762</v>
      </c>
      <c r="F5" s="8">
        <v>2206.63</v>
      </c>
      <c r="G5" s="8">
        <v>3247.2700000000004</v>
      </c>
      <c r="H5" s="8">
        <v>4668.0700000000006</v>
      </c>
      <c r="I5" s="8">
        <v>3741.0300000000016</v>
      </c>
      <c r="J5" s="8">
        <v>28538.845600000008</v>
      </c>
    </row>
    <row r="6" spans="1:10">
      <c r="A6" s="6" t="s">
        <v>439</v>
      </c>
      <c r="B6" s="8">
        <v>3421.7200000000012</v>
      </c>
      <c r="C6" s="8">
        <v>4637.2699999999995</v>
      </c>
      <c r="D6" s="8">
        <v>4331.8600000000006</v>
      </c>
      <c r="E6" s="8">
        <v>2163.7800000000002</v>
      </c>
      <c r="F6" s="8">
        <v>3853.9799999999996</v>
      </c>
      <c r="G6" s="8">
        <v>5881.2399999999989</v>
      </c>
      <c r="H6" s="8">
        <v>3224.58</v>
      </c>
      <c r="I6" s="8">
        <v>2434.1100000000006</v>
      </c>
      <c r="J6" s="8">
        <v>29948.54</v>
      </c>
    </row>
    <row r="7" spans="1:10">
      <c r="A7" s="6" t="s">
        <v>440</v>
      </c>
      <c r="B7" s="8">
        <v>3255.57</v>
      </c>
      <c r="C7" s="8">
        <v>3292.7900000000004</v>
      </c>
      <c r="D7" s="8">
        <v>3490.18</v>
      </c>
      <c r="E7" s="8">
        <v>3663.9043999999999</v>
      </c>
      <c r="F7" s="8">
        <v>3831.62</v>
      </c>
      <c r="G7" s="8">
        <v>2477.54</v>
      </c>
      <c r="H7" s="8">
        <v>3129.2200000000003</v>
      </c>
      <c r="I7" s="8"/>
      <c r="J7" s="8">
        <v>23140.824400000001</v>
      </c>
    </row>
    <row r="8" spans="1:10">
      <c r="A8" s="6" t="s">
        <v>441</v>
      </c>
      <c r="B8" s="8">
        <v>6541.59</v>
      </c>
      <c r="C8" s="8">
        <v>2270.6451999999999</v>
      </c>
      <c r="D8" s="8">
        <v>3705.7031999999999</v>
      </c>
      <c r="E8" s="8">
        <v>3482.9471999999996</v>
      </c>
      <c r="F8" s="8">
        <v>3899.5299999999997</v>
      </c>
      <c r="G8" s="8">
        <v>3149.4799999999996</v>
      </c>
      <c r="H8" s="8">
        <v>2803.3100000000004</v>
      </c>
      <c r="I8" s="8"/>
      <c r="J8" s="8">
        <v>25853.205599999998</v>
      </c>
    </row>
    <row r="9" spans="1:10">
      <c r="A9" s="6" t="s">
        <v>12</v>
      </c>
      <c r="B9" s="8">
        <v>17203.365600000005</v>
      </c>
      <c r="C9" s="8">
        <v>13946.605200000002</v>
      </c>
      <c r="D9" s="8">
        <v>15711.2032</v>
      </c>
      <c r="E9" s="8">
        <v>12072.631600000001</v>
      </c>
      <c r="F9" s="8">
        <v>13791.759999999998</v>
      </c>
      <c r="G9" s="8">
        <v>14755.529999999999</v>
      </c>
      <c r="H9" s="8">
        <v>13825.18</v>
      </c>
      <c r="I9" s="8">
        <v>6175.1400000000021</v>
      </c>
      <c r="J9" s="8">
        <v>107481.41560000001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1BA2B-A542-409C-A1C1-F7D08ECE59E5}">
  <sheetPr codeName="Sheet4">
    <tabColor theme="9" tint="0.79998168889431442"/>
  </sheetPr>
  <dimension ref="A1:C142"/>
  <sheetViews>
    <sheetView topLeftCell="A2" zoomScale="130" zoomScaleNormal="130" workbookViewId="0">
      <selection activeCell="B142" sqref="B142"/>
    </sheetView>
  </sheetViews>
  <sheetFormatPr defaultRowHeight="14.4"/>
  <cols>
    <col min="1" max="1" width="31.44140625" bestFit="1" customWidth="1"/>
    <col min="2" max="2" width="13.77734375" bestFit="1" customWidth="1"/>
  </cols>
  <sheetData>
    <row r="1" spans="1:2">
      <c r="A1" s="9" t="s">
        <v>11</v>
      </c>
      <c r="B1" s="9" t="s">
        <v>21</v>
      </c>
    </row>
    <row r="2" spans="1:2">
      <c r="A2" s="6" t="s">
        <v>260</v>
      </c>
      <c r="B2" s="8">
        <v>477.39</v>
      </c>
    </row>
    <row r="3" spans="1:2">
      <c r="A3" s="6" t="s">
        <v>261</v>
      </c>
      <c r="B3" s="8">
        <v>1044</v>
      </c>
    </row>
    <row r="4" spans="1:2">
      <c r="A4" s="6" t="s">
        <v>262</v>
      </c>
      <c r="B4" s="8">
        <v>595.85720000000003</v>
      </c>
    </row>
    <row r="5" spans="1:2">
      <c r="A5" s="6" t="s">
        <v>263</v>
      </c>
      <c r="B5" s="8">
        <v>2003.7</v>
      </c>
    </row>
    <row r="6" spans="1:2">
      <c r="A6" s="6" t="s">
        <v>264</v>
      </c>
      <c r="B6" s="8">
        <v>78</v>
      </c>
    </row>
    <row r="7" spans="1:2">
      <c r="A7" s="6" t="s">
        <v>265</v>
      </c>
      <c r="B7" s="8">
        <v>34</v>
      </c>
    </row>
    <row r="8" spans="1:2">
      <c r="A8" s="6" t="s">
        <v>266</v>
      </c>
      <c r="B8" s="8">
        <v>1386.3</v>
      </c>
    </row>
    <row r="9" spans="1:2">
      <c r="A9" s="6" t="s">
        <v>267</v>
      </c>
      <c r="B9" s="8">
        <v>88</v>
      </c>
    </row>
    <row r="10" spans="1:2">
      <c r="A10" s="6" t="s">
        <v>268</v>
      </c>
      <c r="B10" s="8">
        <v>30</v>
      </c>
    </row>
    <row r="11" spans="1:2">
      <c r="A11" s="6" t="s">
        <v>269</v>
      </c>
      <c r="B11" s="8">
        <v>997.6</v>
      </c>
    </row>
    <row r="12" spans="1:2">
      <c r="A12" s="6" t="s">
        <v>270</v>
      </c>
      <c r="B12" s="8">
        <v>230.91</v>
      </c>
    </row>
    <row r="13" spans="1:2">
      <c r="A13" s="6" t="s">
        <v>271</v>
      </c>
      <c r="B13" s="8">
        <v>760</v>
      </c>
    </row>
    <row r="14" spans="1:2">
      <c r="A14" s="6" t="s">
        <v>273</v>
      </c>
      <c r="B14" s="8">
        <v>141.25</v>
      </c>
    </row>
    <row r="15" spans="1:2">
      <c r="A15" s="6" t="s">
        <v>274</v>
      </c>
      <c r="B15" s="8">
        <v>44</v>
      </c>
    </row>
    <row r="16" spans="1:2">
      <c r="A16" s="6" t="s">
        <v>272</v>
      </c>
      <c r="B16" s="8">
        <v>0.01</v>
      </c>
    </row>
    <row r="17" spans="1:2">
      <c r="A17" s="6" t="s">
        <v>275</v>
      </c>
      <c r="B17" s="8">
        <v>16.72</v>
      </c>
    </row>
    <row r="18" spans="1:2">
      <c r="A18" s="6" t="s">
        <v>276</v>
      </c>
      <c r="B18" s="8">
        <v>180</v>
      </c>
    </row>
    <row r="19" spans="1:2">
      <c r="A19" s="6" t="s">
        <v>277</v>
      </c>
      <c r="B19" s="8">
        <v>159.5</v>
      </c>
    </row>
    <row r="20" spans="1:2">
      <c r="A20" s="6" t="s">
        <v>278</v>
      </c>
      <c r="B20" s="8">
        <v>430.71000000000004</v>
      </c>
    </row>
    <row r="21" spans="1:2">
      <c r="A21" s="6" t="s">
        <v>279</v>
      </c>
      <c r="B21" s="8">
        <v>430</v>
      </c>
    </row>
    <row r="22" spans="1:2">
      <c r="A22" s="6" t="s">
        <v>280</v>
      </c>
      <c r="B22" s="8">
        <v>30</v>
      </c>
    </row>
    <row r="23" spans="1:2">
      <c r="A23" s="6" t="s">
        <v>281</v>
      </c>
      <c r="B23" s="8">
        <v>178.25</v>
      </c>
    </row>
    <row r="24" spans="1:2">
      <c r="A24" s="6" t="s">
        <v>26</v>
      </c>
      <c r="B24" s="8">
        <v>8919.82</v>
      </c>
    </row>
    <row r="25" spans="1:2">
      <c r="A25" s="6" t="s">
        <v>282</v>
      </c>
      <c r="B25" s="8">
        <v>178.75</v>
      </c>
    </row>
    <row r="26" spans="1:2">
      <c r="A26" s="6" t="s">
        <v>283</v>
      </c>
      <c r="B26" s="8">
        <v>698</v>
      </c>
    </row>
    <row r="27" spans="1:2">
      <c r="A27" s="6" t="s">
        <v>284</v>
      </c>
      <c r="B27" s="8">
        <v>1797.8188</v>
      </c>
    </row>
    <row r="28" spans="1:2">
      <c r="A28" s="6" t="s">
        <v>6</v>
      </c>
      <c r="B28" s="8">
        <v>445</v>
      </c>
    </row>
    <row r="29" spans="1:2">
      <c r="A29" s="6" t="s">
        <v>285</v>
      </c>
      <c r="B29" s="8">
        <v>85</v>
      </c>
    </row>
    <row r="30" spans="1:2">
      <c r="A30" s="6" t="s">
        <v>286</v>
      </c>
      <c r="B30" s="8">
        <v>1025.98</v>
      </c>
    </row>
    <row r="31" spans="1:2">
      <c r="A31" s="6" t="s">
        <v>287</v>
      </c>
      <c r="B31" s="8">
        <v>161</v>
      </c>
    </row>
    <row r="32" spans="1:2">
      <c r="A32" s="6" t="s">
        <v>288</v>
      </c>
      <c r="B32" s="8">
        <v>175</v>
      </c>
    </row>
    <row r="33" spans="1:2">
      <c r="A33" s="6" t="s">
        <v>289</v>
      </c>
      <c r="B33" s="8">
        <v>107.8</v>
      </c>
    </row>
    <row r="34" spans="1:2">
      <c r="A34" s="6" t="s">
        <v>290</v>
      </c>
      <c r="B34" s="8">
        <v>275</v>
      </c>
    </row>
    <row r="35" spans="1:2">
      <c r="A35" s="6" t="s">
        <v>291</v>
      </c>
      <c r="B35" s="8">
        <v>126.5</v>
      </c>
    </row>
    <row r="36" spans="1:2">
      <c r="A36" s="6" t="s">
        <v>293</v>
      </c>
      <c r="B36" s="8">
        <v>31</v>
      </c>
    </row>
    <row r="37" spans="1:2">
      <c r="A37" s="6" t="s">
        <v>292</v>
      </c>
      <c r="B37" s="8">
        <v>147.25</v>
      </c>
    </row>
    <row r="38" spans="1:2">
      <c r="A38" s="6" t="s">
        <v>294</v>
      </c>
      <c r="B38" s="8">
        <v>257.60000000000002</v>
      </c>
    </row>
    <row r="39" spans="1:2">
      <c r="A39" s="6" t="s">
        <v>295</v>
      </c>
      <c r="B39" s="8">
        <v>648.21</v>
      </c>
    </row>
    <row r="40" spans="1:2">
      <c r="A40" s="6" t="s">
        <v>296</v>
      </c>
      <c r="B40" s="8">
        <v>243.65000000000009</v>
      </c>
    </row>
    <row r="41" spans="1:2">
      <c r="A41" s="6" t="s">
        <v>297</v>
      </c>
      <c r="B41" s="8">
        <v>854.4</v>
      </c>
    </row>
    <row r="42" spans="1:2">
      <c r="A42" s="6" t="s">
        <v>298</v>
      </c>
      <c r="B42" s="8">
        <v>7286.4276</v>
      </c>
    </row>
    <row r="43" spans="1:2">
      <c r="A43" s="6" t="s">
        <v>299</v>
      </c>
      <c r="B43" s="8">
        <v>1457.8</v>
      </c>
    </row>
    <row r="44" spans="1:2">
      <c r="A44" s="6" t="s">
        <v>300</v>
      </c>
      <c r="B44" s="8">
        <v>75.039999999999992</v>
      </c>
    </row>
    <row r="45" spans="1:2">
      <c r="A45" s="6" t="s">
        <v>301</v>
      </c>
      <c r="B45" s="8">
        <v>562.03</v>
      </c>
    </row>
    <row r="46" spans="1:2">
      <c r="A46" s="6" t="s">
        <v>302</v>
      </c>
      <c r="B46" s="8">
        <v>670.91000000000008</v>
      </c>
    </row>
    <row r="47" spans="1:2">
      <c r="A47" s="6" t="s">
        <v>303</v>
      </c>
      <c r="B47" s="8">
        <v>225</v>
      </c>
    </row>
    <row r="48" spans="1:2">
      <c r="A48" s="6" t="s">
        <v>304</v>
      </c>
      <c r="B48" s="8">
        <v>266</v>
      </c>
    </row>
    <row r="49" spans="1:2">
      <c r="A49" s="6" t="s">
        <v>305</v>
      </c>
      <c r="B49" s="8">
        <v>239.2</v>
      </c>
    </row>
    <row r="50" spans="1:2">
      <c r="A50" s="6" t="s">
        <v>306</v>
      </c>
      <c r="B50" s="8">
        <v>40</v>
      </c>
    </row>
    <row r="51" spans="1:2">
      <c r="A51" s="6" t="s">
        <v>307</v>
      </c>
      <c r="B51" s="8">
        <v>154</v>
      </c>
    </row>
    <row r="52" spans="1:2">
      <c r="A52" s="6" t="s">
        <v>308</v>
      </c>
      <c r="B52" s="8">
        <v>445</v>
      </c>
    </row>
    <row r="53" spans="1:2">
      <c r="A53" s="6" t="s">
        <v>309</v>
      </c>
      <c r="B53" s="8">
        <v>377</v>
      </c>
    </row>
    <row r="54" spans="1:2">
      <c r="A54" s="6" t="s">
        <v>310</v>
      </c>
      <c r="B54" s="8">
        <v>24.29</v>
      </c>
    </row>
    <row r="55" spans="1:2">
      <c r="A55" s="6" t="s">
        <v>311</v>
      </c>
      <c r="B55" s="8">
        <v>66</v>
      </c>
    </row>
    <row r="56" spans="1:2">
      <c r="A56" s="6" t="s">
        <v>312</v>
      </c>
      <c r="B56" s="8">
        <v>203</v>
      </c>
    </row>
    <row r="57" spans="1:2">
      <c r="A57" s="6" t="s">
        <v>313</v>
      </c>
      <c r="B57" s="8">
        <v>49.4</v>
      </c>
    </row>
    <row r="58" spans="1:2">
      <c r="A58" s="6" t="s">
        <v>314</v>
      </c>
      <c r="B58" s="8">
        <v>118.75</v>
      </c>
    </row>
    <row r="59" spans="1:2">
      <c r="A59" s="6" t="s">
        <v>315</v>
      </c>
      <c r="B59" s="8">
        <v>298.35999999999996</v>
      </c>
    </row>
    <row r="60" spans="1:2">
      <c r="A60" s="6" t="s">
        <v>316</v>
      </c>
      <c r="B60" s="8">
        <v>487</v>
      </c>
    </row>
    <row r="61" spans="1:2">
      <c r="A61" s="6" t="s">
        <v>319</v>
      </c>
      <c r="B61" s="8">
        <v>34</v>
      </c>
    </row>
    <row r="62" spans="1:2">
      <c r="A62" s="6" t="s">
        <v>318</v>
      </c>
      <c r="B62" s="8">
        <v>30</v>
      </c>
    </row>
    <row r="63" spans="1:2">
      <c r="A63" s="6" t="s">
        <v>317</v>
      </c>
      <c r="B63" s="8">
        <v>7309.8200000000006</v>
      </c>
    </row>
    <row r="64" spans="1:2">
      <c r="A64" s="6" t="s">
        <v>320</v>
      </c>
      <c r="B64" s="8">
        <v>248.4</v>
      </c>
    </row>
    <row r="65" spans="1:2">
      <c r="A65" s="6" t="s">
        <v>321</v>
      </c>
      <c r="B65" s="8">
        <v>14.5</v>
      </c>
    </row>
    <row r="66" spans="1:2">
      <c r="A66" s="6" t="s">
        <v>322</v>
      </c>
      <c r="B66" s="8">
        <v>3081.25</v>
      </c>
    </row>
    <row r="67" spans="1:2">
      <c r="A67" s="6" t="s">
        <v>323</v>
      </c>
      <c r="B67" s="8">
        <v>894.4</v>
      </c>
    </row>
    <row r="68" spans="1:2">
      <c r="A68" s="6" t="s">
        <v>324</v>
      </c>
      <c r="B68" s="8">
        <v>2523.5</v>
      </c>
    </row>
    <row r="69" spans="1:2">
      <c r="A69" s="6" t="s">
        <v>325</v>
      </c>
      <c r="B69" s="8">
        <v>492.96</v>
      </c>
    </row>
    <row r="70" spans="1:2">
      <c r="A70" s="6" t="s">
        <v>326</v>
      </c>
      <c r="B70" s="8">
        <v>75</v>
      </c>
    </row>
    <row r="71" spans="1:2">
      <c r="A71" s="6" t="s">
        <v>327</v>
      </c>
      <c r="B71" s="8">
        <v>308</v>
      </c>
    </row>
    <row r="72" spans="1:2">
      <c r="A72" s="6" t="s">
        <v>328</v>
      </c>
      <c r="B72" s="8">
        <v>295.8</v>
      </c>
    </row>
    <row r="73" spans="1:2">
      <c r="A73" s="6" t="s">
        <v>329</v>
      </c>
      <c r="B73" s="8">
        <v>500</v>
      </c>
    </row>
    <row r="74" spans="1:2">
      <c r="A74" s="6" t="s">
        <v>330</v>
      </c>
      <c r="B74" s="8">
        <v>198.26</v>
      </c>
    </row>
    <row r="75" spans="1:2">
      <c r="A75" s="6" t="s">
        <v>331</v>
      </c>
      <c r="B75" s="8">
        <v>2771.4151999999999</v>
      </c>
    </row>
    <row r="76" spans="1:2">
      <c r="A76" s="6" t="s">
        <v>332</v>
      </c>
      <c r="B76" s="8">
        <v>396</v>
      </c>
    </row>
    <row r="77" spans="1:2">
      <c r="A77" s="6" t="s">
        <v>333</v>
      </c>
      <c r="B77" s="8">
        <v>675.05</v>
      </c>
    </row>
    <row r="78" spans="1:2">
      <c r="A78" s="6" t="s">
        <v>334</v>
      </c>
      <c r="B78" s="8">
        <v>213.22000000000003</v>
      </c>
    </row>
    <row r="79" spans="1:2">
      <c r="A79" s="6" t="s">
        <v>335</v>
      </c>
      <c r="B79" s="8">
        <v>576</v>
      </c>
    </row>
    <row r="80" spans="1:2">
      <c r="A80" s="6" t="s">
        <v>336</v>
      </c>
      <c r="B80" s="8">
        <v>1297.5</v>
      </c>
    </row>
    <row r="81" spans="1:2">
      <c r="A81" s="6" t="s">
        <v>337</v>
      </c>
      <c r="B81" s="8">
        <v>546</v>
      </c>
    </row>
    <row r="82" spans="1:2">
      <c r="A82" s="6" t="s">
        <v>338</v>
      </c>
      <c r="B82" s="8">
        <v>29</v>
      </c>
    </row>
    <row r="83" spans="1:2">
      <c r="A83" s="6" t="s">
        <v>339</v>
      </c>
      <c r="B83" s="8">
        <v>456</v>
      </c>
    </row>
    <row r="84" spans="1:2">
      <c r="A84" s="6" t="s">
        <v>340</v>
      </c>
      <c r="B84" s="8">
        <v>217.32</v>
      </c>
    </row>
    <row r="85" spans="1:2">
      <c r="A85" s="6" t="s">
        <v>341</v>
      </c>
      <c r="B85" s="8">
        <v>1019.6132</v>
      </c>
    </row>
    <row r="86" spans="1:2">
      <c r="A86" s="6" t="s">
        <v>342</v>
      </c>
      <c r="B86" s="8">
        <v>576.4</v>
      </c>
    </row>
    <row r="87" spans="1:2">
      <c r="A87" s="6" t="s">
        <v>343</v>
      </c>
      <c r="B87" s="8">
        <v>644</v>
      </c>
    </row>
    <row r="88" spans="1:2">
      <c r="A88" s="6" t="s">
        <v>344</v>
      </c>
      <c r="B88" s="8">
        <v>73.92</v>
      </c>
    </row>
    <row r="89" spans="1:2">
      <c r="A89" s="6" t="s">
        <v>345</v>
      </c>
      <c r="B89" s="8">
        <v>1644.1399999999999</v>
      </c>
    </row>
    <row r="90" spans="1:2">
      <c r="A90" s="6" t="s">
        <v>346</v>
      </c>
      <c r="B90" s="8">
        <v>126</v>
      </c>
    </row>
    <row r="91" spans="1:2">
      <c r="A91" s="6" t="s">
        <v>347</v>
      </c>
      <c r="B91" s="8">
        <v>295.8</v>
      </c>
    </row>
    <row r="92" spans="1:2">
      <c r="A92" s="6" t="s">
        <v>348</v>
      </c>
      <c r="B92" s="8">
        <v>48.48</v>
      </c>
    </row>
    <row r="93" spans="1:2">
      <c r="A93" s="6" t="s">
        <v>349</v>
      </c>
      <c r="B93" s="8">
        <v>232</v>
      </c>
    </row>
    <row r="94" spans="1:2">
      <c r="A94" s="6" t="s">
        <v>351</v>
      </c>
      <c r="B94" s="8">
        <v>322.3</v>
      </c>
    </row>
    <row r="95" spans="1:2">
      <c r="A95" s="6" t="s">
        <v>353</v>
      </c>
      <c r="B95" s="8">
        <v>30</v>
      </c>
    </row>
    <row r="96" spans="1:2">
      <c r="A96" s="6" t="s">
        <v>352</v>
      </c>
      <c r="B96" s="8">
        <v>220.42</v>
      </c>
    </row>
    <row r="97" spans="1:2">
      <c r="A97" s="6" t="s">
        <v>350</v>
      </c>
      <c r="B97" s="8">
        <v>1068.5</v>
      </c>
    </row>
    <row r="98" spans="1:2">
      <c r="A98" s="6" t="s">
        <v>354</v>
      </c>
      <c r="B98" s="8">
        <v>378.4</v>
      </c>
    </row>
    <row r="99" spans="1:2">
      <c r="A99" s="6" t="s">
        <v>355</v>
      </c>
      <c r="B99" s="8">
        <v>1327.07</v>
      </c>
    </row>
    <row r="100" spans="1:2">
      <c r="A100" s="6" t="s">
        <v>356</v>
      </c>
      <c r="B100" s="8">
        <v>969</v>
      </c>
    </row>
    <row r="101" spans="1:2">
      <c r="A101" s="6" t="s">
        <v>357</v>
      </c>
      <c r="B101" s="8">
        <v>886</v>
      </c>
    </row>
    <row r="102" spans="1:2">
      <c r="A102" s="6" t="s">
        <v>358</v>
      </c>
      <c r="B102" s="8">
        <v>545.25</v>
      </c>
    </row>
    <row r="103" spans="1:2">
      <c r="A103" s="6" t="s">
        <v>359</v>
      </c>
      <c r="B103" s="8">
        <v>124</v>
      </c>
    </row>
    <row r="104" spans="1:2">
      <c r="A104" s="6" t="s">
        <v>360</v>
      </c>
      <c r="B104" s="8">
        <v>666.25</v>
      </c>
    </row>
    <row r="105" spans="1:2">
      <c r="A105" s="6" t="s">
        <v>361</v>
      </c>
      <c r="B105" s="8">
        <v>25</v>
      </c>
    </row>
    <row r="106" spans="1:2">
      <c r="A106" s="6" t="s">
        <v>362</v>
      </c>
      <c r="B106" s="8">
        <v>4109.863600000006</v>
      </c>
    </row>
    <row r="107" spans="1:2">
      <c r="A107" s="6" t="s">
        <v>363</v>
      </c>
      <c r="B107" s="8">
        <v>1521.0900000000001</v>
      </c>
    </row>
    <row r="108" spans="1:2">
      <c r="A108" s="6" t="s">
        <v>364</v>
      </c>
      <c r="B108" s="8">
        <v>100</v>
      </c>
    </row>
    <row r="109" spans="1:2">
      <c r="A109" s="6" t="s">
        <v>365</v>
      </c>
      <c r="B109" s="8">
        <v>142.5</v>
      </c>
    </row>
    <row r="110" spans="1:2">
      <c r="A110" s="6" t="s">
        <v>366</v>
      </c>
      <c r="B110" s="8">
        <v>85.5</v>
      </c>
    </row>
    <row r="111" spans="1:2">
      <c r="A111" s="6" t="s">
        <v>367</v>
      </c>
      <c r="B111" s="8">
        <v>7182.0600000000013</v>
      </c>
    </row>
    <row r="112" spans="1:2">
      <c r="A112" s="6" t="s">
        <v>368</v>
      </c>
      <c r="B112" s="8">
        <v>149.35</v>
      </c>
    </row>
    <row r="113" spans="1:2">
      <c r="A113" s="6" t="s">
        <v>369</v>
      </c>
      <c r="B113" s="8">
        <v>96</v>
      </c>
    </row>
    <row r="114" spans="1:2">
      <c r="A114" s="6" t="s">
        <v>370</v>
      </c>
      <c r="B114" s="8">
        <v>631</v>
      </c>
    </row>
    <row r="115" spans="1:2">
      <c r="A115" s="6" t="s">
        <v>371</v>
      </c>
      <c r="B115" s="8">
        <v>531.03</v>
      </c>
    </row>
    <row r="116" spans="1:2">
      <c r="A116" s="6" t="s">
        <v>372</v>
      </c>
      <c r="B116" s="8">
        <v>416.65</v>
      </c>
    </row>
    <row r="117" spans="1:2">
      <c r="A117" s="6" t="s">
        <v>373</v>
      </c>
      <c r="B117" s="8">
        <v>87</v>
      </c>
    </row>
    <row r="118" spans="1:2">
      <c r="A118" s="6" t="s">
        <v>374</v>
      </c>
      <c r="B118" s="8">
        <v>802.40000000000009</v>
      </c>
    </row>
    <row r="119" spans="1:2">
      <c r="A119" s="6" t="s">
        <v>375</v>
      </c>
      <c r="B119" s="8">
        <v>313.5</v>
      </c>
    </row>
    <row r="120" spans="1:2">
      <c r="A120" s="6" t="s">
        <v>376</v>
      </c>
      <c r="B120" s="8">
        <v>655.63999999999987</v>
      </c>
    </row>
    <row r="121" spans="1:2">
      <c r="A121" s="6" t="s">
        <v>377</v>
      </c>
      <c r="B121" s="8">
        <v>4792.7999999999993</v>
      </c>
    </row>
    <row r="122" spans="1:2">
      <c r="A122" s="6" t="s">
        <v>378</v>
      </c>
      <c r="B122" s="8">
        <v>387</v>
      </c>
    </row>
    <row r="123" spans="1:2">
      <c r="A123" s="6" t="s">
        <v>379</v>
      </c>
      <c r="B123" s="8">
        <v>5657.5999999999995</v>
      </c>
    </row>
    <row r="124" spans="1:2">
      <c r="A124" s="6" t="s">
        <v>380</v>
      </c>
      <c r="B124" s="8">
        <v>250</v>
      </c>
    </row>
    <row r="125" spans="1:2">
      <c r="A125" s="6" t="s">
        <v>381</v>
      </c>
      <c r="B125" s="8">
        <v>28</v>
      </c>
    </row>
    <row r="126" spans="1:2">
      <c r="A126" s="6" t="s">
        <v>382</v>
      </c>
      <c r="B126" s="8">
        <v>239.2</v>
      </c>
    </row>
    <row r="127" spans="1:2">
      <c r="A127" s="6" t="s">
        <v>383</v>
      </c>
      <c r="B127" s="8">
        <v>123.5</v>
      </c>
    </row>
    <row r="128" spans="1:2">
      <c r="A128" s="6" t="s">
        <v>384</v>
      </c>
      <c r="B128" s="8">
        <v>100</v>
      </c>
    </row>
    <row r="129" spans="1:3">
      <c r="A129" s="6" t="s">
        <v>385</v>
      </c>
      <c r="B129" s="8">
        <v>202</v>
      </c>
    </row>
    <row r="130" spans="1:3">
      <c r="A130" s="6" t="s">
        <v>386</v>
      </c>
      <c r="B130" s="8">
        <v>123.5</v>
      </c>
    </row>
    <row r="131" spans="1:3">
      <c r="A131" s="6" t="s">
        <v>388</v>
      </c>
      <c r="B131" s="8">
        <v>609.49</v>
      </c>
    </row>
    <row r="132" spans="1:3">
      <c r="A132" s="6" t="s">
        <v>387</v>
      </c>
      <c r="B132" s="8">
        <v>580</v>
      </c>
    </row>
    <row r="133" spans="1:3">
      <c r="A133" s="6" t="s">
        <v>389</v>
      </c>
      <c r="B133" s="8">
        <v>1399.7900000000002</v>
      </c>
    </row>
    <row r="134" spans="1:3">
      <c r="A134" s="6" t="s">
        <v>390</v>
      </c>
      <c r="B134" s="8">
        <v>220</v>
      </c>
    </row>
    <row r="135" spans="1:3">
      <c r="A135" s="6" t="s">
        <v>391</v>
      </c>
      <c r="B135" s="8">
        <v>570</v>
      </c>
    </row>
    <row r="136" spans="1:3">
      <c r="A136" s="6" t="s">
        <v>392</v>
      </c>
      <c r="B136" s="8">
        <v>2153.33</v>
      </c>
    </row>
    <row r="137" spans="1:3">
      <c r="A137" s="6" t="s">
        <v>393</v>
      </c>
      <c r="B137" s="8">
        <v>256.5</v>
      </c>
    </row>
    <row r="138" spans="1:3">
      <c r="A138" s="6" t="s">
        <v>4</v>
      </c>
      <c r="B138" s="8">
        <v>2153.33</v>
      </c>
    </row>
    <row r="139" spans="1:3">
      <c r="A139" s="6" t="s">
        <v>22</v>
      </c>
      <c r="B139" s="8">
        <v>256.5</v>
      </c>
    </row>
    <row r="141" spans="1:3">
      <c r="A141" s="6" t="s">
        <v>443</v>
      </c>
      <c r="B141" t="s">
        <v>445</v>
      </c>
      <c r="C141" t="s">
        <v>444</v>
      </c>
    </row>
    <row r="142" spans="1:3">
      <c r="A142">
        <v>138</v>
      </c>
      <c r="B142" s="8">
        <f>SUM(B2:B139)/A142</f>
        <v>796.31337391304362</v>
      </c>
      <c r="C142" s="8">
        <f>MEDIAN(B2:B139)</f>
        <v>295.8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DAA9-8DDC-4428-AA08-3596346E27A4}">
  <sheetPr>
    <tabColor theme="9" tint="0.79998168889431442"/>
  </sheetPr>
  <dimension ref="B1:C112"/>
  <sheetViews>
    <sheetView topLeftCell="A90" workbookViewId="0">
      <selection activeCell="Q112" sqref="Q112"/>
    </sheetView>
  </sheetViews>
  <sheetFormatPr defaultRowHeight="14.4"/>
  <sheetData>
    <row r="1" spans="2:3">
      <c r="B1" t="s">
        <v>11</v>
      </c>
      <c r="C1" t="s">
        <v>21</v>
      </c>
    </row>
    <row r="2" spans="2:3">
      <c r="B2" t="s">
        <v>260</v>
      </c>
      <c r="C2">
        <v>477.39</v>
      </c>
    </row>
    <row r="3" spans="2:3">
      <c r="B3" t="s">
        <v>262</v>
      </c>
      <c r="C3">
        <v>595.85720000000003</v>
      </c>
    </row>
    <row r="4" spans="2:3">
      <c r="B4" t="s">
        <v>264</v>
      </c>
      <c r="C4">
        <v>78</v>
      </c>
    </row>
    <row r="5" spans="2:3">
      <c r="B5" t="s">
        <v>265</v>
      </c>
      <c r="C5">
        <v>34</v>
      </c>
    </row>
    <row r="6" spans="2:3">
      <c r="B6" t="s">
        <v>267</v>
      </c>
      <c r="C6">
        <v>88</v>
      </c>
    </row>
    <row r="7" spans="2:3">
      <c r="B7" t="s">
        <v>268</v>
      </c>
      <c r="C7">
        <v>30</v>
      </c>
    </row>
    <row r="8" spans="2:3">
      <c r="B8" t="s">
        <v>269</v>
      </c>
      <c r="C8">
        <v>997.6</v>
      </c>
    </row>
    <row r="9" spans="2:3">
      <c r="B9" t="s">
        <v>270</v>
      </c>
      <c r="C9">
        <v>230.91</v>
      </c>
    </row>
    <row r="10" spans="2:3">
      <c r="B10" t="s">
        <v>271</v>
      </c>
      <c r="C10">
        <v>760</v>
      </c>
    </row>
    <row r="11" spans="2:3">
      <c r="B11" t="s">
        <v>273</v>
      </c>
      <c r="C11">
        <v>141.25</v>
      </c>
    </row>
    <row r="12" spans="2:3">
      <c r="B12" t="s">
        <v>274</v>
      </c>
      <c r="C12">
        <v>44</v>
      </c>
    </row>
    <row r="13" spans="2:3">
      <c r="B13" t="s">
        <v>272</v>
      </c>
      <c r="C13">
        <v>0.01</v>
      </c>
    </row>
    <row r="14" spans="2:3">
      <c r="B14" t="s">
        <v>275</v>
      </c>
      <c r="C14">
        <v>16.72</v>
      </c>
    </row>
    <row r="15" spans="2:3">
      <c r="B15" t="s">
        <v>276</v>
      </c>
      <c r="C15">
        <v>180</v>
      </c>
    </row>
    <row r="16" spans="2:3">
      <c r="B16" t="s">
        <v>277</v>
      </c>
      <c r="C16">
        <v>159.5</v>
      </c>
    </row>
    <row r="17" spans="2:3">
      <c r="B17" t="s">
        <v>278</v>
      </c>
      <c r="C17">
        <v>430.71000000000004</v>
      </c>
    </row>
    <row r="18" spans="2:3">
      <c r="B18" t="s">
        <v>279</v>
      </c>
      <c r="C18">
        <v>430</v>
      </c>
    </row>
    <row r="19" spans="2:3">
      <c r="B19" t="s">
        <v>280</v>
      </c>
      <c r="C19">
        <v>30</v>
      </c>
    </row>
    <row r="20" spans="2:3">
      <c r="B20" t="s">
        <v>281</v>
      </c>
      <c r="C20">
        <v>178.25</v>
      </c>
    </row>
    <row r="21" spans="2:3">
      <c r="B21" t="s">
        <v>282</v>
      </c>
      <c r="C21">
        <v>178.75</v>
      </c>
    </row>
    <row r="22" spans="2:3">
      <c r="B22" t="s">
        <v>283</v>
      </c>
      <c r="C22">
        <v>698</v>
      </c>
    </row>
    <row r="23" spans="2:3">
      <c r="B23" t="s">
        <v>6</v>
      </c>
      <c r="C23">
        <v>445</v>
      </c>
    </row>
    <row r="24" spans="2:3">
      <c r="B24" t="s">
        <v>285</v>
      </c>
      <c r="C24">
        <v>85</v>
      </c>
    </row>
    <row r="25" spans="2:3">
      <c r="B25" t="s">
        <v>287</v>
      </c>
      <c r="C25">
        <v>161</v>
      </c>
    </row>
    <row r="26" spans="2:3">
      <c r="B26" t="s">
        <v>288</v>
      </c>
      <c r="C26">
        <v>175</v>
      </c>
    </row>
    <row r="27" spans="2:3">
      <c r="B27" t="s">
        <v>289</v>
      </c>
      <c r="C27">
        <v>107.8</v>
      </c>
    </row>
    <row r="28" spans="2:3">
      <c r="B28" t="s">
        <v>290</v>
      </c>
      <c r="C28">
        <v>275</v>
      </c>
    </row>
    <row r="29" spans="2:3">
      <c r="B29" t="s">
        <v>291</v>
      </c>
      <c r="C29">
        <v>126.5</v>
      </c>
    </row>
    <row r="30" spans="2:3">
      <c r="B30" t="s">
        <v>293</v>
      </c>
      <c r="C30">
        <v>31</v>
      </c>
    </row>
    <row r="31" spans="2:3">
      <c r="B31" t="s">
        <v>292</v>
      </c>
      <c r="C31">
        <v>147.25</v>
      </c>
    </row>
    <row r="32" spans="2:3">
      <c r="B32" t="s">
        <v>295</v>
      </c>
      <c r="C32">
        <v>905.81000000000006</v>
      </c>
    </row>
    <row r="33" spans="2:3">
      <c r="B33" t="s">
        <v>296</v>
      </c>
      <c r="C33">
        <v>243.65000000000009</v>
      </c>
    </row>
    <row r="34" spans="2:3">
      <c r="B34" t="s">
        <v>297</v>
      </c>
      <c r="C34">
        <v>854.4</v>
      </c>
    </row>
    <row r="35" spans="2:3">
      <c r="B35" t="s">
        <v>300</v>
      </c>
      <c r="C35">
        <v>75.039999999999992</v>
      </c>
    </row>
    <row r="36" spans="2:3">
      <c r="B36" t="s">
        <v>301</v>
      </c>
      <c r="C36">
        <v>562.03</v>
      </c>
    </row>
    <row r="37" spans="2:3">
      <c r="B37" t="s">
        <v>302</v>
      </c>
      <c r="C37">
        <v>670.91000000000008</v>
      </c>
    </row>
    <row r="38" spans="2:3">
      <c r="B38" t="s">
        <v>303</v>
      </c>
      <c r="C38">
        <v>225</v>
      </c>
    </row>
    <row r="39" spans="2:3">
      <c r="B39" t="s">
        <v>304</v>
      </c>
      <c r="C39">
        <v>266</v>
      </c>
    </row>
    <row r="40" spans="2:3">
      <c r="B40" t="s">
        <v>305</v>
      </c>
      <c r="C40">
        <v>239.2</v>
      </c>
    </row>
    <row r="41" spans="2:3">
      <c r="B41" t="s">
        <v>306</v>
      </c>
      <c r="C41">
        <v>40</v>
      </c>
    </row>
    <row r="42" spans="2:3">
      <c r="B42" t="s">
        <v>307</v>
      </c>
      <c r="C42">
        <v>154</v>
      </c>
    </row>
    <row r="43" spans="2:3">
      <c r="B43" t="s">
        <v>308</v>
      </c>
      <c r="C43">
        <v>445</v>
      </c>
    </row>
    <row r="44" spans="2:3">
      <c r="B44" t="s">
        <v>309</v>
      </c>
      <c r="C44">
        <v>377</v>
      </c>
    </row>
    <row r="45" spans="2:3">
      <c r="B45" t="s">
        <v>310</v>
      </c>
      <c r="C45">
        <v>24.29</v>
      </c>
    </row>
    <row r="46" spans="2:3">
      <c r="B46" t="s">
        <v>311</v>
      </c>
      <c r="C46">
        <v>66</v>
      </c>
    </row>
    <row r="47" spans="2:3">
      <c r="B47" t="s">
        <v>312</v>
      </c>
      <c r="C47">
        <v>203</v>
      </c>
    </row>
    <row r="48" spans="2:3">
      <c r="B48" t="s">
        <v>313</v>
      </c>
      <c r="C48">
        <v>49.4</v>
      </c>
    </row>
    <row r="49" spans="2:3">
      <c r="B49" t="s">
        <v>314</v>
      </c>
      <c r="C49">
        <v>118.75</v>
      </c>
    </row>
    <row r="50" spans="2:3">
      <c r="B50" t="s">
        <v>315</v>
      </c>
      <c r="C50">
        <v>298.35999999999996</v>
      </c>
    </row>
    <row r="51" spans="2:3">
      <c r="B51" t="s">
        <v>316</v>
      </c>
      <c r="C51">
        <v>487</v>
      </c>
    </row>
    <row r="52" spans="2:3">
      <c r="B52" t="s">
        <v>319</v>
      </c>
      <c r="C52">
        <v>34</v>
      </c>
    </row>
    <row r="53" spans="2:3">
      <c r="B53" t="s">
        <v>318</v>
      </c>
      <c r="C53">
        <v>30</v>
      </c>
    </row>
    <row r="54" spans="2:3">
      <c r="B54" t="s">
        <v>320</v>
      </c>
      <c r="C54">
        <v>248.4</v>
      </c>
    </row>
    <row r="55" spans="2:3">
      <c r="B55" t="s">
        <v>321</v>
      </c>
      <c r="C55">
        <v>14.5</v>
      </c>
    </row>
    <row r="56" spans="2:3">
      <c r="B56" t="s">
        <v>323</v>
      </c>
      <c r="C56">
        <v>894.4</v>
      </c>
    </row>
    <row r="57" spans="2:3">
      <c r="B57" t="s">
        <v>325</v>
      </c>
      <c r="C57">
        <v>492.96</v>
      </c>
    </row>
    <row r="58" spans="2:3">
      <c r="B58" t="s">
        <v>326</v>
      </c>
      <c r="C58">
        <v>75</v>
      </c>
    </row>
    <row r="59" spans="2:3">
      <c r="B59" t="s">
        <v>327</v>
      </c>
      <c r="C59">
        <v>308</v>
      </c>
    </row>
    <row r="60" spans="2:3">
      <c r="B60" t="s">
        <v>328</v>
      </c>
      <c r="C60">
        <v>295.8</v>
      </c>
    </row>
    <row r="61" spans="2:3">
      <c r="B61" t="s">
        <v>329</v>
      </c>
      <c r="C61">
        <v>500</v>
      </c>
    </row>
    <row r="62" spans="2:3">
      <c r="B62" t="s">
        <v>330</v>
      </c>
      <c r="C62">
        <v>198.26</v>
      </c>
    </row>
    <row r="63" spans="2:3">
      <c r="B63" t="s">
        <v>332</v>
      </c>
      <c r="C63">
        <v>396</v>
      </c>
    </row>
    <row r="64" spans="2:3">
      <c r="B64" t="s">
        <v>333</v>
      </c>
      <c r="C64">
        <v>675.05</v>
      </c>
    </row>
    <row r="65" spans="2:3">
      <c r="B65" t="s">
        <v>334</v>
      </c>
      <c r="C65">
        <v>213.22000000000003</v>
      </c>
    </row>
    <row r="66" spans="2:3">
      <c r="B66" t="s">
        <v>335</v>
      </c>
      <c r="C66">
        <v>576</v>
      </c>
    </row>
    <row r="67" spans="2:3">
      <c r="B67" t="s">
        <v>337</v>
      </c>
      <c r="C67">
        <v>546</v>
      </c>
    </row>
    <row r="68" spans="2:3">
      <c r="B68" t="s">
        <v>338</v>
      </c>
      <c r="C68">
        <v>29</v>
      </c>
    </row>
    <row r="69" spans="2:3">
      <c r="B69" t="s">
        <v>339</v>
      </c>
      <c r="C69">
        <v>456</v>
      </c>
    </row>
    <row r="70" spans="2:3">
      <c r="B70" t="s">
        <v>340</v>
      </c>
      <c r="C70">
        <v>217.32</v>
      </c>
    </row>
    <row r="71" spans="2:3">
      <c r="B71" t="s">
        <v>342</v>
      </c>
      <c r="C71">
        <v>576.4</v>
      </c>
    </row>
    <row r="72" spans="2:3">
      <c r="B72" t="s">
        <v>343</v>
      </c>
      <c r="C72">
        <v>644</v>
      </c>
    </row>
    <row r="73" spans="2:3">
      <c r="B73" t="s">
        <v>344</v>
      </c>
      <c r="C73">
        <v>73.92</v>
      </c>
    </row>
    <row r="74" spans="2:3">
      <c r="B74" t="s">
        <v>346</v>
      </c>
      <c r="C74">
        <v>126</v>
      </c>
    </row>
    <row r="75" spans="2:3">
      <c r="B75" t="s">
        <v>347</v>
      </c>
      <c r="C75">
        <v>295.8</v>
      </c>
    </row>
    <row r="76" spans="2:3">
      <c r="B76" t="s">
        <v>349</v>
      </c>
      <c r="C76">
        <v>232</v>
      </c>
    </row>
    <row r="77" spans="2:3">
      <c r="B77" t="s">
        <v>351</v>
      </c>
      <c r="C77">
        <v>322.3</v>
      </c>
    </row>
    <row r="78" spans="2:3">
      <c r="B78" t="s">
        <v>353</v>
      </c>
      <c r="C78">
        <v>30</v>
      </c>
    </row>
    <row r="79" spans="2:3">
      <c r="B79" t="s">
        <v>352</v>
      </c>
      <c r="C79">
        <v>220.42</v>
      </c>
    </row>
    <row r="80" spans="2:3">
      <c r="B80" t="s">
        <v>354</v>
      </c>
      <c r="C80">
        <v>378.4</v>
      </c>
    </row>
    <row r="81" spans="2:3">
      <c r="B81" t="s">
        <v>356</v>
      </c>
      <c r="C81">
        <v>969</v>
      </c>
    </row>
    <row r="82" spans="2:3">
      <c r="B82" t="s">
        <v>357</v>
      </c>
      <c r="C82">
        <v>886</v>
      </c>
    </row>
    <row r="83" spans="2:3">
      <c r="B83" t="s">
        <v>358</v>
      </c>
      <c r="C83">
        <v>545.25</v>
      </c>
    </row>
    <row r="84" spans="2:3">
      <c r="B84" t="s">
        <v>359</v>
      </c>
      <c r="C84">
        <v>124</v>
      </c>
    </row>
    <row r="85" spans="2:3">
      <c r="B85" t="s">
        <v>360</v>
      </c>
      <c r="C85">
        <v>666.25</v>
      </c>
    </row>
    <row r="86" spans="2:3">
      <c r="B86" t="s">
        <v>361</v>
      </c>
      <c r="C86">
        <v>25</v>
      </c>
    </row>
    <row r="87" spans="2:3">
      <c r="B87" t="s">
        <v>364</v>
      </c>
      <c r="C87">
        <v>100</v>
      </c>
    </row>
    <row r="88" spans="2:3">
      <c r="B88" t="s">
        <v>366</v>
      </c>
      <c r="C88">
        <v>85.5</v>
      </c>
    </row>
    <row r="89" spans="2:3">
      <c r="B89" t="s">
        <v>368</v>
      </c>
      <c r="C89">
        <v>149.35</v>
      </c>
    </row>
    <row r="90" spans="2:3">
      <c r="B90" t="s">
        <v>369</v>
      </c>
      <c r="C90">
        <v>96</v>
      </c>
    </row>
    <row r="91" spans="2:3">
      <c r="B91" t="s">
        <v>370</v>
      </c>
      <c r="C91">
        <v>631</v>
      </c>
    </row>
    <row r="92" spans="2:3">
      <c r="B92" t="s">
        <v>371</v>
      </c>
      <c r="C92">
        <v>531.03</v>
      </c>
    </row>
    <row r="93" spans="2:3">
      <c r="B93" t="s">
        <v>372</v>
      </c>
      <c r="C93">
        <v>416.65</v>
      </c>
    </row>
    <row r="94" spans="2:3">
      <c r="B94" t="s">
        <v>373</v>
      </c>
      <c r="C94">
        <v>87</v>
      </c>
    </row>
    <row r="95" spans="2:3">
      <c r="B95" t="s">
        <v>374</v>
      </c>
      <c r="C95">
        <v>802.40000000000009</v>
      </c>
    </row>
    <row r="96" spans="2:3">
      <c r="B96" t="s">
        <v>375</v>
      </c>
      <c r="C96">
        <v>313.5</v>
      </c>
    </row>
    <row r="97" spans="2:3">
      <c r="B97" t="s">
        <v>376</v>
      </c>
      <c r="C97">
        <v>655.63999999999987</v>
      </c>
    </row>
    <row r="98" spans="2:3">
      <c r="B98" t="s">
        <v>378</v>
      </c>
      <c r="C98">
        <v>387</v>
      </c>
    </row>
    <row r="99" spans="2:3">
      <c r="B99" t="s">
        <v>380</v>
      </c>
      <c r="C99">
        <v>250</v>
      </c>
    </row>
    <row r="100" spans="2:3">
      <c r="B100" t="s">
        <v>381</v>
      </c>
      <c r="C100">
        <v>28</v>
      </c>
    </row>
    <row r="101" spans="2:3">
      <c r="B101" t="s">
        <v>382</v>
      </c>
      <c r="C101">
        <v>239.2</v>
      </c>
    </row>
    <row r="102" spans="2:3">
      <c r="B102" t="s">
        <v>384</v>
      </c>
      <c r="C102">
        <v>100</v>
      </c>
    </row>
    <row r="103" spans="2:3">
      <c r="B103" t="s">
        <v>385</v>
      </c>
      <c r="C103">
        <v>202</v>
      </c>
    </row>
    <row r="104" spans="2:3">
      <c r="B104" t="s">
        <v>386</v>
      </c>
      <c r="C104">
        <v>123.5</v>
      </c>
    </row>
    <row r="105" spans="2:3">
      <c r="B105" t="s">
        <v>388</v>
      </c>
      <c r="C105">
        <v>609.49</v>
      </c>
    </row>
    <row r="106" spans="2:3">
      <c r="B106" t="s">
        <v>387</v>
      </c>
      <c r="C106">
        <v>580</v>
      </c>
    </row>
    <row r="107" spans="2:3">
      <c r="B107" t="s">
        <v>390</v>
      </c>
      <c r="C107">
        <v>220</v>
      </c>
    </row>
    <row r="108" spans="2:3">
      <c r="B108" t="s">
        <v>391</v>
      </c>
      <c r="C108">
        <v>570</v>
      </c>
    </row>
    <row r="109" spans="2:3">
      <c r="B109" t="s">
        <v>393</v>
      </c>
      <c r="C109">
        <v>256.5</v>
      </c>
    </row>
    <row r="110" spans="2:3">
      <c r="B110" t="s">
        <v>8</v>
      </c>
      <c r="C110">
        <v>48.48</v>
      </c>
    </row>
    <row r="111" spans="2:3">
      <c r="B111" t="s">
        <v>2</v>
      </c>
      <c r="C111">
        <v>142.5</v>
      </c>
    </row>
    <row r="112" spans="2:3">
      <c r="B112" t="s">
        <v>3</v>
      </c>
      <c r="C112">
        <v>123.5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5C54-A038-45F1-89F7-5AD96B0A3A52}">
  <sheetPr codeName="Sheet5">
    <tabColor theme="9" tint="0.79998168889431442"/>
  </sheetPr>
  <dimension ref="A2:C19"/>
  <sheetViews>
    <sheetView topLeftCell="A4" zoomScale="130" zoomScaleNormal="130" workbookViewId="0">
      <selection activeCell="C17" sqref="C4:C17"/>
    </sheetView>
  </sheetViews>
  <sheetFormatPr defaultRowHeight="14.4"/>
  <cols>
    <col min="1" max="1" width="18.44140625" bestFit="1" customWidth="1"/>
    <col min="2" max="2" width="11.6640625" customWidth="1"/>
    <col min="3" max="3" width="10.77734375" customWidth="1"/>
  </cols>
  <sheetData>
    <row r="2" spans="1:3">
      <c r="A2" s="41" t="s">
        <v>442</v>
      </c>
      <c r="B2" s="41" t="s">
        <v>455</v>
      </c>
      <c r="C2" s="41" t="s">
        <v>454</v>
      </c>
    </row>
    <row r="3" spans="1:3">
      <c r="A3" t="s">
        <v>26</v>
      </c>
      <c r="B3" s="8">
        <v>8919.8200000000033</v>
      </c>
      <c r="C3" s="42">
        <f>B3/$B$19</f>
        <v>0.14213802648318166</v>
      </c>
    </row>
    <row r="4" spans="1:3">
      <c r="A4" t="s">
        <v>317</v>
      </c>
      <c r="B4" s="8">
        <v>7309.82</v>
      </c>
      <c r="C4" s="42">
        <f t="shared" ref="C4:C17" si="0">B4/$B$19</f>
        <v>0.11648255107696014</v>
      </c>
    </row>
    <row r="5" spans="1:3">
      <c r="A5" t="s">
        <v>298</v>
      </c>
      <c r="B5" s="8">
        <v>7286.4276</v>
      </c>
      <c r="C5" s="42">
        <f t="shared" si="0"/>
        <v>0.11610979136087785</v>
      </c>
    </row>
    <row r="6" spans="1:3">
      <c r="A6" t="s">
        <v>367</v>
      </c>
      <c r="B6" s="8">
        <v>7182.06</v>
      </c>
      <c r="C6" s="42">
        <f t="shared" si="0"/>
        <v>0.11444668552547017</v>
      </c>
    </row>
    <row r="7" spans="1:3">
      <c r="A7" t="s">
        <v>379</v>
      </c>
      <c r="B7" s="8">
        <v>5657.6</v>
      </c>
      <c r="C7" s="42">
        <f t="shared" si="0"/>
        <v>9.0154296682135773E-2</v>
      </c>
    </row>
    <row r="8" spans="1:3">
      <c r="A8" t="s">
        <v>377</v>
      </c>
      <c r="B8" s="8">
        <v>4792.8</v>
      </c>
      <c r="C8" s="42">
        <f t="shared" si="0"/>
        <v>7.6373641321079669E-2</v>
      </c>
    </row>
    <row r="9" spans="1:3">
      <c r="A9" t="s">
        <v>362</v>
      </c>
      <c r="B9" s="8">
        <v>4109.8636000000006</v>
      </c>
      <c r="C9" s="42">
        <f t="shared" si="0"/>
        <v>6.5490996591754558E-2</v>
      </c>
    </row>
    <row r="10" spans="1:3">
      <c r="A10" t="s">
        <v>322</v>
      </c>
      <c r="B10" s="8">
        <v>3081.25</v>
      </c>
      <c r="C10" s="42">
        <f t="shared" si="0"/>
        <v>4.9099958754919196E-2</v>
      </c>
    </row>
    <row r="11" spans="1:3">
      <c r="A11" t="s">
        <v>331</v>
      </c>
      <c r="B11" s="8">
        <v>2771.4151999999999</v>
      </c>
      <c r="C11" s="42">
        <f t="shared" si="0"/>
        <v>4.416271708324742E-2</v>
      </c>
    </row>
    <row r="12" spans="1:3">
      <c r="A12" t="s">
        <v>324</v>
      </c>
      <c r="B12" s="8">
        <v>2523.5</v>
      </c>
      <c r="C12" s="42">
        <f t="shared" si="0"/>
        <v>4.0212169060621042E-2</v>
      </c>
    </row>
    <row r="13" spans="1:3">
      <c r="A13" t="s">
        <v>392</v>
      </c>
      <c r="B13" s="8">
        <v>2153.33</v>
      </c>
      <c r="C13" s="42">
        <f t="shared" si="0"/>
        <v>3.4313481277316073E-2</v>
      </c>
    </row>
    <row r="14" spans="1:3">
      <c r="A14" t="s">
        <v>263</v>
      </c>
      <c r="B14" s="8">
        <v>2003.6999999999998</v>
      </c>
      <c r="C14" s="42">
        <f t="shared" si="0"/>
        <v>3.192911557232668E-2</v>
      </c>
    </row>
    <row r="15" spans="1:3">
      <c r="A15" t="s">
        <v>284</v>
      </c>
      <c r="B15" s="8">
        <v>1797.8188</v>
      </c>
      <c r="C15" s="42">
        <f t="shared" si="0"/>
        <v>2.8648382613815276E-2</v>
      </c>
    </row>
    <row r="16" spans="1:3">
      <c r="A16" t="s">
        <v>345</v>
      </c>
      <c r="B16" s="8">
        <v>1644.1399999999992</v>
      </c>
      <c r="C16" s="42">
        <f t="shared" si="0"/>
        <v>2.6199498965456487E-2</v>
      </c>
    </row>
    <row r="17" spans="1:3">
      <c r="A17" t="s">
        <v>363</v>
      </c>
      <c r="B17" s="8">
        <v>1521.0900000000001</v>
      </c>
      <c r="C17" s="42">
        <f t="shared" si="0"/>
        <v>2.4238687630838147E-2</v>
      </c>
    </row>
    <row r="19" spans="1:3">
      <c r="A19" t="s">
        <v>12</v>
      </c>
      <c r="B19">
        <v>62754.635199999997</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8A26-5E4B-4354-B407-703923599C23}">
  <sheetPr codeName="Sheet8">
    <tabColor theme="9" tint="0.79998168889431442"/>
  </sheetPr>
  <dimension ref="A4:B43"/>
  <sheetViews>
    <sheetView zoomScale="115" zoomScaleNormal="115" workbookViewId="0">
      <selection activeCell="A11" sqref="A11"/>
    </sheetView>
  </sheetViews>
  <sheetFormatPr defaultRowHeight="14.4"/>
  <cols>
    <col min="1" max="2" width="12.5546875" bestFit="1" customWidth="1"/>
  </cols>
  <sheetData>
    <row r="4" spans="1:2">
      <c r="A4" s="5" t="s">
        <v>11</v>
      </c>
      <c r="B4" t="s">
        <v>21</v>
      </c>
    </row>
    <row r="5" spans="1:2">
      <c r="A5" s="6" t="s">
        <v>14</v>
      </c>
      <c r="B5" s="57">
        <v>17203.365600000005</v>
      </c>
    </row>
    <row r="6" spans="1:2">
      <c r="A6" s="7" t="s">
        <v>438</v>
      </c>
      <c r="B6" s="57">
        <v>3984.4856000000027</v>
      </c>
    </row>
    <row r="7" spans="1:2">
      <c r="A7" s="7" t="s">
        <v>439</v>
      </c>
      <c r="B7" s="57">
        <v>3421.7200000000012</v>
      </c>
    </row>
    <row r="8" spans="1:2">
      <c r="A8" s="7" t="s">
        <v>440</v>
      </c>
      <c r="B8" s="57">
        <v>3255.57</v>
      </c>
    </row>
    <row r="9" spans="1:2">
      <c r="A9" s="7" t="s">
        <v>441</v>
      </c>
      <c r="B9" s="57">
        <v>6541.59</v>
      </c>
    </row>
    <row r="10" spans="1:2">
      <c r="A10" s="6" t="s">
        <v>15</v>
      </c>
      <c r="B10" s="57">
        <v>13946.605200000002</v>
      </c>
    </row>
    <row r="11" spans="1:2">
      <c r="A11" s="7" t="s">
        <v>438</v>
      </c>
      <c r="B11" s="57">
        <v>3745.9</v>
      </c>
    </row>
    <row r="12" spans="1:2">
      <c r="A12" s="7" t="s">
        <v>439</v>
      </c>
      <c r="B12" s="57">
        <v>4637.2699999999995</v>
      </c>
    </row>
    <row r="13" spans="1:2">
      <c r="A13" s="7" t="s">
        <v>440</v>
      </c>
      <c r="B13" s="57">
        <v>3292.7900000000004</v>
      </c>
    </row>
    <row r="14" spans="1:2">
      <c r="A14" s="7" t="s">
        <v>441</v>
      </c>
      <c r="B14" s="57">
        <v>2270.6451999999999</v>
      </c>
    </row>
    <row r="15" spans="1:2">
      <c r="A15" s="6" t="s">
        <v>16</v>
      </c>
      <c r="B15" s="57">
        <v>15711.2032</v>
      </c>
    </row>
    <row r="16" spans="1:2">
      <c r="A16" s="7" t="s">
        <v>438</v>
      </c>
      <c r="B16" s="57">
        <v>4183.46</v>
      </c>
    </row>
    <row r="17" spans="1:2">
      <c r="A17" s="7" t="s">
        <v>439</v>
      </c>
      <c r="B17" s="57">
        <v>4331.8600000000006</v>
      </c>
    </row>
    <row r="18" spans="1:2">
      <c r="A18" s="7" t="s">
        <v>440</v>
      </c>
      <c r="B18" s="57">
        <v>3490.18</v>
      </c>
    </row>
    <row r="19" spans="1:2">
      <c r="A19" s="7" t="s">
        <v>441</v>
      </c>
      <c r="B19" s="57">
        <v>3705.7031999999999</v>
      </c>
    </row>
    <row r="20" spans="1:2">
      <c r="A20" s="6" t="s">
        <v>17</v>
      </c>
      <c r="B20" s="57">
        <v>12072.631600000001</v>
      </c>
    </row>
    <row r="21" spans="1:2">
      <c r="A21" s="7" t="s">
        <v>438</v>
      </c>
      <c r="B21" s="57">
        <v>2762</v>
      </c>
    </row>
    <row r="22" spans="1:2">
      <c r="A22" s="7" t="s">
        <v>439</v>
      </c>
      <c r="B22" s="57">
        <v>2163.7800000000002</v>
      </c>
    </row>
    <row r="23" spans="1:2">
      <c r="A23" s="7" t="s">
        <v>440</v>
      </c>
      <c r="B23" s="57">
        <v>3663.9043999999999</v>
      </c>
    </row>
    <row r="24" spans="1:2">
      <c r="A24" s="7" t="s">
        <v>441</v>
      </c>
      <c r="B24" s="57">
        <v>3482.9471999999996</v>
      </c>
    </row>
    <row r="25" spans="1:2">
      <c r="A25" s="6" t="s">
        <v>18</v>
      </c>
      <c r="B25" s="57">
        <v>13791.759999999998</v>
      </c>
    </row>
    <row r="26" spans="1:2">
      <c r="A26" s="7" t="s">
        <v>438</v>
      </c>
      <c r="B26" s="57">
        <v>2206.63</v>
      </c>
    </row>
    <row r="27" spans="1:2">
      <c r="A27" s="7" t="s">
        <v>439</v>
      </c>
      <c r="B27" s="57">
        <v>3853.9799999999996</v>
      </c>
    </row>
    <row r="28" spans="1:2">
      <c r="A28" s="7" t="s">
        <v>440</v>
      </c>
      <c r="B28" s="57">
        <v>3831.62</v>
      </c>
    </row>
    <row r="29" spans="1:2">
      <c r="A29" s="7" t="s">
        <v>441</v>
      </c>
      <c r="B29" s="57">
        <v>3899.5299999999997</v>
      </c>
    </row>
    <row r="30" spans="1:2">
      <c r="A30" s="6" t="s">
        <v>19</v>
      </c>
      <c r="B30" s="57">
        <v>14755.529999999999</v>
      </c>
    </row>
    <row r="31" spans="1:2">
      <c r="A31" s="7" t="s">
        <v>438</v>
      </c>
      <c r="B31" s="57">
        <v>3247.2700000000004</v>
      </c>
    </row>
    <row r="32" spans="1:2">
      <c r="A32" s="7" t="s">
        <v>439</v>
      </c>
      <c r="B32" s="57">
        <v>5881.2399999999989</v>
      </c>
    </row>
    <row r="33" spans="1:2">
      <c r="A33" s="7" t="s">
        <v>440</v>
      </c>
      <c r="B33" s="57">
        <v>2477.54</v>
      </c>
    </row>
    <row r="34" spans="1:2">
      <c r="A34" s="7" t="s">
        <v>441</v>
      </c>
      <c r="B34" s="57">
        <v>3149.4799999999996</v>
      </c>
    </row>
    <row r="35" spans="1:2">
      <c r="A35" s="6" t="s">
        <v>20</v>
      </c>
      <c r="B35" s="57">
        <v>13825.18</v>
      </c>
    </row>
    <row r="36" spans="1:2">
      <c r="A36" s="7" t="s">
        <v>438</v>
      </c>
      <c r="B36" s="57">
        <v>4668.0700000000006</v>
      </c>
    </row>
    <row r="37" spans="1:2">
      <c r="A37" s="7" t="s">
        <v>439</v>
      </c>
      <c r="B37" s="57">
        <v>3224.58</v>
      </c>
    </row>
    <row r="38" spans="1:2">
      <c r="A38" s="7" t="s">
        <v>440</v>
      </c>
      <c r="B38" s="57">
        <v>3129.2200000000003</v>
      </c>
    </row>
    <row r="39" spans="1:2">
      <c r="A39" s="7" t="s">
        <v>441</v>
      </c>
      <c r="B39" s="57">
        <v>2803.3100000000004</v>
      </c>
    </row>
    <row r="40" spans="1:2">
      <c r="A40" s="6" t="s">
        <v>23</v>
      </c>
      <c r="B40" s="57">
        <v>6175.1400000000021</v>
      </c>
    </row>
    <row r="41" spans="1:2">
      <c r="A41" s="7" t="s">
        <v>438</v>
      </c>
      <c r="B41" s="57">
        <v>3741.0300000000016</v>
      </c>
    </row>
    <row r="42" spans="1:2">
      <c r="A42" s="7" t="s">
        <v>439</v>
      </c>
      <c r="B42" s="57">
        <v>2434.1100000000006</v>
      </c>
    </row>
    <row r="43" spans="1:2">
      <c r="A43" s="6" t="s">
        <v>12</v>
      </c>
      <c r="B43" s="57">
        <v>107481.41560000001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827E4-FC13-4E03-9545-3D59C0EE81AF}">
  <sheetPr>
    <tabColor theme="4" tint="0.59999389629810485"/>
  </sheetPr>
  <dimension ref="A1:S360"/>
  <sheetViews>
    <sheetView workbookViewId="0">
      <selection activeCell="L1" sqref="L1:L1048576"/>
    </sheetView>
  </sheetViews>
  <sheetFormatPr defaultRowHeight="14.4"/>
  <cols>
    <col min="1" max="1" width="10.77734375" bestFit="1" customWidth="1"/>
    <col min="2" max="2" width="10.77734375" customWidth="1"/>
    <col min="3" max="3" width="9.5546875" bestFit="1" customWidth="1"/>
    <col min="4" max="4" width="10.77734375" customWidth="1"/>
    <col min="6" max="6" width="7.88671875" bestFit="1" customWidth="1"/>
    <col min="7" max="7" width="7.88671875" customWidth="1"/>
    <col min="13" max="13" width="9.44140625" customWidth="1"/>
    <col min="14" max="14" width="9.109375" customWidth="1"/>
    <col min="15" max="15" width="12.109375" customWidth="1"/>
    <col min="17" max="17" width="11" bestFit="1" customWidth="1"/>
    <col min="19" max="19" width="10" bestFit="1" customWidth="1"/>
  </cols>
  <sheetData>
    <row r="1" spans="1:19" ht="69">
      <c r="A1" s="19" t="s">
        <v>0</v>
      </c>
      <c r="B1" s="19" t="s">
        <v>416</v>
      </c>
      <c r="C1" s="19" t="s">
        <v>420</v>
      </c>
      <c r="D1" s="19" t="s">
        <v>417</v>
      </c>
      <c r="E1" s="20" t="s">
        <v>406</v>
      </c>
      <c r="F1" s="20" t="s">
        <v>421</v>
      </c>
      <c r="G1" s="20" t="s">
        <v>422</v>
      </c>
      <c r="H1" s="21" t="s">
        <v>407</v>
      </c>
      <c r="I1" s="22" t="s">
        <v>408</v>
      </c>
      <c r="J1" s="20" t="s">
        <v>409</v>
      </c>
      <c r="K1" s="23" t="s">
        <v>410</v>
      </c>
      <c r="L1" s="22" t="s">
        <v>411</v>
      </c>
      <c r="M1" s="24" t="s">
        <v>412</v>
      </c>
      <c r="N1" s="24" t="s">
        <v>413</v>
      </c>
      <c r="O1" s="24" t="s">
        <v>414</v>
      </c>
    </row>
    <row r="2" spans="1:19">
      <c r="A2" s="10">
        <v>43101</v>
      </c>
      <c r="B2" s="18">
        <f>MONTH(Income_Data[[#This Row],[Date]])</f>
        <v>1</v>
      </c>
      <c r="C2" s="18" t="str">
        <f>TEXT(A2, "mmm")</f>
        <v>Jan</v>
      </c>
      <c r="D2" s="18">
        <f>YEAR(Income_Data[[#This Row],[Date]])</f>
        <v>2018</v>
      </c>
      <c r="E2" s="11">
        <v>31</v>
      </c>
      <c r="F2" s="11">
        <f>WEEKNUM(Income_Data[[#This Row],[Date]], 2)</f>
        <v>1</v>
      </c>
      <c r="G2" s="11" t="str">
        <f>"Q"&amp;INT((MONTH(Income_Data[[#This Row],[Date]])-1)/3)+1</f>
        <v>Q1</v>
      </c>
      <c r="H2" s="12">
        <v>231</v>
      </c>
      <c r="I2" s="13">
        <v>173.68421052631578</v>
      </c>
      <c r="J2" s="11">
        <v>19</v>
      </c>
      <c r="K2" s="14">
        <v>12.157894736842104</v>
      </c>
      <c r="L2" s="13">
        <v>9.1412742382271457</v>
      </c>
      <c r="M2" s="15">
        <v>1000.923</v>
      </c>
      <c r="N2" s="15">
        <v>752.57368421052627</v>
      </c>
      <c r="O2" s="15">
        <v>7902.023684210526</v>
      </c>
    </row>
    <row r="3" spans="1:19">
      <c r="A3" s="10">
        <v>43108</v>
      </c>
      <c r="B3" s="25">
        <f>MONTH(Income_Data[[#This Row],[Date]])</f>
        <v>1</v>
      </c>
      <c r="C3" s="18" t="str">
        <f t="shared" ref="C3:C66" si="0">TEXT(A3, "mmm")</f>
        <v>Jan</v>
      </c>
      <c r="D3" s="18">
        <f>YEAR(Income_Data[[#This Row],[Date]])</f>
        <v>2018</v>
      </c>
      <c r="E3" s="11">
        <v>32</v>
      </c>
      <c r="F3" s="11">
        <f>WEEKNUM(Income_Data[[#This Row],[Date]], 2)</f>
        <v>2</v>
      </c>
      <c r="G3" s="11" t="str">
        <f>"Q"&amp;INT((MONTH(Income_Data[[#This Row],[Date]])-1)/3)+1</f>
        <v>Q1</v>
      </c>
      <c r="H3" s="12">
        <v>207</v>
      </c>
      <c r="I3" s="13">
        <v>155.6390977443609</v>
      </c>
      <c r="J3" s="11">
        <v>16.25</v>
      </c>
      <c r="K3" s="14">
        <v>12.738461538461538</v>
      </c>
      <c r="L3" s="13">
        <v>9.5777906304222089</v>
      </c>
      <c r="M3" s="15">
        <v>896.93100000000004</v>
      </c>
      <c r="N3" s="15">
        <v>674.38421052631577</v>
      </c>
      <c r="O3" s="15">
        <v>7081.0342105263153</v>
      </c>
      <c r="Q3" s="31">
        <f>SUM(Data_Table[Pay])</f>
        <v>107481.41559999995</v>
      </c>
      <c r="S3" s="30"/>
    </row>
    <row r="4" spans="1:19">
      <c r="A4" s="10">
        <v>43115</v>
      </c>
      <c r="B4" s="25">
        <f>MONTH(Income_Data[[#This Row],[Date]])</f>
        <v>1</v>
      </c>
      <c r="C4" s="18" t="str">
        <f t="shared" si="0"/>
        <v>Jan</v>
      </c>
      <c r="D4" s="18">
        <f>YEAR(Income_Data[[#This Row],[Date]])</f>
        <v>2018</v>
      </c>
      <c r="E4" s="11">
        <v>33</v>
      </c>
      <c r="F4" s="11">
        <f>WEEKNUM(Income_Data[[#This Row],[Date]], 2)</f>
        <v>3</v>
      </c>
      <c r="G4" s="11" t="str">
        <f>"Q"&amp;INT((MONTH(Income_Data[[#This Row],[Date]])-1)/3)+1</f>
        <v>Q1</v>
      </c>
      <c r="H4" s="12">
        <v>138</v>
      </c>
      <c r="I4" s="13">
        <v>103.75939849624059</v>
      </c>
      <c r="J4" s="11">
        <v>11.5</v>
      </c>
      <c r="K4" s="14">
        <v>12</v>
      </c>
      <c r="L4" s="13">
        <v>9.0225563909774422</v>
      </c>
      <c r="M4" s="15">
        <v>597.95400000000006</v>
      </c>
      <c r="N4" s="15">
        <v>449.58947368421053</v>
      </c>
      <c r="O4" s="15">
        <v>4720.6894736842105</v>
      </c>
    </row>
    <row r="5" spans="1:19">
      <c r="A5" s="10">
        <v>43122</v>
      </c>
      <c r="B5" s="25">
        <f>MONTH(Income_Data[[#This Row],[Date]])</f>
        <v>1</v>
      </c>
      <c r="C5" s="18" t="str">
        <f t="shared" si="0"/>
        <v>Jan</v>
      </c>
      <c r="D5" s="18">
        <f>YEAR(Income_Data[[#This Row],[Date]])</f>
        <v>2018</v>
      </c>
      <c r="E5" s="11">
        <v>34</v>
      </c>
      <c r="F5" s="11">
        <f>WEEKNUM(Income_Data[[#This Row],[Date]], 2)</f>
        <v>4</v>
      </c>
      <c r="G5" s="11" t="str">
        <f>"Q"&amp;INT((MONTH(Income_Data[[#This Row],[Date]])-1)/3)+1</f>
        <v>Q1</v>
      </c>
      <c r="H5" s="12">
        <v>252</v>
      </c>
      <c r="I5" s="13">
        <v>189.4736842105263</v>
      </c>
      <c r="J5" s="11">
        <v>19</v>
      </c>
      <c r="K5" s="14">
        <v>13.263157894736842</v>
      </c>
      <c r="L5" s="13">
        <v>9.9722991689750682</v>
      </c>
      <c r="M5" s="15">
        <v>1091.9159999999999</v>
      </c>
      <c r="N5" s="15">
        <v>820.98947368421045</v>
      </c>
      <c r="O5" s="15">
        <v>8620.3894736842103</v>
      </c>
      <c r="Q5" s="8">
        <v>107481.41559999999</v>
      </c>
    </row>
    <row r="6" spans="1:19">
      <c r="A6" s="10">
        <v>43129</v>
      </c>
      <c r="B6" s="25">
        <f>MONTH(Income_Data[[#This Row],[Date]])</f>
        <v>1</v>
      </c>
      <c r="C6" s="18" t="str">
        <f t="shared" si="0"/>
        <v>Jan</v>
      </c>
      <c r="D6" s="18">
        <f>YEAR(Income_Data[[#This Row],[Date]])</f>
        <v>2018</v>
      </c>
      <c r="E6" s="11">
        <v>35</v>
      </c>
      <c r="F6" s="11">
        <f>WEEKNUM(Income_Data[[#This Row],[Date]], 2)</f>
        <v>5</v>
      </c>
      <c r="G6" s="11" t="str">
        <f>"Q"&amp;INT((MONTH(Income_Data[[#This Row],[Date]])-1)/3)+1</f>
        <v>Q1</v>
      </c>
      <c r="H6" s="12">
        <v>299</v>
      </c>
      <c r="I6" s="13">
        <v>224.81203007518795</v>
      </c>
      <c r="J6" s="11">
        <v>21.25</v>
      </c>
      <c r="K6" s="14">
        <v>14.070588235294117</v>
      </c>
      <c r="L6" s="13">
        <v>10.579389650597079</v>
      </c>
      <c r="M6" s="15">
        <v>1295.567</v>
      </c>
      <c r="N6" s="15">
        <v>974.11052631578946</v>
      </c>
      <c r="O6" s="15">
        <v>10228.160526315789</v>
      </c>
    </row>
    <row r="7" spans="1:19">
      <c r="A7" s="10">
        <v>43136</v>
      </c>
      <c r="B7" s="25">
        <f>MONTH(Income_Data[[#This Row],[Date]])</f>
        <v>2</v>
      </c>
      <c r="C7" s="18" t="str">
        <f t="shared" si="0"/>
        <v>Feb</v>
      </c>
      <c r="D7" s="18">
        <f>YEAR(Income_Data[[#This Row],[Date]])</f>
        <v>2018</v>
      </c>
      <c r="E7" s="11">
        <v>36</v>
      </c>
      <c r="F7" s="11">
        <f>WEEKNUM(Income_Data[[#This Row],[Date]], 2)</f>
        <v>6</v>
      </c>
      <c r="G7" s="11" t="str">
        <f>"Q"&amp;INT((MONTH(Income_Data[[#This Row],[Date]])-1)/3)+1</f>
        <v>Q1</v>
      </c>
      <c r="H7" s="12">
        <v>530</v>
      </c>
      <c r="I7" s="13">
        <v>398.49624060150376</v>
      </c>
      <c r="J7" s="11">
        <v>31.25</v>
      </c>
      <c r="K7" s="14">
        <v>16.96</v>
      </c>
      <c r="L7" s="13">
        <v>12.75187969924812</v>
      </c>
      <c r="M7" s="15">
        <v>2296.4900000000002</v>
      </c>
      <c r="N7" s="15">
        <v>1726.6842105263158</v>
      </c>
      <c r="O7" s="15">
        <v>18130.184210526317</v>
      </c>
    </row>
    <row r="8" spans="1:19">
      <c r="A8" s="10">
        <v>43143</v>
      </c>
      <c r="B8" s="25">
        <f>MONTH(Income_Data[[#This Row],[Date]])</f>
        <v>2</v>
      </c>
      <c r="C8" s="18" t="str">
        <f t="shared" si="0"/>
        <v>Feb</v>
      </c>
      <c r="D8" s="18">
        <f>YEAR(Income_Data[[#This Row],[Date]])</f>
        <v>2018</v>
      </c>
      <c r="E8" s="11">
        <v>37</v>
      </c>
      <c r="F8" s="11">
        <f>WEEKNUM(Income_Data[[#This Row],[Date]], 2)</f>
        <v>7</v>
      </c>
      <c r="G8" s="11" t="str">
        <f>"Q"&amp;INT((MONTH(Income_Data[[#This Row],[Date]])-1)/3)+1</f>
        <v>Q1</v>
      </c>
      <c r="H8" s="12">
        <v>220</v>
      </c>
      <c r="I8" s="13">
        <v>165.41353383458645</v>
      </c>
      <c r="J8" s="11">
        <v>13.5</v>
      </c>
      <c r="K8" s="14">
        <v>16.296296296296298</v>
      </c>
      <c r="L8" s="13">
        <v>12.252854358117515</v>
      </c>
      <c r="M8" s="15">
        <v>953.26</v>
      </c>
      <c r="N8" s="15">
        <v>716.73684210526312</v>
      </c>
      <c r="O8" s="15">
        <v>7525.7368421052624</v>
      </c>
    </row>
    <row r="9" spans="1:19">
      <c r="A9" s="10">
        <v>43157</v>
      </c>
      <c r="B9" s="25">
        <f>MONTH(Income_Data[[#This Row],[Date]])</f>
        <v>2</v>
      </c>
      <c r="C9" s="18" t="str">
        <f t="shared" si="0"/>
        <v>Feb</v>
      </c>
      <c r="D9" s="18">
        <f>YEAR(Income_Data[[#This Row],[Date]])</f>
        <v>2018</v>
      </c>
      <c r="E9" s="11">
        <v>39</v>
      </c>
      <c r="F9" s="11">
        <f>WEEKNUM(Income_Data[[#This Row],[Date]], 2)</f>
        <v>9</v>
      </c>
      <c r="G9" s="11" t="str">
        <f>"Q"&amp;INT((MONTH(Income_Data[[#This Row],[Date]])-1)/3)+1</f>
        <v>Q1</v>
      </c>
      <c r="H9" s="12">
        <v>268</v>
      </c>
      <c r="I9" s="13">
        <v>201.50375939849624</v>
      </c>
      <c r="J9" s="11">
        <v>19.5</v>
      </c>
      <c r="K9" s="14">
        <v>13.743589743589743</v>
      </c>
      <c r="L9" s="13">
        <v>10.333526122999807</v>
      </c>
      <c r="M9" s="15">
        <v>1161.2440000000001</v>
      </c>
      <c r="N9" s="15">
        <v>873.11578947368423</v>
      </c>
      <c r="O9" s="15">
        <v>9167.7157894736847</v>
      </c>
    </row>
    <row r="10" spans="1:19">
      <c r="A10" s="10">
        <v>43164</v>
      </c>
      <c r="B10" s="25">
        <f>MONTH(Income_Data[[#This Row],[Date]])</f>
        <v>3</v>
      </c>
      <c r="C10" s="18" t="str">
        <f t="shared" si="0"/>
        <v>Mar</v>
      </c>
      <c r="D10" s="18">
        <f>YEAR(Income_Data[[#This Row],[Date]])</f>
        <v>2018</v>
      </c>
      <c r="E10" s="11">
        <v>40</v>
      </c>
      <c r="F10" s="11">
        <f>WEEKNUM(Income_Data[[#This Row],[Date]], 2)</f>
        <v>10</v>
      </c>
      <c r="G10" s="11" t="str">
        <f>"Q"&amp;INT((MONTH(Income_Data[[#This Row],[Date]])-1)/3)+1</f>
        <v>Q1</v>
      </c>
      <c r="H10" s="12">
        <v>306</v>
      </c>
      <c r="I10" s="13">
        <v>230.0751879699248</v>
      </c>
      <c r="J10" s="11">
        <v>18.5</v>
      </c>
      <c r="K10" s="14">
        <v>16.54054054054054</v>
      </c>
      <c r="L10" s="13">
        <v>12.436496647022961</v>
      </c>
      <c r="M10" s="15">
        <v>1325.8980000000001</v>
      </c>
      <c r="N10" s="15">
        <v>996.91578947368419</v>
      </c>
      <c r="O10" s="15">
        <v>10467.615789473684</v>
      </c>
    </row>
    <row r="11" spans="1:19">
      <c r="A11" s="10">
        <v>43171</v>
      </c>
      <c r="B11" s="25">
        <f>MONTH(Income_Data[[#This Row],[Date]])</f>
        <v>3</v>
      </c>
      <c r="C11" s="18" t="str">
        <f t="shared" si="0"/>
        <v>Mar</v>
      </c>
      <c r="D11" s="18">
        <f>YEAR(Income_Data[[#This Row],[Date]])</f>
        <v>2018</v>
      </c>
      <c r="E11" s="11">
        <v>41</v>
      </c>
      <c r="F11" s="11">
        <f>WEEKNUM(Income_Data[[#This Row],[Date]], 2)</f>
        <v>11</v>
      </c>
      <c r="G11" s="11" t="str">
        <f>"Q"&amp;INT((MONTH(Income_Data[[#This Row],[Date]])-1)/3)+1</f>
        <v>Q1</v>
      </c>
      <c r="H11" s="12">
        <v>372</v>
      </c>
      <c r="I11" s="13">
        <v>279.69924812030075</v>
      </c>
      <c r="J11" s="11">
        <v>21</v>
      </c>
      <c r="K11" s="14">
        <v>17.714285714285715</v>
      </c>
      <c r="L11" s="13">
        <v>13.319011815252416</v>
      </c>
      <c r="M11" s="15">
        <v>1611.876</v>
      </c>
      <c r="N11" s="15">
        <v>1211.9368421052632</v>
      </c>
      <c r="O11" s="15">
        <v>12725.336842105264</v>
      </c>
    </row>
    <row r="12" spans="1:19">
      <c r="A12" s="10">
        <v>43178</v>
      </c>
      <c r="B12" s="25">
        <f>MONTH(Income_Data[[#This Row],[Date]])</f>
        <v>3</v>
      </c>
      <c r="C12" s="18" t="str">
        <f t="shared" si="0"/>
        <v>Mar</v>
      </c>
      <c r="D12" s="18">
        <f>YEAR(Income_Data[[#This Row],[Date]])</f>
        <v>2018</v>
      </c>
      <c r="E12" s="11">
        <v>42</v>
      </c>
      <c r="F12" s="11">
        <f>WEEKNUM(Income_Data[[#This Row],[Date]], 2)</f>
        <v>12</v>
      </c>
      <c r="G12" s="11" t="str">
        <f>"Q"&amp;INT((MONTH(Income_Data[[#This Row],[Date]])-1)/3)+1</f>
        <v>Q1</v>
      </c>
      <c r="H12" s="12">
        <v>265.39999999999998</v>
      </c>
      <c r="I12" s="13">
        <v>199.5488721804511</v>
      </c>
      <c r="J12" s="11">
        <v>15.5</v>
      </c>
      <c r="K12" s="14">
        <v>17.122580645161289</v>
      </c>
      <c r="L12" s="13">
        <v>12.874120785835554</v>
      </c>
      <c r="M12" s="15">
        <v>1149.9782</v>
      </c>
      <c r="N12" s="15">
        <v>864.64526315789465</v>
      </c>
      <c r="O12" s="15">
        <v>9078.7752631578933</v>
      </c>
    </row>
    <row r="13" spans="1:19">
      <c r="A13" s="10">
        <v>43185</v>
      </c>
      <c r="B13" s="25">
        <f>MONTH(Income_Data[[#This Row],[Date]])</f>
        <v>3</v>
      </c>
      <c r="C13" s="18" t="str">
        <f t="shared" si="0"/>
        <v>Mar</v>
      </c>
      <c r="D13" s="18">
        <f>YEAR(Income_Data[[#This Row],[Date]])</f>
        <v>2018</v>
      </c>
      <c r="E13" s="11">
        <v>43</v>
      </c>
      <c r="F13" s="11">
        <f>WEEKNUM(Income_Data[[#This Row],[Date]], 2)</f>
        <v>13</v>
      </c>
      <c r="G13" s="11" t="str">
        <f>"Q"&amp;INT((MONTH(Income_Data[[#This Row],[Date]])-1)/3)+1</f>
        <v>Q1</v>
      </c>
      <c r="H13" s="12">
        <v>403</v>
      </c>
      <c r="I13" s="13">
        <v>303.00751879699249</v>
      </c>
      <c r="J13" s="11">
        <v>20.5</v>
      </c>
      <c r="K13" s="14">
        <v>19.658536585365855</v>
      </c>
      <c r="L13" s="13">
        <v>14.780854575463048</v>
      </c>
      <c r="M13" s="15">
        <v>1746.1990000000001</v>
      </c>
      <c r="N13" s="15">
        <v>1312.9315789473685</v>
      </c>
      <c r="O13" s="15">
        <v>13785.78157894737</v>
      </c>
    </row>
    <row r="14" spans="1:19">
      <c r="A14" s="10">
        <v>43192</v>
      </c>
      <c r="B14" s="25">
        <f>MONTH(Income_Data[[#This Row],[Date]])</f>
        <v>4</v>
      </c>
      <c r="C14" s="18" t="str">
        <f t="shared" si="0"/>
        <v>Apr</v>
      </c>
      <c r="D14" s="18">
        <f>YEAR(Income_Data[[#This Row],[Date]])</f>
        <v>2018</v>
      </c>
      <c r="E14" s="11">
        <v>44</v>
      </c>
      <c r="F14" s="11">
        <f>WEEKNUM(Income_Data[[#This Row],[Date]], 2)</f>
        <v>14</v>
      </c>
      <c r="G14" s="11" t="str">
        <f>"Q"&amp;INT((MONTH(Income_Data[[#This Row],[Date]])-1)/3)+1</f>
        <v>Q2</v>
      </c>
      <c r="H14" s="12">
        <v>416</v>
      </c>
      <c r="I14" s="13">
        <v>312.78195488721803</v>
      </c>
      <c r="J14" s="11">
        <v>20.75</v>
      </c>
      <c r="K14" s="14">
        <v>20.048192771084338</v>
      </c>
      <c r="L14" s="13">
        <v>15.07382915119123</v>
      </c>
      <c r="M14" s="15">
        <v>1802.528</v>
      </c>
      <c r="N14" s="15">
        <v>1355.2842105263157</v>
      </c>
      <c r="O14" s="15">
        <v>14230.484210526316</v>
      </c>
    </row>
    <row r="15" spans="1:19">
      <c r="A15" s="10">
        <v>43199</v>
      </c>
      <c r="B15" s="25">
        <f>MONTH(Income_Data[[#This Row],[Date]])</f>
        <v>4</v>
      </c>
      <c r="C15" s="18" t="str">
        <f t="shared" si="0"/>
        <v>Apr</v>
      </c>
      <c r="D15" s="18">
        <f>YEAR(Income_Data[[#This Row],[Date]])</f>
        <v>2018</v>
      </c>
      <c r="E15" s="11">
        <v>45</v>
      </c>
      <c r="F15" s="11">
        <f>WEEKNUM(Income_Data[[#This Row],[Date]], 2)</f>
        <v>15</v>
      </c>
      <c r="G15" s="11" t="str">
        <f>"Q"&amp;INT((MONTH(Income_Data[[#This Row],[Date]])-1)/3)+1</f>
        <v>Q2</v>
      </c>
      <c r="H15" s="12">
        <v>351</v>
      </c>
      <c r="I15" s="13">
        <v>263.90977443609023</v>
      </c>
      <c r="J15" s="11">
        <v>19.5</v>
      </c>
      <c r="K15" s="14">
        <v>18</v>
      </c>
      <c r="L15" s="13">
        <v>13.533834586466165</v>
      </c>
      <c r="M15" s="15">
        <v>1520.883</v>
      </c>
      <c r="N15" s="15">
        <v>1143.5210526315791</v>
      </c>
      <c r="O15" s="15">
        <v>12006.971052631581</v>
      </c>
    </row>
    <row r="16" spans="1:19">
      <c r="A16" s="10">
        <v>43206</v>
      </c>
      <c r="B16" s="25">
        <f>MONTH(Income_Data[[#This Row],[Date]])</f>
        <v>4</v>
      </c>
      <c r="C16" s="18" t="str">
        <f t="shared" si="0"/>
        <v>Apr</v>
      </c>
      <c r="D16" s="18">
        <f>YEAR(Income_Data[[#This Row],[Date]])</f>
        <v>2018</v>
      </c>
      <c r="E16" s="11">
        <v>46</v>
      </c>
      <c r="F16" s="11">
        <f>WEEKNUM(Income_Data[[#This Row],[Date]], 2)</f>
        <v>16</v>
      </c>
      <c r="G16" s="11" t="str">
        <f>"Q"&amp;INT((MONTH(Income_Data[[#This Row],[Date]])-1)/3)+1</f>
        <v>Q2</v>
      </c>
      <c r="H16" s="12">
        <v>325</v>
      </c>
      <c r="I16" s="13">
        <v>244.36090225563908</v>
      </c>
      <c r="J16" s="11">
        <v>16.25</v>
      </c>
      <c r="K16" s="14">
        <v>20</v>
      </c>
      <c r="L16" s="13">
        <v>15.037593984962404</v>
      </c>
      <c r="M16" s="15">
        <v>1408.2250000000001</v>
      </c>
      <c r="N16" s="15">
        <v>1058.8157894736842</v>
      </c>
      <c r="O16" s="15">
        <v>11117.565789473683</v>
      </c>
    </row>
    <row r="17" spans="1:15">
      <c r="A17" s="10">
        <v>43213</v>
      </c>
      <c r="B17" s="25">
        <f>MONTH(Income_Data[[#This Row],[Date]])</f>
        <v>4</v>
      </c>
      <c r="C17" s="18" t="str">
        <f t="shared" si="0"/>
        <v>Apr</v>
      </c>
      <c r="D17" s="18">
        <f>YEAR(Income_Data[[#This Row],[Date]])</f>
        <v>2018</v>
      </c>
      <c r="E17" s="11">
        <v>47</v>
      </c>
      <c r="F17" s="11">
        <f>WEEKNUM(Income_Data[[#This Row],[Date]], 2)</f>
        <v>17</v>
      </c>
      <c r="G17" s="11" t="str">
        <f>"Q"&amp;INT((MONTH(Income_Data[[#This Row],[Date]])-1)/3)+1</f>
        <v>Q2</v>
      </c>
      <c r="H17" s="12">
        <v>250</v>
      </c>
      <c r="I17" s="13">
        <v>187.96992481203006</v>
      </c>
      <c r="J17" s="11">
        <v>12.75</v>
      </c>
      <c r="K17" s="14">
        <v>19.607843137254903</v>
      </c>
      <c r="L17" s="13">
        <v>14.742739200943534</v>
      </c>
      <c r="M17" s="15">
        <v>1083.25</v>
      </c>
      <c r="N17" s="15">
        <v>814.47368421052624</v>
      </c>
      <c r="O17" s="15">
        <v>8551.9736842105249</v>
      </c>
    </row>
    <row r="18" spans="1:15">
      <c r="A18" s="10">
        <v>43220</v>
      </c>
      <c r="B18" s="25">
        <f>MONTH(Income_Data[[#This Row],[Date]])</f>
        <v>4</v>
      </c>
      <c r="C18" s="18" t="str">
        <f t="shared" si="0"/>
        <v>Apr</v>
      </c>
      <c r="D18" s="18">
        <f>YEAR(Income_Data[[#This Row],[Date]])</f>
        <v>2018</v>
      </c>
      <c r="E18" s="11">
        <v>48</v>
      </c>
      <c r="F18" s="11">
        <f>WEEKNUM(Income_Data[[#This Row],[Date]], 2)</f>
        <v>18</v>
      </c>
      <c r="G18" s="11" t="str">
        <f>"Q"&amp;INT((MONTH(Income_Data[[#This Row],[Date]])-1)/3)+1</f>
        <v>Q2</v>
      </c>
      <c r="H18" s="12">
        <v>325.69233750000001</v>
      </c>
      <c r="I18" s="13">
        <v>244.8814567669173</v>
      </c>
      <c r="J18" s="11">
        <v>16</v>
      </c>
      <c r="K18" s="14">
        <v>20.35577109375</v>
      </c>
      <c r="L18" s="13">
        <v>15.305091047932331</v>
      </c>
      <c r="M18" s="15">
        <v>1411.2248983875002</v>
      </c>
      <c r="N18" s="15">
        <v>1061.0713521710527</v>
      </c>
      <c r="O18" s="15">
        <v>11141.249197796053</v>
      </c>
    </row>
    <row r="19" spans="1:15">
      <c r="A19" s="10">
        <v>43227</v>
      </c>
      <c r="B19" s="25">
        <f>MONTH(Income_Data[[#This Row],[Date]])</f>
        <v>5</v>
      </c>
      <c r="C19" s="18" t="str">
        <f t="shared" si="0"/>
        <v>May</v>
      </c>
      <c r="D19" s="18">
        <f>YEAR(Income_Data[[#This Row],[Date]])</f>
        <v>2018</v>
      </c>
      <c r="E19" s="11">
        <v>49</v>
      </c>
      <c r="F19" s="11">
        <f>WEEKNUM(Income_Data[[#This Row],[Date]], 2)</f>
        <v>19</v>
      </c>
      <c r="G19" s="11" t="str">
        <f>"Q"&amp;INT((MONTH(Income_Data[[#This Row],[Date]])-1)/3)+1</f>
        <v>Q2</v>
      </c>
      <c r="H19" s="12">
        <v>300</v>
      </c>
      <c r="I19" s="13">
        <v>225.56390977443607</v>
      </c>
      <c r="J19" s="11">
        <v>14.75</v>
      </c>
      <c r="K19" s="14">
        <v>20.338983050847457</v>
      </c>
      <c r="L19" s="13">
        <v>15.292468459283802</v>
      </c>
      <c r="M19" s="15">
        <v>1299.9000000000001</v>
      </c>
      <c r="N19" s="15">
        <v>977.36842105263156</v>
      </c>
      <c r="O19" s="15">
        <v>10262.368421052632</v>
      </c>
    </row>
    <row r="20" spans="1:15">
      <c r="A20" s="10">
        <v>43234</v>
      </c>
      <c r="B20" s="25">
        <f>MONTH(Income_Data[[#This Row],[Date]])</f>
        <v>5</v>
      </c>
      <c r="C20" s="18" t="str">
        <f t="shared" si="0"/>
        <v>May</v>
      </c>
      <c r="D20" s="18">
        <f>YEAR(Income_Data[[#This Row],[Date]])</f>
        <v>2018</v>
      </c>
      <c r="E20" s="11">
        <v>50</v>
      </c>
      <c r="F20" s="11">
        <f>WEEKNUM(Income_Data[[#This Row],[Date]], 2)</f>
        <v>20</v>
      </c>
      <c r="G20" s="11" t="str">
        <f>"Q"&amp;INT((MONTH(Income_Data[[#This Row],[Date]])-1)/3)+1</f>
        <v>Q2</v>
      </c>
      <c r="H20" s="12">
        <v>244</v>
      </c>
      <c r="I20" s="13">
        <v>183.45864661654133</v>
      </c>
      <c r="J20" s="11">
        <v>11.75</v>
      </c>
      <c r="K20" s="14">
        <v>20.76595744680851</v>
      </c>
      <c r="L20" s="13">
        <v>15.613501839705645</v>
      </c>
      <c r="M20" s="15">
        <v>1057.252</v>
      </c>
      <c r="N20" s="15">
        <v>794.92631578947362</v>
      </c>
      <c r="O20" s="15">
        <v>8346.7263157894722</v>
      </c>
    </row>
    <row r="21" spans="1:15">
      <c r="A21" s="10">
        <v>43241</v>
      </c>
      <c r="B21" s="25">
        <f>MONTH(Income_Data[[#This Row],[Date]])</f>
        <v>5</v>
      </c>
      <c r="C21" s="18" t="str">
        <f t="shared" si="0"/>
        <v>May</v>
      </c>
      <c r="D21" s="18">
        <f>YEAR(Income_Data[[#This Row],[Date]])</f>
        <v>2018</v>
      </c>
      <c r="E21" s="11">
        <v>51</v>
      </c>
      <c r="F21" s="11">
        <f>WEEKNUM(Income_Data[[#This Row],[Date]], 2)</f>
        <v>21</v>
      </c>
      <c r="G21" s="11" t="str">
        <f>"Q"&amp;INT((MONTH(Income_Data[[#This Row],[Date]])-1)/3)+1</f>
        <v>Q2</v>
      </c>
      <c r="H21" s="12">
        <v>196</v>
      </c>
      <c r="I21" s="13">
        <v>147.36842105263156</v>
      </c>
      <c r="J21" s="11">
        <v>9.75</v>
      </c>
      <c r="K21" s="14">
        <v>20.102564102564102</v>
      </c>
      <c r="L21" s="13">
        <v>15.114709851551956</v>
      </c>
      <c r="M21" s="15">
        <v>849.26800000000003</v>
      </c>
      <c r="N21" s="15">
        <v>638.54736842105262</v>
      </c>
      <c r="O21" s="15">
        <v>6704.7473684210527</v>
      </c>
    </row>
    <row r="22" spans="1:15">
      <c r="A22" s="10">
        <v>43248</v>
      </c>
      <c r="B22" s="25">
        <f>MONTH(Income_Data[[#This Row],[Date]])</f>
        <v>5</v>
      </c>
      <c r="C22" s="18" t="str">
        <f t="shared" si="0"/>
        <v>May</v>
      </c>
      <c r="D22" s="18">
        <f>YEAR(Income_Data[[#This Row],[Date]])</f>
        <v>2018</v>
      </c>
      <c r="E22" s="11">
        <v>52</v>
      </c>
      <c r="F22" s="11">
        <f>WEEKNUM(Income_Data[[#This Row],[Date]], 2)</f>
        <v>22</v>
      </c>
      <c r="G22" s="11" t="str">
        <f>"Q"&amp;INT((MONTH(Income_Data[[#This Row],[Date]])-1)/3)+1</f>
        <v>Q2</v>
      </c>
      <c r="H22" s="12">
        <v>137</v>
      </c>
      <c r="I22" s="13">
        <v>103.00751879699247</v>
      </c>
      <c r="J22" s="11">
        <v>6.75</v>
      </c>
      <c r="K22" s="14">
        <v>20.296296296296298</v>
      </c>
      <c r="L22" s="13">
        <v>15.260373155109995</v>
      </c>
      <c r="M22" s="15">
        <v>593.62099999999998</v>
      </c>
      <c r="N22" s="15">
        <v>446.33157894736837</v>
      </c>
      <c r="O22" s="15">
        <v>4686.4815789473678</v>
      </c>
    </row>
    <row r="23" spans="1:15">
      <c r="A23" s="10">
        <v>43255</v>
      </c>
      <c r="B23" s="25">
        <f>MONTH(Income_Data[[#This Row],[Date]])</f>
        <v>6</v>
      </c>
      <c r="C23" s="18" t="str">
        <f t="shared" si="0"/>
        <v>Jun</v>
      </c>
      <c r="D23" s="18">
        <f>YEAR(Income_Data[[#This Row],[Date]])</f>
        <v>2018</v>
      </c>
      <c r="E23" s="11">
        <v>53</v>
      </c>
      <c r="F23" s="11">
        <f>WEEKNUM(Income_Data[[#This Row],[Date]], 2)</f>
        <v>23</v>
      </c>
      <c r="G23" s="11" t="str">
        <f>"Q"&amp;INT((MONTH(Income_Data[[#This Row],[Date]])-1)/3)+1</f>
        <v>Q2</v>
      </c>
      <c r="H23" s="12">
        <v>260</v>
      </c>
      <c r="I23" s="13">
        <v>195.48872180451127</v>
      </c>
      <c r="J23" s="11">
        <v>12</v>
      </c>
      <c r="K23" s="14">
        <v>21.666666666666668</v>
      </c>
      <c r="L23" s="13">
        <v>16.290726817042607</v>
      </c>
      <c r="M23" s="15">
        <v>1126.5800000000002</v>
      </c>
      <c r="N23" s="15">
        <v>847.0526315789474</v>
      </c>
      <c r="O23" s="15">
        <v>8894.0526315789484</v>
      </c>
    </row>
    <row r="24" spans="1:15">
      <c r="A24" s="10">
        <v>43262</v>
      </c>
      <c r="B24" s="25">
        <f>MONTH(Income_Data[[#This Row],[Date]])</f>
        <v>6</v>
      </c>
      <c r="C24" s="18" t="str">
        <f t="shared" si="0"/>
        <v>Jun</v>
      </c>
      <c r="D24" s="18">
        <f>YEAR(Income_Data[[#This Row],[Date]])</f>
        <v>2018</v>
      </c>
      <c r="E24" s="11">
        <v>54</v>
      </c>
      <c r="F24" s="11">
        <f>WEEKNUM(Income_Data[[#This Row],[Date]], 2)</f>
        <v>24</v>
      </c>
      <c r="G24" s="11" t="str">
        <f>"Q"&amp;INT((MONTH(Income_Data[[#This Row],[Date]])-1)/3)+1</f>
        <v>Q2</v>
      </c>
      <c r="H24" s="12">
        <v>348</v>
      </c>
      <c r="I24" s="13">
        <v>261.65413533834584</v>
      </c>
      <c r="J24" s="11">
        <v>17.25</v>
      </c>
      <c r="K24" s="14">
        <v>20.173913043478262</v>
      </c>
      <c r="L24" s="13">
        <v>15.168355671788165</v>
      </c>
      <c r="M24" s="15">
        <v>1507.884</v>
      </c>
      <c r="N24" s="15">
        <v>1133.7473684210527</v>
      </c>
      <c r="O24" s="15">
        <v>11904.347368421053</v>
      </c>
    </row>
    <row r="25" spans="1:15">
      <c r="A25" s="10">
        <v>43269</v>
      </c>
      <c r="B25" s="25">
        <f>MONTH(Income_Data[[#This Row],[Date]])</f>
        <v>6</v>
      </c>
      <c r="C25" s="18" t="str">
        <f t="shared" si="0"/>
        <v>Jun</v>
      </c>
      <c r="D25" s="18">
        <f>YEAR(Income_Data[[#This Row],[Date]])</f>
        <v>2018</v>
      </c>
      <c r="E25" s="11">
        <v>55</v>
      </c>
      <c r="F25" s="11">
        <f>WEEKNUM(Income_Data[[#This Row],[Date]], 2)</f>
        <v>25</v>
      </c>
      <c r="G25" s="11" t="str">
        <f>"Q"&amp;INT((MONTH(Income_Data[[#This Row],[Date]])-1)/3)+1</f>
        <v>Q2</v>
      </c>
      <c r="H25" s="12">
        <v>325</v>
      </c>
      <c r="I25" s="13">
        <v>244.36090225563908</v>
      </c>
      <c r="J25" s="11">
        <v>16.75</v>
      </c>
      <c r="K25" s="14">
        <v>19.402985074626866</v>
      </c>
      <c r="L25" s="13">
        <v>14.588710582426213</v>
      </c>
      <c r="M25" s="15">
        <v>1408.2250000000001</v>
      </c>
      <c r="N25" s="15">
        <v>1058.8157894736842</v>
      </c>
      <c r="O25" s="15">
        <v>11117.565789473683</v>
      </c>
    </row>
    <row r="26" spans="1:15">
      <c r="A26" s="10">
        <v>43276</v>
      </c>
      <c r="B26" s="25">
        <f>MONTH(Income_Data[[#This Row],[Date]])</f>
        <v>6</v>
      </c>
      <c r="C26" s="18" t="str">
        <f t="shared" si="0"/>
        <v>Jun</v>
      </c>
      <c r="D26" s="18">
        <f>YEAR(Income_Data[[#This Row],[Date]])</f>
        <v>2018</v>
      </c>
      <c r="E26" s="11">
        <v>56</v>
      </c>
      <c r="F26" s="11">
        <f>WEEKNUM(Income_Data[[#This Row],[Date]], 2)</f>
        <v>26</v>
      </c>
      <c r="G26" s="11" t="str">
        <f>"Q"&amp;INT((MONTH(Income_Data[[#This Row],[Date]])-1)/3)+1</f>
        <v>Q2</v>
      </c>
      <c r="H26" s="12">
        <v>351</v>
      </c>
      <c r="I26" s="13">
        <v>263.90977443609023</v>
      </c>
      <c r="J26" s="11">
        <v>16.25</v>
      </c>
      <c r="K26" s="14">
        <v>21.6</v>
      </c>
      <c r="L26" s="13">
        <v>16.2406015037594</v>
      </c>
      <c r="M26" s="15">
        <v>1520.883</v>
      </c>
      <c r="N26" s="15">
        <v>1143.5210526315791</v>
      </c>
      <c r="O26" s="15">
        <v>12006.971052631581</v>
      </c>
    </row>
    <row r="27" spans="1:15">
      <c r="A27" s="10">
        <v>43283</v>
      </c>
      <c r="B27" s="25">
        <f>MONTH(Income_Data[[#This Row],[Date]])</f>
        <v>7</v>
      </c>
      <c r="C27" s="18" t="str">
        <f t="shared" si="0"/>
        <v>Jul</v>
      </c>
      <c r="D27" s="18">
        <f>YEAR(Income_Data[[#This Row],[Date]])</f>
        <v>2018</v>
      </c>
      <c r="E27" s="11">
        <v>57</v>
      </c>
      <c r="F27" s="11">
        <f>WEEKNUM(Income_Data[[#This Row],[Date]], 2)</f>
        <v>27</v>
      </c>
      <c r="G27" s="11" t="str">
        <f>"Q"&amp;INT((MONTH(Income_Data[[#This Row],[Date]])-1)/3)+1</f>
        <v>Q3</v>
      </c>
      <c r="H27" s="12">
        <v>274</v>
      </c>
      <c r="I27" s="13">
        <v>206.01503759398494</v>
      </c>
      <c r="J27" s="11">
        <v>12.5</v>
      </c>
      <c r="K27" s="14">
        <v>21.92</v>
      </c>
      <c r="L27" s="13">
        <v>16.481203007518797</v>
      </c>
      <c r="M27" s="15">
        <v>1187.242</v>
      </c>
      <c r="N27" s="15">
        <v>892.66315789473674</v>
      </c>
      <c r="O27" s="15">
        <v>9372.9631578947356</v>
      </c>
    </row>
    <row r="28" spans="1:15">
      <c r="A28" s="10">
        <v>43290</v>
      </c>
      <c r="B28" s="25">
        <f>MONTH(Income_Data[[#This Row],[Date]])</f>
        <v>7</v>
      </c>
      <c r="C28" s="18" t="str">
        <f t="shared" si="0"/>
        <v>Jul</v>
      </c>
      <c r="D28" s="18">
        <f>YEAR(Income_Data[[#This Row],[Date]])</f>
        <v>2018</v>
      </c>
      <c r="E28" s="11">
        <v>58</v>
      </c>
      <c r="F28" s="11">
        <f>WEEKNUM(Income_Data[[#This Row],[Date]], 2)</f>
        <v>28</v>
      </c>
      <c r="G28" s="11" t="str">
        <f>"Q"&amp;INT((MONTH(Income_Data[[#This Row],[Date]])-1)/3)+1</f>
        <v>Q3</v>
      </c>
      <c r="H28" s="12">
        <v>366</v>
      </c>
      <c r="I28" s="13">
        <v>275.18796992481202</v>
      </c>
      <c r="J28" s="11">
        <v>15.5</v>
      </c>
      <c r="K28" s="14">
        <v>23.612903225806452</v>
      </c>
      <c r="L28" s="13">
        <v>17.754062575794325</v>
      </c>
      <c r="M28" s="15">
        <v>1585.8780000000002</v>
      </c>
      <c r="N28" s="15">
        <v>1192.3894736842105</v>
      </c>
      <c r="O28" s="15">
        <v>12520.089473684211</v>
      </c>
    </row>
    <row r="29" spans="1:15">
      <c r="A29" s="10">
        <v>43297</v>
      </c>
      <c r="B29" s="25">
        <f>MONTH(Income_Data[[#This Row],[Date]])</f>
        <v>7</v>
      </c>
      <c r="C29" s="18" t="str">
        <f t="shared" si="0"/>
        <v>Jul</v>
      </c>
      <c r="D29" s="18">
        <f>YEAR(Income_Data[[#This Row],[Date]])</f>
        <v>2018</v>
      </c>
      <c r="E29" s="11">
        <v>59</v>
      </c>
      <c r="F29" s="11">
        <f>WEEKNUM(Income_Data[[#This Row],[Date]], 2)</f>
        <v>29</v>
      </c>
      <c r="G29" s="11" t="str">
        <f>"Q"&amp;INT((MONTH(Income_Data[[#This Row],[Date]])-1)/3)+1</f>
        <v>Q3</v>
      </c>
      <c r="H29" s="12">
        <v>453</v>
      </c>
      <c r="I29" s="13">
        <v>340.6015037593985</v>
      </c>
      <c r="J29" s="11">
        <v>17.5</v>
      </c>
      <c r="K29" s="14">
        <v>25.885714285714286</v>
      </c>
      <c r="L29" s="13">
        <v>19.462943071965629</v>
      </c>
      <c r="M29" s="15">
        <v>1962.8490000000002</v>
      </c>
      <c r="N29" s="15">
        <v>1475.8263157894737</v>
      </c>
      <c r="O29" s="15">
        <v>15496.176315789475</v>
      </c>
    </row>
    <row r="30" spans="1:15">
      <c r="A30" s="10">
        <v>43304</v>
      </c>
      <c r="B30" s="25">
        <f>MONTH(Income_Data[[#This Row],[Date]])</f>
        <v>7</v>
      </c>
      <c r="C30" s="18" t="str">
        <f t="shared" si="0"/>
        <v>Jul</v>
      </c>
      <c r="D30" s="18">
        <f>YEAR(Income_Data[[#This Row],[Date]])</f>
        <v>2018</v>
      </c>
      <c r="E30" s="11">
        <v>60</v>
      </c>
      <c r="F30" s="11">
        <f>WEEKNUM(Income_Data[[#This Row],[Date]], 2)</f>
        <v>30</v>
      </c>
      <c r="G30" s="11" t="str">
        <f>"Q"&amp;INT((MONTH(Income_Data[[#This Row],[Date]])-1)/3)+1</f>
        <v>Q3</v>
      </c>
      <c r="H30" s="12">
        <v>489</v>
      </c>
      <c r="I30" s="13">
        <v>367.66917293233081</v>
      </c>
      <c r="J30" s="16">
        <v>18.5</v>
      </c>
      <c r="K30" s="14">
        <v>26.432432432432432</v>
      </c>
      <c r="L30" s="13">
        <v>19.874009347693558</v>
      </c>
      <c r="M30" s="15">
        <v>2118.837</v>
      </c>
      <c r="N30" s="15">
        <v>1593.1105263157895</v>
      </c>
      <c r="O30" s="15">
        <v>16727.660526315791</v>
      </c>
    </row>
    <row r="31" spans="1:15">
      <c r="A31" s="10">
        <v>43318</v>
      </c>
      <c r="B31" s="25">
        <f>MONTH(Income_Data[[#This Row],[Date]])</f>
        <v>8</v>
      </c>
      <c r="C31" s="18" t="str">
        <f t="shared" si="0"/>
        <v>Aug</v>
      </c>
      <c r="D31" s="18">
        <f>YEAR(Income_Data[[#This Row],[Date]])</f>
        <v>2018</v>
      </c>
      <c r="E31" s="11">
        <v>62</v>
      </c>
      <c r="F31" s="11">
        <f>WEEKNUM(Income_Data[[#This Row],[Date]], 2)</f>
        <v>32</v>
      </c>
      <c r="G31" s="11" t="str">
        <f>"Q"&amp;INT((MONTH(Income_Data[[#This Row],[Date]])-1)/3)+1</f>
        <v>Q3</v>
      </c>
      <c r="H31" s="12">
        <v>699</v>
      </c>
      <c r="I31" s="13">
        <v>525.56390977443607</v>
      </c>
      <c r="J31" s="11">
        <v>24.75</v>
      </c>
      <c r="K31" s="14">
        <v>28.242424242424242</v>
      </c>
      <c r="L31" s="13">
        <v>21.23490544543176</v>
      </c>
      <c r="M31" s="15">
        <v>3028.7670000000003</v>
      </c>
      <c r="N31" s="15">
        <v>2277.2684210526318</v>
      </c>
      <c r="O31" s="15">
        <v>23911.318421052634</v>
      </c>
    </row>
    <row r="32" spans="1:15">
      <c r="A32" s="10">
        <v>43325</v>
      </c>
      <c r="B32" s="25">
        <f>MONTH(Income_Data[[#This Row],[Date]])</f>
        <v>8</v>
      </c>
      <c r="C32" s="18" t="str">
        <f t="shared" si="0"/>
        <v>Aug</v>
      </c>
      <c r="D32" s="18">
        <f>YEAR(Income_Data[[#This Row],[Date]])</f>
        <v>2018</v>
      </c>
      <c r="E32" s="11">
        <v>63</v>
      </c>
      <c r="F32" s="11">
        <f>WEEKNUM(Income_Data[[#This Row],[Date]], 2)</f>
        <v>33</v>
      </c>
      <c r="G32" s="11" t="str">
        <f>"Q"&amp;INT((MONTH(Income_Data[[#This Row],[Date]])-1)/3)+1</f>
        <v>Q3</v>
      </c>
      <c r="H32" s="12">
        <v>539</v>
      </c>
      <c r="I32" s="13">
        <v>405.26315789473682</v>
      </c>
      <c r="J32" s="11">
        <v>19</v>
      </c>
      <c r="K32" s="14">
        <v>28.368421052631579</v>
      </c>
      <c r="L32" s="13">
        <v>21.329639889196674</v>
      </c>
      <c r="M32" s="15">
        <v>2335.4870000000001</v>
      </c>
      <c r="N32" s="15">
        <v>1756.0052631578947</v>
      </c>
      <c r="O32" s="15">
        <v>18438.055263157894</v>
      </c>
    </row>
    <row r="33" spans="1:15">
      <c r="A33" s="10">
        <v>43332</v>
      </c>
      <c r="B33" s="25">
        <f>MONTH(Income_Data[[#This Row],[Date]])</f>
        <v>8</v>
      </c>
      <c r="C33" s="18" t="str">
        <f t="shared" si="0"/>
        <v>Aug</v>
      </c>
      <c r="D33" s="18">
        <f>YEAR(Income_Data[[#This Row],[Date]])</f>
        <v>2018</v>
      </c>
      <c r="E33" s="11">
        <v>64</v>
      </c>
      <c r="F33" s="11">
        <f>WEEKNUM(Income_Data[[#This Row],[Date]], 2)</f>
        <v>34</v>
      </c>
      <c r="G33" s="11" t="str">
        <f>"Q"&amp;INT((MONTH(Income_Data[[#This Row],[Date]])-1)/3)+1</f>
        <v>Q3</v>
      </c>
      <c r="H33" s="12">
        <v>320</v>
      </c>
      <c r="I33" s="13">
        <v>240.6015037593985</v>
      </c>
      <c r="J33" s="11">
        <v>11.5</v>
      </c>
      <c r="K33" s="14">
        <v>27.826086956521738</v>
      </c>
      <c r="L33" s="13">
        <v>20.92186989212161</v>
      </c>
      <c r="M33" s="15">
        <v>1386.56</v>
      </c>
      <c r="N33" s="15">
        <v>1042.5263157894738</v>
      </c>
      <c r="O33" s="15">
        <v>10946.526315789475</v>
      </c>
    </row>
    <row r="34" spans="1:15">
      <c r="A34" s="10">
        <v>43339</v>
      </c>
      <c r="B34" s="25">
        <f>MONTH(Income_Data[[#This Row],[Date]])</f>
        <v>8</v>
      </c>
      <c r="C34" s="18" t="str">
        <f t="shared" si="0"/>
        <v>Aug</v>
      </c>
      <c r="D34" s="18">
        <f>YEAR(Income_Data[[#This Row],[Date]])</f>
        <v>2018</v>
      </c>
      <c r="E34" s="11">
        <v>65</v>
      </c>
      <c r="F34" s="11">
        <f>WEEKNUM(Income_Data[[#This Row],[Date]], 2)</f>
        <v>35</v>
      </c>
      <c r="G34" s="11" t="str">
        <f>"Q"&amp;INT((MONTH(Income_Data[[#This Row],[Date]])-1)/3)+1</f>
        <v>Q3</v>
      </c>
      <c r="H34" s="12">
        <v>351</v>
      </c>
      <c r="I34" s="13">
        <v>263.90977443609023</v>
      </c>
      <c r="J34" s="11">
        <v>12</v>
      </c>
      <c r="K34" s="14">
        <v>29.25</v>
      </c>
      <c r="L34" s="13">
        <v>21.992481203007518</v>
      </c>
      <c r="M34" s="15">
        <v>1520.883</v>
      </c>
      <c r="N34" s="15">
        <v>1143.5210526315791</v>
      </c>
      <c r="O34" s="15">
        <v>12006.971052631581</v>
      </c>
    </row>
    <row r="35" spans="1:15">
      <c r="A35" s="10">
        <v>43346</v>
      </c>
      <c r="B35" s="25">
        <f>MONTH(Income_Data[[#This Row],[Date]])</f>
        <v>9</v>
      </c>
      <c r="C35" s="18" t="str">
        <f t="shared" si="0"/>
        <v>Sep</v>
      </c>
      <c r="D35" s="18">
        <f>YEAR(Income_Data[[#This Row],[Date]])</f>
        <v>2018</v>
      </c>
      <c r="E35" s="11">
        <v>66</v>
      </c>
      <c r="F35" s="11">
        <f>WEEKNUM(Income_Data[[#This Row],[Date]], 2)</f>
        <v>36</v>
      </c>
      <c r="G35" s="11" t="str">
        <f>"Q"&amp;INT((MONTH(Income_Data[[#This Row],[Date]])-1)/3)+1</f>
        <v>Q3</v>
      </c>
      <c r="H35" s="12">
        <v>488</v>
      </c>
      <c r="I35" s="13">
        <v>366.91729323308266</v>
      </c>
      <c r="J35" s="11">
        <v>15.5</v>
      </c>
      <c r="K35" s="14">
        <v>31.483870967741936</v>
      </c>
      <c r="L35" s="13">
        <v>23.67208343439243</v>
      </c>
      <c r="M35" s="15">
        <v>2114.5039999999999</v>
      </c>
      <c r="N35" s="15">
        <v>1589.8526315789472</v>
      </c>
      <c r="O35" s="15">
        <v>16693.452631578944</v>
      </c>
    </row>
    <row r="36" spans="1:15">
      <c r="A36" s="10">
        <v>43353</v>
      </c>
      <c r="B36" s="25">
        <f>MONTH(Income_Data[[#This Row],[Date]])</f>
        <v>9</v>
      </c>
      <c r="C36" s="18" t="str">
        <f t="shared" si="0"/>
        <v>Sep</v>
      </c>
      <c r="D36" s="18">
        <f>YEAR(Income_Data[[#This Row],[Date]])</f>
        <v>2018</v>
      </c>
      <c r="E36" s="11">
        <v>67</v>
      </c>
      <c r="F36" s="11">
        <f>WEEKNUM(Income_Data[[#This Row],[Date]], 2)</f>
        <v>37</v>
      </c>
      <c r="G36" s="11" t="str">
        <f>"Q"&amp;INT((MONTH(Income_Data[[#This Row],[Date]])-1)/3)+1</f>
        <v>Q3</v>
      </c>
      <c r="H36" s="12">
        <v>405</v>
      </c>
      <c r="I36" s="13">
        <v>304.51127819548873</v>
      </c>
      <c r="J36" s="11">
        <v>13.75</v>
      </c>
      <c r="K36" s="14">
        <v>29.454545454545453</v>
      </c>
      <c r="L36" s="13">
        <v>22.146274777853726</v>
      </c>
      <c r="M36" s="15">
        <v>1754.865</v>
      </c>
      <c r="N36" s="15">
        <v>1319.4473684210527</v>
      </c>
      <c r="O36" s="15">
        <v>13854.197368421053</v>
      </c>
    </row>
    <row r="37" spans="1:15">
      <c r="A37" s="10">
        <v>43360</v>
      </c>
      <c r="B37" s="25">
        <f>MONTH(Income_Data[[#This Row],[Date]])</f>
        <v>9</v>
      </c>
      <c r="C37" s="18" t="str">
        <f t="shared" si="0"/>
        <v>Sep</v>
      </c>
      <c r="D37" s="18">
        <f>YEAR(Income_Data[[#This Row],[Date]])</f>
        <v>2018</v>
      </c>
      <c r="E37" s="11">
        <v>68</v>
      </c>
      <c r="F37" s="11">
        <f>WEEKNUM(Income_Data[[#This Row],[Date]], 2)</f>
        <v>38</v>
      </c>
      <c r="G37" s="11" t="str">
        <f>"Q"&amp;INT((MONTH(Income_Data[[#This Row],[Date]])-1)/3)+1</f>
        <v>Q3</v>
      </c>
      <c r="H37" s="12">
        <v>297</v>
      </c>
      <c r="I37" s="13">
        <v>223.30827067669171</v>
      </c>
      <c r="J37" s="11">
        <v>10.5</v>
      </c>
      <c r="K37" s="14">
        <v>28.285714285714285</v>
      </c>
      <c r="L37" s="13">
        <v>21.267454350161113</v>
      </c>
      <c r="M37" s="15">
        <v>1286.9010000000001</v>
      </c>
      <c r="N37" s="15">
        <v>967.59473684210525</v>
      </c>
      <c r="O37" s="15">
        <v>10159.744736842105</v>
      </c>
    </row>
    <row r="38" spans="1:15">
      <c r="A38" s="10">
        <v>43367</v>
      </c>
      <c r="B38" s="25">
        <f>MONTH(Income_Data[[#This Row],[Date]])</f>
        <v>9</v>
      </c>
      <c r="C38" s="18" t="str">
        <f t="shared" si="0"/>
        <v>Sep</v>
      </c>
      <c r="D38" s="18">
        <f>YEAR(Income_Data[[#This Row],[Date]])</f>
        <v>2018</v>
      </c>
      <c r="E38" s="11">
        <v>69</v>
      </c>
      <c r="F38" s="11">
        <f>WEEKNUM(Income_Data[[#This Row],[Date]], 2)</f>
        <v>39</v>
      </c>
      <c r="G38" s="11" t="str">
        <f>"Q"&amp;INT((MONTH(Income_Data[[#This Row],[Date]])-1)/3)+1</f>
        <v>Q3</v>
      </c>
      <c r="H38" s="12">
        <v>397</v>
      </c>
      <c r="I38" s="13">
        <v>298.49624060150376</v>
      </c>
      <c r="J38" s="11">
        <v>14.5</v>
      </c>
      <c r="K38" s="14">
        <v>27.379310344827587</v>
      </c>
      <c r="L38" s="13">
        <v>20.585947627689915</v>
      </c>
      <c r="M38" s="15">
        <v>1720.201</v>
      </c>
      <c r="N38" s="15">
        <v>1293.3842105263159</v>
      </c>
      <c r="O38" s="15">
        <v>13580.534210526317</v>
      </c>
    </row>
    <row r="39" spans="1:15">
      <c r="A39" s="10">
        <v>43381</v>
      </c>
      <c r="B39" s="25">
        <f>MONTH(Income_Data[[#This Row],[Date]])</f>
        <v>10</v>
      </c>
      <c r="C39" s="18" t="str">
        <f t="shared" si="0"/>
        <v>Oct</v>
      </c>
      <c r="D39" s="18">
        <f>YEAR(Income_Data[[#This Row],[Date]])</f>
        <v>2018</v>
      </c>
      <c r="E39" s="11">
        <v>71</v>
      </c>
      <c r="F39" s="11">
        <f>WEEKNUM(Income_Data[[#This Row],[Date]], 2)</f>
        <v>41</v>
      </c>
      <c r="G39" s="11" t="str">
        <f>"Q"&amp;INT((MONTH(Income_Data[[#This Row],[Date]])-1)/3)+1</f>
        <v>Q4</v>
      </c>
      <c r="H39" s="12">
        <v>325</v>
      </c>
      <c r="I39" s="13">
        <v>244.36090225563908</v>
      </c>
      <c r="J39" s="11">
        <v>11.75</v>
      </c>
      <c r="K39" s="14">
        <v>27.659574468085108</v>
      </c>
      <c r="L39" s="13">
        <v>20.796672532394815</v>
      </c>
      <c r="M39" s="15">
        <v>1408.2250000000001</v>
      </c>
      <c r="N39" s="15">
        <v>1058.8157894736842</v>
      </c>
      <c r="O39" s="15">
        <v>11117.565789473683</v>
      </c>
    </row>
    <row r="40" spans="1:15">
      <c r="A40" s="10">
        <v>43388</v>
      </c>
      <c r="B40" s="25">
        <f>MONTH(Income_Data[[#This Row],[Date]])</f>
        <v>10</v>
      </c>
      <c r="C40" s="18" t="str">
        <f t="shared" si="0"/>
        <v>Oct</v>
      </c>
      <c r="D40" s="18">
        <f>YEAR(Income_Data[[#This Row],[Date]])</f>
        <v>2018</v>
      </c>
      <c r="E40" s="11">
        <v>72</v>
      </c>
      <c r="F40" s="11">
        <f>WEEKNUM(Income_Data[[#This Row],[Date]], 2)</f>
        <v>42</v>
      </c>
      <c r="G40" s="11" t="str">
        <f>"Q"&amp;INT((MONTH(Income_Data[[#This Row],[Date]])-1)/3)+1</f>
        <v>Q4</v>
      </c>
      <c r="H40" s="12">
        <v>455</v>
      </c>
      <c r="I40" s="13">
        <v>342.10526315789474</v>
      </c>
      <c r="J40" s="11">
        <v>16</v>
      </c>
      <c r="K40" s="14">
        <v>28.4375</v>
      </c>
      <c r="L40" s="13">
        <v>21.381578947368421</v>
      </c>
      <c r="M40" s="15">
        <v>1971.5150000000001</v>
      </c>
      <c r="N40" s="15">
        <v>1482.3421052631579</v>
      </c>
      <c r="O40" s="15">
        <v>15564.592105263158</v>
      </c>
    </row>
    <row r="41" spans="1:15">
      <c r="A41" s="10">
        <v>43395</v>
      </c>
      <c r="B41" s="25">
        <f>MONTH(Income_Data[[#This Row],[Date]])</f>
        <v>10</v>
      </c>
      <c r="C41" s="18" t="str">
        <f t="shared" si="0"/>
        <v>Oct</v>
      </c>
      <c r="D41" s="18">
        <f>YEAR(Income_Data[[#This Row],[Date]])</f>
        <v>2018</v>
      </c>
      <c r="E41" s="11">
        <v>73</v>
      </c>
      <c r="F41" s="11">
        <f>WEEKNUM(Income_Data[[#This Row],[Date]], 2)</f>
        <v>43</v>
      </c>
      <c r="G41" s="11" t="str">
        <f>"Q"&amp;INT((MONTH(Income_Data[[#This Row],[Date]])-1)/3)+1</f>
        <v>Q4</v>
      </c>
      <c r="H41" s="12">
        <v>506</v>
      </c>
      <c r="I41" s="13">
        <v>380.45112781954884</v>
      </c>
      <c r="J41" s="11">
        <v>17.5</v>
      </c>
      <c r="K41" s="14">
        <v>28.914285714285715</v>
      </c>
      <c r="L41" s="13">
        <v>21.740064446831362</v>
      </c>
      <c r="M41" s="15">
        <v>2192.498</v>
      </c>
      <c r="N41" s="15">
        <v>1648.4947368421051</v>
      </c>
      <c r="O41" s="15">
        <v>17309.194736842102</v>
      </c>
    </row>
    <row r="42" spans="1:15">
      <c r="A42" s="10">
        <v>43402</v>
      </c>
      <c r="B42" s="25">
        <f>MONTH(Income_Data[[#This Row],[Date]])</f>
        <v>10</v>
      </c>
      <c r="C42" s="18" t="str">
        <f t="shared" si="0"/>
        <v>Oct</v>
      </c>
      <c r="D42" s="18">
        <f>YEAR(Income_Data[[#This Row],[Date]])</f>
        <v>2018</v>
      </c>
      <c r="E42" s="11">
        <v>74</v>
      </c>
      <c r="F42" s="11">
        <f>WEEKNUM(Income_Data[[#This Row],[Date]], 2)</f>
        <v>44</v>
      </c>
      <c r="G42" s="11" t="str">
        <f>"Q"&amp;INT((MONTH(Income_Data[[#This Row],[Date]])-1)/3)+1</f>
        <v>Q4</v>
      </c>
      <c r="H42" s="12">
        <v>470</v>
      </c>
      <c r="I42" s="13">
        <v>353.38345864661653</v>
      </c>
      <c r="J42" s="11">
        <v>15.5</v>
      </c>
      <c r="K42" s="14">
        <v>30.322580645161292</v>
      </c>
      <c r="L42" s="13">
        <v>22.798932815910742</v>
      </c>
      <c r="M42" s="15">
        <v>2036.51</v>
      </c>
      <c r="N42" s="15">
        <v>1531.2105263157896</v>
      </c>
      <c r="O42" s="15">
        <v>16077.71052631579</v>
      </c>
    </row>
    <row r="43" spans="1:15">
      <c r="A43" s="10">
        <v>43409</v>
      </c>
      <c r="B43" s="25">
        <f>MONTH(Income_Data[[#This Row],[Date]])</f>
        <v>11</v>
      </c>
      <c r="C43" s="18" t="str">
        <f t="shared" si="0"/>
        <v>Nov</v>
      </c>
      <c r="D43" s="18">
        <f>YEAR(Income_Data[[#This Row],[Date]])</f>
        <v>2018</v>
      </c>
      <c r="E43" s="11">
        <v>75</v>
      </c>
      <c r="F43" s="11">
        <f>WEEKNUM(Income_Data[[#This Row],[Date]], 2)</f>
        <v>45</v>
      </c>
      <c r="G43" s="11" t="str">
        <f>"Q"&amp;INT((MONTH(Income_Data[[#This Row],[Date]])-1)/3)+1</f>
        <v>Q4</v>
      </c>
      <c r="H43" s="12">
        <v>236</v>
      </c>
      <c r="I43" s="13">
        <v>177.44360902255639</v>
      </c>
      <c r="J43" s="11">
        <v>10</v>
      </c>
      <c r="K43" s="14">
        <v>23.6</v>
      </c>
      <c r="L43" s="13">
        <v>17.744360902255639</v>
      </c>
      <c r="M43" s="15">
        <v>1022.5880000000001</v>
      </c>
      <c r="N43" s="15">
        <v>768.8631578947369</v>
      </c>
      <c r="O43" s="15">
        <v>8073.0631578947377</v>
      </c>
    </row>
    <row r="44" spans="1:15">
      <c r="A44" s="10">
        <v>43416</v>
      </c>
      <c r="B44" s="25">
        <f>MONTH(Income_Data[[#This Row],[Date]])</f>
        <v>11</v>
      </c>
      <c r="C44" s="18" t="str">
        <f t="shared" si="0"/>
        <v>Nov</v>
      </c>
      <c r="D44" s="18">
        <f>YEAR(Income_Data[[#This Row],[Date]])</f>
        <v>2018</v>
      </c>
      <c r="E44" s="11">
        <v>76</v>
      </c>
      <c r="F44" s="11">
        <f>WEEKNUM(Income_Data[[#This Row],[Date]], 2)</f>
        <v>46</v>
      </c>
      <c r="G44" s="11" t="str">
        <f>"Q"&amp;INT((MONTH(Income_Data[[#This Row],[Date]])-1)/3)+1</f>
        <v>Q4</v>
      </c>
      <c r="H44" s="12">
        <v>295</v>
      </c>
      <c r="I44" s="13">
        <v>221.80451127819546</v>
      </c>
      <c r="J44" s="11">
        <v>10.5</v>
      </c>
      <c r="K44" s="14">
        <v>28.095238095238095</v>
      </c>
      <c r="L44" s="13">
        <v>21.124239169351949</v>
      </c>
      <c r="M44" s="15">
        <v>1278.2350000000001</v>
      </c>
      <c r="N44" s="15">
        <v>961.07894736842093</v>
      </c>
      <c r="O44" s="15">
        <v>10091.32894736842</v>
      </c>
    </row>
    <row r="45" spans="1:15">
      <c r="A45" s="10">
        <v>43430</v>
      </c>
      <c r="B45" s="25">
        <f>MONTH(Income_Data[[#This Row],[Date]])</f>
        <v>11</v>
      </c>
      <c r="C45" s="18" t="str">
        <f t="shared" si="0"/>
        <v>Nov</v>
      </c>
      <c r="D45" s="18">
        <f>YEAR(Income_Data[[#This Row],[Date]])</f>
        <v>2018</v>
      </c>
      <c r="E45" s="11">
        <v>78</v>
      </c>
      <c r="F45" s="11">
        <f>WEEKNUM(Income_Data[[#This Row],[Date]], 2)</f>
        <v>48</v>
      </c>
      <c r="G45" s="11" t="str">
        <f>"Q"&amp;INT((MONTH(Income_Data[[#This Row],[Date]])-1)/3)+1</f>
        <v>Q4</v>
      </c>
      <c r="H45" s="12">
        <v>318</v>
      </c>
      <c r="I45" s="13">
        <v>239.09774436090225</v>
      </c>
      <c r="J45" s="11">
        <v>11</v>
      </c>
      <c r="K45" s="14">
        <v>28.90909090909091</v>
      </c>
      <c r="L45" s="13">
        <v>21.73615857826384</v>
      </c>
      <c r="M45" s="15">
        <v>1377.894</v>
      </c>
      <c r="N45" s="15">
        <v>1036.0105263157895</v>
      </c>
      <c r="O45" s="15">
        <v>10878.11052631579</v>
      </c>
    </row>
    <row r="46" spans="1:15">
      <c r="A46" s="10">
        <v>43444</v>
      </c>
      <c r="B46" s="25">
        <f>MONTH(Income_Data[[#This Row],[Date]])</f>
        <v>12</v>
      </c>
      <c r="C46" s="18" t="str">
        <f t="shared" si="0"/>
        <v>Dec</v>
      </c>
      <c r="D46" s="18">
        <f>YEAR(Income_Data[[#This Row],[Date]])</f>
        <v>2018</v>
      </c>
      <c r="E46" s="11">
        <v>80</v>
      </c>
      <c r="F46" s="11">
        <f>WEEKNUM(Income_Data[[#This Row],[Date]], 2)</f>
        <v>50</v>
      </c>
      <c r="G46" s="11" t="str">
        <f>"Q"&amp;INT((MONTH(Income_Data[[#This Row],[Date]])-1)/3)+1</f>
        <v>Q4</v>
      </c>
      <c r="H46" s="12">
        <v>521</v>
      </c>
      <c r="I46" s="13">
        <v>400.76923076923077</v>
      </c>
      <c r="J46" s="11">
        <v>17.75</v>
      </c>
      <c r="K46" s="14">
        <v>29.35211267605634</v>
      </c>
      <c r="L46" s="13">
        <v>22.578548212351031</v>
      </c>
      <c r="M46" s="15">
        <v>2257.4929999999999</v>
      </c>
      <c r="N46" s="15">
        <v>1736.533076923077</v>
      </c>
      <c r="O46" s="15">
        <v>18233.597307692307</v>
      </c>
    </row>
    <row r="47" spans="1:15">
      <c r="A47" s="10">
        <v>43451</v>
      </c>
      <c r="B47" s="25">
        <f>MONTH(Income_Data[[#This Row],[Date]])</f>
        <v>12</v>
      </c>
      <c r="C47" s="18" t="str">
        <f t="shared" si="0"/>
        <v>Dec</v>
      </c>
      <c r="D47" s="18">
        <f>YEAR(Income_Data[[#This Row],[Date]])</f>
        <v>2018</v>
      </c>
      <c r="E47" s="11">
        <v>81</v>
      </c>
      <c r="F47" s="11">
        <f>WEEKNUM(Income_Data[[#This Row],[Date]], 2)</f>
        <v>51</v>
      </c>
      <c r="G47" s="11" t="str">
        <f>"Q"&amp;INT((MONTH(Income_Data[[#This Row],[Date]])-1)/3)+1</f>
        <v>Q4</v>
      </c>
      <c r="H47" s="12">
        <v>449</v>
      </c>
      <c r="I47" s="13">
        <v>356.34920634920633</v>
      </c>
      <c r="J47" s="11">
        <v>16</v>
      </c>
      <c r="K47" s="14">
        <v>28.0625</v>
      </c>
      <c r="L47" s="13">
        <v>22.271825396825395</v>
      </c>
      <c r="M47" s="15">
        <v>1945.5170000000001</v>
      </c>
      <c r="N47" s="15">
        <v>1544.0611111111111</v>
      </c>
      <c r="O47" s="15">
        <v>16212.641666666666</v>
      </c>
    </row>
    <row r="48" spans="1:15">
      <c r="A48" s="10">
        <v>43458</v>
      </c>
      <c r="B48" s="25">
        <f>MONTH(Income_Data[[#This Row],[Date]])</f>
        <v>12</v>
      </c>
      <c r="C48" s="18" t="str">
        <f t="shared" si="0"/>
        <v>Dec</v>
      </c>
      <c r="D48" s="18">
        <f>YEAR(Income_Data[[#This Row],[Date]])</f>
        <v>2018</v>
      </c>
      <c r="E48" s="11">
        <v>82</v>
      </c>
      <c r="F48" s="11">
        <f>WEEKNUM(Income_Data[[#This Row],[Date]], 2)</f>
        <v>52</v>
      </c>
      <c r="G48" s="11" t="str">
        <f>"Q"&amp;INT((MONTH(Income_Data[[#This Row],[Date]])-1)/3)+1</f>
        <v>Q4</v>
      </c>
      <c r="H48" s="12">
        <v>528</v>
      </c>
      <c r="I48" s="13">
        <v>412.5</v>
      </c>
      <c r="J48" s="11">
        <v>18</v>
      </c>
      <c r="K48" s="14">
        <v>29.333333333333332</v>
      </c>
      <c r="L48" s="13">
        <v>22.916666666666668</v>
      </c>
      <c r="M48" s="15">
        <v>2287.8240000000001</v>
      </c>
      <c r="N48" s="15">
        <v>1787.3625000000002</v>
      </c>
      <c r="O48" s="15">
        <v>18767.306250000001</v>
      </c>
    </row>
    <row r="49" spans="1:15">
      <c r="A49" s="10">
        <v>43472</v>
      </c>
      <c r="B49" s="25">
        <f>MONTH(Income_Data[[#This Row],[Date]])</f>
        <v>1</v>
      </c>
      <c r="C49" s="18" t="str">
        <f t="shared" si="0"/>
        <v>Jan</v>
      </c>
      <c r="D49" s="18">
        <f>YEAR(Income_Data[[#This Row],[Date]])</f>
        <v>2019</v>
      </c>
      <c r="E49" s="11">
        <v>84</v>
      </c>
      <c r="F49" s="11">
        <f>WEEKNUM(Income_Data[[#This Row],[Date]], 2)</f>
        <v>2</v>
      </c>
      <c r="G49" s="11" t="str">
        <f>"Q"&amp;INT((MONTH(Income_Data[[#This Row],[Date]])-1)/3)+1</f>
        <v>Q1</v>
      </c>
      <c r="H49" s="12">
        <v>323</v>
      </c>
      <c r="I49" s="13">
        <v>250.3875968992248</v>
      </c>
      <c r="J49" s="11">
        <v>11</v>
      </c>
      <c r="K49" s="14">
        <v>29.363636363636363</v>
      </c>
      <c r="L49" s="13">
        <v>22.762508809020435</v>
      </c>
      <c r="M49" s="15">
        <v>1399.559</v>
      </c>
      <c r="N49" s="15">
        <v>1084.929457364341</v>
      </c>
      <c r="O49" s="15">
        <v>11391.759302325581</v>
      </c>
    </row>
    <row r="50" spans="1:15">
      <c r="A50" s="10">
        <v>43493</v>
      </c>
      <c r="B50" s="25">
        <f>MONTH(Income_Data[[#This Row],[Date]])</f>
        <v>1</v>
      </c>
      <c r="C50" s="18" t="str">
        <f t="shared" si="0"/>
        <v>Jan</v>
      </c>
      <c r="D50" s="18">
        <f>YEAR(Income_Data[[#This Row],[Date]])</f>
        <v>2019</v>
      </c>
      <c r="E50" s="11">
        <v>87</v>
      </c>
      <c r="F50" s="11">
        <f>WEEKNUM(Income_Data[[#This Row],[Date]], 2)</f>
        <v>5</v>
      </c>
      <c r="G50" s="11" t="str">
        <f>"Q"&amp;INT((MONTH(Income_Data[[#This Row],[Date]])-1)/3)+1</f>
        <v>Q1</v>
      </c>
      <c r="H50" s="12">
        <v>312</v>
      </c>
      <c r="I50" s="13">
        <v>241.86046511627907</v>
      </c>
      <c r="J50" s="11">
        <v>10.45</v>
      </c>
      <c r="K50" s="14">
        <v>29.856459330143544</v>
      </c>
      <c r="L50" s="13">
        <v>23.144542116390344</v>
      </c>
      <c r="M50" s="15">
        <v>1351.896</v>
      </c>
      <c r="N50" s="15">
        <v>1047.9813953488372</v>
      </c>
      <c r="O50" s="15">
        <v>11003.804651162791</v>
      </c>
    </row>
    <row r="51" spans="1:15">
      <c r="A51" s="10">
        <v>43500</v>
      </c>
      <c r="B51" s="25">
        <f>MONTH(Income_Data[[#This Row],[Date]])</f>
        <v>2</v>
      </c>
      <c r="C51" s="18" t="str">
        <f t="shared" si="0"/>
        <v>Feb</v>
      </c>
      <c r="D51" s="18">
        <f>YEAR(Income_Data[[#This Row],[Date]])</f>
        <v>2019</v>
      </c>
      <c r="E51" s="11">
        <v>88</v>
      </c>
      <c r="F51" s="11">
        <f>WEEKNUM(Income_Data[[#This Row],[Date]], 2)</f>
        <v>6</v>
      </c>
      <c r="G51" s="11" t="str">
        <f>"Q"&amp;INT((MONTH(Income_Data[[#This Row],[Date]])-1)/3)+1</f>
        <v>Q1</v>
      </c>
      <c r="H51" s="12">
        <v>369</v>
      </c>
      <c r="I51" s="13">
        <v>286.04651162790697</v>
      </c>
      <c r="J51" s="11">
        <v>12.75</v>
      </c>
      <c r="K51" s="14">
        <v>28.941176470588236</v>
      </c>
      <c r="L51" s="13">
        <v>22.435020519835842</v>
      </c>
      <c r="M51" s="15">
        <v>1598.8770000000002</v>
      </c>
      <c r="N51" s="15">
        <v>1239.4395348837209</v>
      </c>
      <c r="O51" s="15">
        <v>13014.115116279068</v>
      </c>
    </row>
    <row r="52" spans="1:15">
      <c r="A52" s="10">
        <v>43507</v>
      </c>
      <c r="B52" s="25">
        <f>MONTH(Income_Data[[#This Row],[Date]])</f>
        <v>2</v>
      </c>
      <c r="C52" s="18" t="str">
        <f t="shared" si="0"/>
        <v>Feb</v>
      </c>
      <c r="D52" s="18">
        <f>YEAR(Income_Data[[#This Row],[Date]])</f>
        <v>2019</v>
      </c>
      <c r="E52" s="11">
        <v>89</v>
      </c>
      <c r="F52" s="11">
        <f>WEEKNUM(Income_Data[[#This Row],[Date]], 2)</f>
        <v>7</v>
      </c>
      <c r="G52" s="11" t="str">
        <f>"Q"&amp;INT((MONTH(Income_Data[[#This Row],[Date]])-1)/3)+1</f>
        <v>Q1</v>
      </c>
      <c r="H52" s="12">
        <v>358</v>
      </c>
      <c r="I52" s="13">
        <v>277.51937984496124</v>
      </c>
      <c r="J52" s="11">
        <v>12.25</v>
      </c>
      <c r="K52" s="14">
        <v>29.224489795918366</v>
      </c>
      <c r="L52" s="13">
        <v>22.654643252649898</v>
      </c>
      <c r="M52" s="15">
        <v>1551.2140000000002</v>
      </c>
      <c r="N52" s="15">
        <v>1202.491472868217</v>
      </c>
      <c r="O52" s="15">
        <v>12626.160465116278</v>
      </c>
    </row>
    <row r="53" spans="1:15">
      <c r="A53" s="10">
        <v>43514</v>
      </c>
      <c r="B53" s="25">
        <f>MONTH(Income_Data[[#This Row],[Date]])</f>
        <v>2</v>
      </c>
      <c r="C53" s="18" t="str">
        <f t="shared" si="0"/>
        <v>Feb</v>
      </c>
      <c r="D53" s="18">
        <f>YEAR(Income_Data[[#This Row],[Date]])</f>
        <v>2019</v>
      </c>
      <c r="E53" s="11">
        <v>90</v>
      </c>
      <c r="F53" s="11">
        <f>WEEKNUM(Income_Data[[#This Row],[Date]], 2)</f>
        <v>8</v>
      </c>
      <c r="G53" s="11" t="str">
        <f>"Q"&amp;INT((MONTH(Income_Data[[#This Row],[Date]])-1)/3)+1</f>
        <v>Q1</v>
      </c>
      <c r="H53" s="12">
        <v>431</v>
      </c>
      <c r="I53" s="13">
        <v>334.10852713178292</v>
      </c>
      <c r="J53" s="11">
        <v>14.25</v>
      </c>
      <c r="K53" s="14">
        <v>30.245614035087719</v>
      </c>
      <c r="L53" s="13">
        <v>23.446212430300555</v>
      </c>
      <c r="M53" s="15">
        <v>1867.5230000000001</v>
      </c>
      <c r="N53" s="15">
        <v>1447.6922480620156</v>
      </c>
      <c r="O53" s="15">
        <v>15200.768604651163</v>
      </c>
    </row>
    <row r="54" spans="1:15">
      <c r="A54" s="10">
        <v>43521</v>
      </c>
      <c r="B54" s="25">
        <f>MONTH(Income_Data[[#This Row],[Date]])</f>
        <v>2</v>
      </c>
      <c r="C54" s="18" t="str">
        <f t="shared" si="0"/>
        <v>Feb</v>
      </c>
      <c r="D54" s="18">
        <f>YEAR(Income_Data[[#This Row],[Date]])</f>
        <v>2019</v>
      </c>
      <c r="E54" s="11">
        <v>91</v>
      </c>
      <c r="F54" s="11">
        <f>WEEKNUM(Income_Data[[#This Row],[Date]], 2)</f>
        <v>9</v>
      </c>
      <c r="G54" s="11" t="str">
        <f>"Q"&amp;INT((MONTH(Income_Data[[#This Row],[Date]])-1)/3)+1</f>
        <v>Q1</v>
      </c>
      <c r="H54" s="12">
        <v>388</v>
      </c>
      <c r="I54" s="13">
        <v>300.77519379844961</v>
      </c>
      <c r="J54" s="11">
        <v>14.25</v>
      </c>
      <c r="K54" s="14">
        <v>27.228070175438596</v>
      </c>
      <c r="L54" s="13">
        <v>21.107031143750849</v>
      </c>
      <c r="M54" s="15">
        <v>1681.2040000000002</v>
      </c>
      <c r="N54" s="15">
        <v>1303.2589147286822</v>
      </c>
      <c r="O54" s="15">
        <v>13684.218604651163</v>
      </c>
    </row>
    <row r="55" spans="1:15">
      <c r="A55" s="10">
        <v>43528</v>
      </c>
      <c r="B55" s="25">
        <f>MONTH(Income_Data[[#This Row],[Date]])</f>
        <v>3</v>
      </c>
      <c r="C55" s="18" t="str">
        <f t="shared" si="0"/>
        <v>Mar</v>
      </c>
      <c r="D55" s="18">
        <f>YEAR(Income_Data[[#This Row],[Date]])</f>
        <v>2019</v>
      </c>
      <c r="E55" s="11">
        <v>92</v>
      </c>
      <c r="F55" s="11">
        <f>WEEKNUM(Income_Data[[#This Row],[Date]], 2)</f>
        <v>10</v>
      </c>
      <c r="G55" s="11" t="str">
        <f>"Q"&amp;INT((MONTH(Income_Data[[#This Row],[Date]])-1)/3)+1</f>
        <v>Q1</v>
      </c>
      <c r="H55" s="12">
        <v>506</v>
      </c>
      <c r="I55" s="13">
        <v>392.24806201550388</v>
      </c>
      <c r="J55" s="11">
        <v>20.75</v>
      </c>
      <c r="K55" s="14">
        <v>24.3855421686747</v>
      </c>
      <c r="L55" s="13">
        <v>18.90352106098814</v>
      </c>
      <c r="M55" s="15">
        <v>2192.498</v>
      </c>
      <c r="N55" s="15">
        <v>1699.6108527131785</v>
      </c>
      <c r="O55" s="15">
        <v>17845.913953488372</v>
      </c>
    </row>
    <row r="56" spans="1:15">
      <c r="A56" s="10">
        <v>43535</v>
      </c>
      <c r="B56" s="25">
        <f>MONTH(Income_Data[[#This Row],[Date]])</f>
        <v>3</v>
      </c>
      <c r="C56" s="18" t="str">
        <f t="shared" si="0"/>
        <v>Mar</v>
      </c>
      <c r="D56" s="18">
        <f>YEAR(Income_Data[[#This Row],[Date]])</f>
        <v>2019</v>
      </c>
      <c r="E56" s="11">
        <v>93</v>
      </c>
      <c r="F56" s="11">
        <f>WEEKNUM(Income_Data[[#This Row],[Date]], 2)</f>
        <v>11</v>
      </c>
      <c r="G56" s="11" t="str">
        <f>"Q"&amp;INT((MONTH(Income_Data[[#This Row],[Date]])-1)/3)+1</f>
        <v>Q1</v>
      </c>
      <c r="H56" s="12">
        <v>446</v>
      </c>
      <c r="I56" s="13">
        <v>345.73643410852713</v>
      </c>
      <c r="J56" s="11">
        <v>17</v>
      </c>
      <c r="K56" s="14">
        <v>26.235294117647058</v>
      </c>
      <c r="L56" s="13">
        <v>20.337437300501595</v>
      </c>
      <c r="M56" s="15">
        <v>1932.518</v>
      </c>
      <c r="N56" s="15">
        <v>1498.0759689922481</v>
      </c>
      <c r="O56" s="15">
        <v>15729.797674418605</v>
      </c>
    </row>
    <row r="57" spans="1:15">
      <c r="A57" s="10">
        <v>43542</v>
      </c>
      <c r="B57" s="25">
        <f>MONTH(Income_Data[[#This Row],[Date]])</f>
        <v>3</v>
      </c>
      <c r="C57" s="18" t="str">
        <f t="shared" si="0"/>
        <v>Mar</v>
      </c>
      <c r="D57" s="18">
        <f>YEAR(Income_Data[[#This Row],[Date]])</f>
        <v>2019</v>
      </c>
      <c r="E57" s="11">
        <v>94</v>
      </c>
      <c r="F57" s="11">
        <f>WEEKNUM(Income_Data[[#This Row],[Date]], 2)</f>
        <v>12</v>
      </c>
      <c r="G57" s="11" t="str">
        <f>"Q"&amp;INT((MONTH(Income_Data[[#This Row],[Date]])-1)/3)+1</f>
        <v>Q1</v>
      </c>
      <c r="H57" s="12">
        <v>469</v>
      </c>
      <c r="I57" s="13">
        <v>363.5658914728682</v>
      </c>
      <c r="J57" s="11">
        <v>17.25</v>
      </c>
      <c r="K57" s="14">
        <v>27.188405797101449</v>
      </c>
      <c r="L57" s="13">
        <v>21.076283563644534</v>
      </c>
      <c r="M57" s="15">
        <v>2032.1770000000001</v>
      </c>
      <c r="N57" s="15">
        <v>1575.3310077519379</v>
      </c>
      <c r="O57" s="15">
        <v>16540.975581395349</v>
      </c>
    </row>
    <row r="58" spans="1:15">
      <c r="A58" s="10">
        <v>43549</v>
      </c>
      <c r="B58" s="25">
        <f>MONTH(Income_Data[[#This Row],[Date]])</f>
        <v>3</v>
      </c>
      <c r="C58" s="18" t="str">
        <f t="shared" si="0"/>
        <v>Mar</v>
      </c>
      <c r="D58" s="18">
        <f>YEAR(Income_Data[[#This Row],[Date]])</f>
        <v>2019</v>
      </c>
      <c r="E58" s="11">
        <v>95</v>
      </c>
      <c r="F58" s="11">
        <f>WEEKNUM(Income_Data[[#This Row],[Date]], 2)</f>
        <v>13</v>
      </c>
      <c r="G58" s="11" t="str">
        <f>"Q"&amp;INT((MONTH(Income_Data[[#This Row],[Date]])-1)/3)+1</f>
        <v>Q1</v>
      </c>
      <c r="H58" s="12">
        <v>496</v>
      </c>
      <c r="I58" s="13">
        <v>384.49612403100775</v>
      </c>
      <c r="J58" s="11">
        <v>16.75</v>
      </c>
      <c r="K58" s="14">
        <v>29.611940298507463</v>
      </c>
      <c r="L58" s="13">
        <v>22.954992479463151</v>
      </c>
      <c r="M58" s="15">
        <v>2149.1680000000001</v>
      </c>
      <c r="N58" s="15">
        <v>1666.0217054263567</v>
      </c>
      <c r="O58" s="15">
        <v>17493.227906976746</v>
      </c>
    </row>
    <row r="59" spans="1:15">
      <c r="A59" s="10">
        <v>43563</v>
      </c>
      <c r="B59" s="25">
        <f>MONTH(Income_Data[[#This Row],[Date]])</f>
        <v>4</v>
      </c>
      <c r="C59" s="18" t="str">
        <f t="shared" si="0"/>
        <v>Apr</v>
      </c>
      <c r="D59" s="18">
        <f>YEAR(Income_Data[[#This Row],[Date]])</f>
        <v>2019</v>
      </c>
      <c r="E59" s="11">
        <v>97</v>
      </c>
      <c r="F59" s="11">
        <f>WEEKNUM(Income_Data[[#This Row],[Date]], 2)</f>
        <v>15</v>
      </c>
      <c r="G59" s="11" t="str">
        <f>"Q"&amp;INT((MONTH(Income_Data[[#This Row],[Date]])-1)/3)+1</f>
        <v>Q2</v>
      </c>
      <c r="H59" s="12">
        <v>484.90000000000003</v>
      </c>
      <c r="I59" s="13">
        <v>373</v>
      </c>
      <c r="J59" s="11">
        <v>17.75</v>
      </c>
      <c r="K59" s="14">
        <v>27.318309859154933</v>
      </c>
      <c r="L59" s="13">
        <v>21.014084507042252</v>
      </c>
      <c r="M59" s="15">
        <v>2101.0717000000004</v>
      </c>
      <c r="N59" s="15">
        <v>1616.2090000000001</v>
      </c>
      <c r="O59" s="15">
        <v>16970.194500000001</v>
      </c>
    </row>
    <row r="60" spans="1:15">
      <c r="A60" s="10">
        <v>43570</v>
      </c>
      <c r="B60" s="25">
        <f>MONTH(Income_Data[[#This Row],[Date]])</f>
        <v>4</v>
      </c>
      <c r="C60" s="18" t="str">
        <f t="shared" si="0"/>
        <v>Apr</v>
      </c>
      <c r="D60" s="18">
        <f>YEAR(Income_Data[[#This Row],[Date]])</f>
        <v>2019</v>
      </c>
      <c r="E60" s="11">
        <v>98</v>
      </c>
      <c r="F60" s="11">
        <f>WEEKNUM(Income_Data[[#This Row],[Date]], 2)</f>
        <v>16</v>
      </c>
      <c r="G60" s="11" t="str">
        <f>"Q"&amp;INT((MONTH(Income_Data[[#This Row],[Date]])-1)/3)+1</f>
        <v>Q2</v>
      </c>
      <c r="H60" s="12">
        <v>518</v>
      </c>
      <c r="I60" s="13">
        <f>Income_Data[[#This Row],[USD]]/1.25</f>
        <v>414.4</v>
      </c>
      <c r="J60" s="11">
        <v>17.25</v>
      </c>
      <c r="K60" s="14">
        <v>30.028985507246375</v>
      </c>
      <c r="L60" s="13">
        <f>Income_Data[[#This Row],[GBP]]/Income_Data[[#This Row],[Hours]]</f>
        <v>24.0231884057971</v>
      </c>
      <c r="M60" s="15">
        <v>2244.4940000000001</v>
      </c>
      <c r="N60" s="15">
        <v>0</v>
      </c>
      <c r="O60" s="15">
        <v>0</v>
      </c>
    </row>
    <row r="61" spans="1:15">
      <c r="A61" s="10">
        <v>43577</v>
      </c>
      <c r="B61" s="25">
        <f>MONTH(Income_Data[[#This Row],[Date]])</f>
        <v>4</v>
      </c>
      <c r="C61" s="18" t="str">
        <f t="shared" si="0"/>
        <v>Apr</v>
      </c>
      <c r="D61" s="18">
        <f>YEAR(Income_Data[[#This Row],[Date]])</f>
        <v>2019</v>
      </c>
      <c r="E61" s="11">
        <v>99</v>
      </c>
      <c r="F61" s="11">
        <f>WEEKNUM(Income_Data[[#This Row],[Date]], 2)</f>
        <v>17</v>
      </c>
      <c r="G61" s="11" t="str">
        <f>"Q"&amp;INT((MONTH(Income_Data[[#This Row],[Date]])-1)/3)+1</f>
        <v>Q2</v>
      </c>
      <c r="H61" s="12">
        <v>470.6</v>
      </c>
      <c r="I61" s="13">
        <v>362</v>
      </c>
      <c r="J61" s="11">
        <v>16.5</v>
      </c>
      <c r="K61" s="14">
        <v>28.521212121212123</v>
      </c>
      <c r="L61" s="13">
        <v>21.939393939393938</v>
      </c>
      <c r="M61" s="15">
        <v>2039.1098000000002</v>
      </c>
      <c r="N61" s="15">
        <v>1568.546</v>
      </c>
      <c r="O61" s="15">
        <v>16469.733</v>
      </c>
    </row>
    <row r="62" spans="1:15">
      <c r="A62" s="10">
        <v>43598</v>
      </c>
      <c r="B62" s="25">
        <f>MONTH(Income_Data[[#This Row],[Date]])</f>
        <v>5</v>
      </c>
      <c r="C62" s="18" t="str">
        <f t="shared" si="0"/>
        <v>May</v>
      </c>
      <c r="D62" s="18">
        <f>YEAR(Income_Data[[#This Row],[Date]])</f>
        <v>2019</v>
      </c>
      <c r="E62" s="11">
        <v>102</v>
      </c>
      <c r="F62" s="11">
        <f>WEEKNUM(Income_Data[[#This Row],[Date]], 2)</f>
        <v>20</v>
      </c>
      <c r="G62" s="11" t="str">
        <f>"Q"&amp;INT((MONTH(Income_Data[[#This Row],[Date]])-1)/3)+1</f>
        <v>Q2</v>
      </c>
      <c r="H62" s="12">
        <v>489</v>
      </c>
      <c r="I62" s="13">
        <v>385.03937007874015</v>
      </c>
      <c r="J62" s="11">
        <v>17</v>
      </c>
      <c r="K62" s="14">
        <v>28.764705882352942</v>
      </c>
      <c r="L62" s="13">
        <v>22.649374710514127</v>
      </c>
      <c r="M62" s="15">
        <v>2118.837</v>
      </c>
      <c r="N62" s="15">
        <v>1668.3755905511812</v>
      </c>
      <c r="O62" s="15">
        <v>17517.943700787404</v>
      </c>
    </row>
    <row r="63" spans="1:15">
      <c r="A63" s="10">
        <v>43605</v>
      </c>
      <c r="B63" s="25">
        <f>MONTH(Income_Data[[#This Row],[Date]])</f>
        <v>5</v>
      </c>
      <c r="C63" s="18" t="str">
        <f t="shared" si="0"/>
        <v>May</v>
      </c>
      <c r="D63" s="18">
        <f>YEAR(Income_Data[[#This Row],[Date]])</f>
        <v>2019</v>
      </c>
      <c r="E63" s="11">
        <v>103</v>
      </c>
      <c r="F63" s="11">
        <f>WEEKNUM(Income_Data[[#This Row],[Date]], 2)</f>
        <v>21</v>
      </c>
      <c r="G63" s="11" t="str">
        <f>"Q"&amp;INT((MONTH(Income_Data[[#This Row],[Date]])-1)/3)+1</f>
        <v>Q2</v>
      </c>
      <c r="H63" s="12">
        <v>534</v>
      </c>
      <c r="I63" s="13">
        <v>411</v>
      </c>
      <c r="J63" s="11">
        <v>18.45</v>
      </c>
      <c r="K63" s="14">
        <v>28.943089430894311</v>
      </c>
      <c r="L63" s="13">
        <v>22.276422764227643</v>
      </c>
      <c r="M63" s="15">
        <v>2313.8220000000001</v>
      </c>
      <c r="N63" s="15">
        <v>1780.8630000000001</v>
      </c>
      <c r="O63" s="15">
        <v>18699.0615</v>
      </c>
    </row>
    <row r="64" spans="1:15">
      <c r="A64" s="10">
        <v>43612</v>
      </c>
      <c r="B64" s="25">
        <f>MONTH(Income_Data[[#This Row],[Date]])</f>
        <v>5</v>
      </c>
      <c r="C64" s="18" t="str">
        <f t="shared" si="0"/>
        <v>May</v>
      </c>
      <c r="D64" s="18">
        <f>YEAR(Income_Data[[#This Row],[Date]])</f>
        <v>2019</v>
      </c>
      <c r="E64" s="11">
        <v>104</v>
      </c>
      <c r="F64" s="11">
        <f>WEEKNUM(Income_Data[[#This Row],[Date]], 2)</f>
        <v>22</v>
      </c>
      <c r="G64" s="11" t="str">
        <f>"Q"&amp;INT((MONTH(Income_Data[[#This Row],[Date]])-1)/3)+1</f>
        <v>Q2</v>
      </c>
      <c r="H64" s="12">
        <v>579</v>
      </c>
      <c r="I64" s="13">
        <v>445.38461538461536</v>
      </c>
      <c r="J64" s="11">
        <v>20.25</v>
      </c>
      <c r="K64" s="14">
        <v>28.592592592592592</v>
      </c>
      <c r="L64" s="13">
        <v>21.994301994301992</v>
      </c>
      <c r="M64" s="15">
        <v>2508.8070000000002</v>
      </c>
      <c r="N64" s="15">
        <v>1929.8515384615384</v>
      </c>
      <c r="O64" s="15">
        <v>20263.441153846154</v>
      </c>
    </row>
    <row r="65" spans="1:15">
      <c r="A65" s="10">
        <v>43619</v>
      </c>
      <c r="B65" s="25">
        <f>MONTH(Income_Data[[#This Row],[Date]])</f>
        <v>6</v>
      </c>
      <c r="C65" s="18" t="str">
        <f t="shared" si="0"/>
        <v>Jun</v>
      </c>
      <c r="D65" s="18">
        <f>YEAR(Income_Data[[#This Row],[Date]])</f>
        <v>2019</v>
      </c>
      <c r="E65" s="17">
        <v>105</v>
      </c>
      <c r="F65" s="11">
        <f>WEEKNUM(Income_Data[[#This Row],[Date]], 2)</f>
        <v>23</v>
      </c>
      <c r="G65" s="11" t="str">
        <f>"Q"&amp;INT((MONTH(Income_Data[[#This Row],[Date]])-1)/3)+1</f>
        <v>Q2</v>
      </c>
      <c r="H65" s="12">
        <v>565.5</v>
      </c>
      <c r="I65" s="13">
        <v>435</v>
      </c>
      <c r="J65" s="17">
        <v>20</v>
      </c>
      <c r="K65" s="14">
        <v>28.274999999999999</v>
      </c>
      <c r="L65" s="13">
        <v>21.75</v>
      </c>
      <c r="M65" s="15">
        <v>2450.3115000000003</v>
      </c>
      <c r="N65" s="15">
        <v>1884.855</v>
      </c>
      <c r="O65" s="15">
        <v>19790.977500000001</v>
      </c>
    </row>
    <row r="66" spans="1:15">
      <c r="A66" s="10">
        <v>43626</v>
      </c>
      <c r="B66" s="25">
        <f>MONTH(Income_Data[[#This Row],[Date]])</f>
        <v>6</v>
      </c>
      <c r="C66" s="18" t="str">
        <f t="shared" si="0"/>
        <v>Jun</v>
      </c>
      <c r="D66" s="18">
        <f>YEAR(Income_Data[[#This Row],[Date]])</f>
        <v>2019</v>
      </c>
      <c r="E66" s="11">
        <v>106</v>
      </c>
      <c r="F66" s="11">
        <f>WEEKNUM(Income_Data[[#This Row],[Date]], 2)</f>
        <v>24</v>
      </c>
      <c r="G66" s="11" t="str">
        <f>"Q"&amp;INT((MONTH(Income_Data[[#This Row],[Date]])-1)/3)+1</f>
        <v>Q2</v>
      </c>
      <c r="H66" s="12">
        <v>450</v>
      </c>
      <c r="I66" s="13">
        <v>346.15384615384613</v>
      </c>
      <c r="J66" s="11">
        <v>16.25</v>
      </c>
      <c r="K66" s="14">
        <v>27.692307692307693</v>
      </c>
      <c r="L66" s="13">
        <v>21.301775147928993</v>
      </c>
      <c r="M66" s="15">
        <v>1949.8500000000001</v>
      </c>
      <c r="N66" s="15">
        <v>1499.8846153846152</v>
      </c>
      <c r="O66" s="15">
        <v>15748.788461538461</v>
      </c>
    </row>
    <row r="67" spans="1:15">
      <c r="A67" s="10">
        <v>43633</v>
      </c>
      <c r="B67" s="25">
        <f>MONTH(Income_Data[[#This Row],[Date]])</f>
        <v>6</v>
      </c>
      <c r="C67" s="18" t="str">
        <f t="shared" ref="C67:C130" si="1">TEXT(A67, "mmm")</f>
        <v>Jun</v>
      </c>
      <c r="D67" s="18">
        <f>YEAR(Income_Data[[#This Row],[Date]])</f>
        <v>2019</v>
      </c>
      <c r="E67" s="11">
        <v>107</v>
      </c>
      <c r="F67" s="11">
        <f>WEEKNUM(Income_Data[[#This Row],[Date]], 2)</f>
        <v>25</v>
      </c>
      <c r="G67" s="11" t="str">
        <f>"Q"&amp;INT((MONTH(Income_Data[[#This Row],[Date]])-1)/3)+1</f>
        <v>Q2</v>
      </c>
      <c r="H67" s="12">
        <v>363</v>
      </c>
      <c r="I67" s="13">
        <v>279.23076923076923</v>
      </c>
      <c r="J67" s="11">
        <v>16.25</v>
      </c>
      <c r="K67" s="14">
        <v>22.338461538461537</v>
      </c>
      <c r="L67" s="13">
        <v>17.183431952662723</v>
      </c>
      <c r="M67" s="15">
        <v>1572.8790000000001</v>
      </c>
      <c r="N67" s="15">
        <v>1209.906923076923</v>
      </c>
      <c r="O67" s="15">
        <v>12704.022692307692</v>
      </c>
    </row>
    <row r="68" spans="1:15">
      <c r="A68" s="10">
        <v>43640</v>
      </c>
      <c r="B68" s="25">
        <f>MONTH(Income_Data[[#This Row],[Date]])</f>
        <v>6</v>
      </c>
      <c r="C68" s="18" t="str">
        <f t="shared" si="1"/>
        <v>Jun</v>
      </c>
      <c r="D68" s="18">
        <f>YEAR(Income_Data[[#This Row],[Date]])</f>
        <v>2019</v>
      </c>
      <c r="E68" s="11">
        <v>108</v>
      </c>
      <c r="F68" s="11">
        <f>WEEKNUM(Income_Data[[#This Row],[Date]], 2)</f>
        <v>26</v>
      </c>
      <c r="G68" s="11" t="str">
        <f>"Q"&amp;INT((MONTH(Income_Data[[#This Row],[Date]])-1)/3)+1</f>
        <v>Q2</v>
      </c>
      <c r="H68" s="12">
        <v>231</v>
      </c>
      <c r="I68" s="13">
        <v>177.69230769230768</v>
      </c>
      <c r="J68" s="11">
        <v>8.5</v>
      </c>
      <c r="K68" s="14">
        <v>27.176470588235293</v>
      </c>
      <c r="L68" s="13">
        <v>20.904977375565608</v>
      </c>
      <c r="M68" s="15">
        <v>1000.923</v>
      </c>
      <c r="N68" s="15">
        <v>769.94076923076921</v>
      </c>
      <c r="O68" s="15">
        <v>8084.3780769230771</v>
      </c>
    </row>
    <row r="69" spans="1:15">
      <c r="A69" s="10">
        <v>43647</v>
      </c>
      <c r="B69" s="25">
        <f>MONTH(Income_Data[[#This Row],[Date]])</f>
        <v>7</v>
      </c>
      <c r="C69" s="18" t="str">
        <f t="shared" si="1"/>
        <v>Jul</v>
      </c>
      <c r="D69" s="18">
        <f>YEAR(Income_Data[[#This Row],[Date]])</f>
        <v>2019</v>
      </c>
      <c r="E69" s="11">
        <v>109</v>
      </c>
      <c r="F69" s="11">
        <f>WEEKNUM(Income_Data[[#This Row],[Date]], 2)</f>
        <v>27</v>
      </c>
      <c r="G69" s="11" t="str">
        <f>"Q"&amp;INT((MONTH(Income_Data[[#This Row],[Date]])-1)/3)+1</f>
        <v>Q3</v>
      </c>
      <c r="H69" s="12">
        <v>363</v>
      </c>
      <c r="I69" s="13">
        <v>279.23076923076923</v>
      </c>
      <c r="J69" s="11">
        <v>13.25</v>
      </c>
      <c r="K69" s="14">
        <v>27.39622641509434</v>
      </c>
      <c r="L69" s="13">
        <v>21.074020319303337</v>
      </c>
      <c r="M69" s="15">
        <v>1572.8790000000001</v>
      </c>
      <c r="N69" s="15">
        <v>1209.906923076923</v>
      </c>
      <c r="O69" s="15">
        <v>12704.022692307692</v>
      </c>
    </row>
    <row r="70" spans="1:15">
      <c r="A70" s="10">
        <v>43654</v>
      </c>
      <c r="B70" s="25">
        <f>MONTH(Income_Data[[#This Row],[Date]])</f>
        <v>7</v>
      </c>
      <c r="C70" s="18" t="str">
        <f t="shared" si="1"/>
        <v>Jul</v>
      </c>
      <c r="D70" s="18">
        <f>YEAR(Income_Data[[#This Row],[Date]])</f>
        <v>2019</v>
      </c>
      <c r="E70" s="11">
        <v>110</v>
      </c>
      <c r="F70" s="11">
        <f>WEEKNUM(Income_Data[[#This Row],[Date]], 2)</f>
        <v>28</v>
      </c>
      <c r="G70" s="11" t="str">
        <f>"Q"&amp;INT((MONTH(Income_Data[[#This Row],[Date]])-1)/3)+1</f>
        <v>Q3</v>
      </c>
      <c r="H70" s="12">
        <v>193.70000000000002</v>
      </c>
      <c r="I70" s="13">
        <v>149</v>
      </c>
      <c r="J70" s="11">
        <v>8.75</v>
      </c>
      <c r="K70" s="14">
        <v>22.137142857142859</v>
      </c>
      <c r="L70" s="13">
        <v>17.028571428571428</v>
      </c>
      <c r="M70" s="15">
        <v>839.30210000000011</v>
      </c>
      <c r="N70" s="15">
        <v>645.61700000000008</v>
      </c>
      <c r="O70" s="15">
        <v>6778.9785000000011</v>
      </c>
    </row>
    <row r="71" spans="1:15">
      <c r="A71" s="10">
        <v>43661</v>
      </c>
      <c r="B71" s="25">
        <f>MONTH(Income_Data[[#This Row],[Date]])</f>
        <v>7</v>
      </c>
      <c r="C71" s="18" t="str">
        <f t="shared" si="1"/>
        <v>Jul</v>
      </c>
      <c r="D71" s="18">
        <f>YEAR(Income_Data[[#This Row],[Date]])</f>
        <v>2019</v>
      </c>
      <c r="E71" s="11">
        <v>111</v>
      </c>
      <c r="F71" s="11">
        <f>WEEKNUM(Income_Data[[#This Row],[Date]], 2)</f>
        <v>29</v>
      </c>
      <c r="G71" s="11" t="str">
        <f>"Q"&amp;INT((MONTH(Income_Data[[#This Row],[Date]])-1)/3)+1</f>
        <v>Q3</v>
      </c>
      <c r="H71" s="12">
        <v>385</v>
      </c>
      <c r="I71" s="13">
        <v>296.15384615384613</v>
      </c>
      <c r="J71" s="11">
        <v>13.75</v>
      </c>
      <c r="K71" s="14">
        <v>28</v>
      </c>
      <c r="L71" s="13">
        <v>21.538461538461537</v>
      </c>
      <c r="M71" s="15">
        <v>1668.2050000000002</v>
      </c>
      <c r="N71" s="15">
        <v>1283.2346153846154</v>
      </c>
      <c r="O71" s="15">
        <v>13473.963461538462</v>
      </c>
    </row>
    <row r="72" spans="1:15">
      <c r="A72" s="10">
        <v>43668</v>
      </c>
      <c r="B72" s="25">
        <f>MONTH(Income_Data[[#This Row],[Date]])</f>
        <v>7</v>
      </c>
      <c r="C72" s="18" t="str">
        <f t="shared" si="1"/>
        <v>Jul</v>
      </c>
      <c r="D72" s="18">
        <f>YEAR(Income_Data[[#This Row],[Date]])</f>
        <v>2019</v>
      </c>
      <c r="E72" s="11">
        <v>112</v>
      </c>
      <c r="F72" s="11">
        <f>WEEKNUM(Income_Data[[#This Row],[Date]], 2)</f>
        <v>30</v>
      </c>
      <c r="G72" s="11" t="str">
        <f>"Q"&amp;INT((MONTH(Income_Data[[#This Row],[Date]])-1)/3)+1</f>
        <v>Q3</v>
      </c>
      <c r="H72" s="12">
        <v>430.3</v>
      </c>
      <c r="I72" s="13">
        <v>331</v>
      </c>
      <c r="J72" s="11">
        <v>16</v>
      </c>
      <c r="K72" s="14">
        <v>26.893750000000001</v>
      </c>
      <c r="L72" s="13">
        <v>20.6875</v>
      </c>
      <c r="M72" s="15">
        <v>1864.4899</v>
      </c>
      <c r="N72" s="15">
        <v>1434.223</v>
      </c>
      <c r="O72" s="15">
        <v>15059.341499999999</v>
      </c>
    </row>
    <row r="73" spans="1:15">
      <c r="A73" s="10">
        <v>43675</v>
      </c>
      <c r="B73" s="25">
        <f>MONTH(Income_Data[[#This Row],[Date]])</f>
        <v>7</v>
      </c>
      <c r="C73" s="18" t="str">
        <f t="shared" si="1"/>
        <v>Jul</v>
      </c>
      <c r="D73" s="18">
        <f>YEAR(Income_Data[[#This Row],[Date]])</f>
        <v>2019</v>
      </c>
      <c r="E73" s="11">
        <v>113</v>
      </c>
      <c r="F73" s="11">
        <f>WEEKNUM(Income_Data[[#This Row],[Date]], 2)</f>
        <v>31</v>
      </c>
      <c r="G73" s="11" t="str">
        <f>"Q"&amp;INT((MONTH(Income_Data[[#This Row],[Date]])-1)/3)+1</f>
        <v>Q3</v>
      </c>
      <c r="H73" s="12">
        <v>527.80000000000007</v>
      </c>
      <c r="I73" s="13">
        <v>406</v>
      </c>
      <c r="J73" s="11">
        <v>18.5</v>
      </c>
      <c r="K73" s="14">
        <v>28.529729729729734</v>
      </c>
      <c r="L73" s="13">
        <v>21.945945945945947</v>
      </c>
      <c r="M73" s="15">
        <v>2286.9574000000002</v>
      </c>
      <c r="N73" s="15">
        <v>1759.1980000000001</v>
      </c>
      <c r="O73" s="15">
        <v>18471.579000000002</v>
      </c>
    </row>
    <row r="74" spans="1:15">
      <c r="A74" s="10">
        <v>43682</v>
      </c>
      <c r="B74" s="25">
        <f>MONTH(Income_Data[[#This Row],[Date]])</f>
        <v>8</v>
      </c>
      <c r="C74" s="18" t="str">
        <f t="shared" si="1"/>
        <v>Aug</v>
      </c>
      <c r="D74" s="18">
        <f>YEAR(Income_Data[[#This Row],[Date]])</f>
        <v>2019</v>
      </c>
      <c r="E74" s="11">
        <v>114</v>
      </c>
      <c r="F74" s="11">
        <f>WEEKNUM(Income_Data[[#This Row],[Date]], 2)</f>
        <v>32</v>
      </c>
      <c r="G74" s="11" t="str">
        <f>"Q"&amp;INT((MONTH(Income_Data[[#This Row],[Date]])-1)/3)+1</f>
        <v>Q3</v>
      </c>
      <c r="H74" s="12">
        <v>474.5</v>
      </c>
      <c r="I74" s="13">
        <v>365</v>
      </c>
      <c r="J74" s="11">
        <v>17</v>
      </c>
      <c r="K74" s="14">
        <v>27.911764705882351</v>
      </c>
      <c r="L74" s="13">
        <v>21.470588235294116</v>
      </c>
      <c r="M74" s="15">
        <v>2056.0084999999999</v>
      </c>
      <c r="N74" s="15">
        <v>1581.5450000000001</v>
      </c>
      <c r="O74" s="15">
        <v>16606.2225</v>
      </c>
    </row>
    <row r="75" spans="1:15">
      <c r="A75" s="10">
        <v>43689</v>
      </c>
      <c r="B75" s="25">
        <f>MONTH(Income_Data[[#This Row],[Date]])</f>
        <v>8</v>
      </c>
      <c r="C75" s="18" t="str">
        <f t="shared" si="1"/>
        <v>Aug</v>
      </c>
      <c r="D75" s="18">
        <f>YEAR(Income_Data[[#This Row],[Date]])</f>
        <v>2019</v>
      </c>
      <c r="E75" s="11">
        <v>115</v>
      </c>
      <c r="F75" s="11">
        <f>WEEKNUM(Income_Data[[#This Row],[Date]], 2)</f>
        <v>33</v>
      </c>
      <c r="G75" s="11" t="str">
        <f>"Q"&amp;INT((MONTH(Income_Data[[#This Row],[Date]])-1)/3)+1</f>
        <v>Q3</v>
      </c>
      <c r="H75" s="12">
        <v>445</v>
      </c>
      <c r="I75" s="13">
        <v>342.30769230769232</v>
      </c>
      <c r="J75" s="11">
        <v>16.5</v>
      </c>
      <c r="K75" s="14">
        <v>26.969696969696969</v>
      </c>
      <c r="L75" s="13">
        <v>20.745920745920746</v>
      </c>
      <c r="M75" s="15">
        <v>1928.1850000000002</v>
      </c>
      <c r="N75" s="15">
        <v>1483.219230769231</v>
      </c>
      <c r="O75" s="15">
        <v>15573.801923076926</v>
      </c>
    </row>
    <row r="76" spans="1:15">
      <c r="A76" s="10">
        <v>43703</v>
      </c>
      <c r="B76" s="25">
        <f>MONTH(Income_Data[[#This Row],[Date]])</f>
        <v>8</v>
      </c>
      <c r="C76" s="18" t="str">
        <f t="shared" si="1"/>
        <v>Aug</v>
      </c>
      <c r="D76" s="18">
        <f>YEAR(Income_Data[[#This Row],[Date]])</f>
        <v>2019</v>
      </c>
      <c r="E76" s="11">
        <v>117</v>
      </c>
      <c r="F76" s="11">
        <f>WEEKNUM(Income_Data[[#This Row],[Date]], 2)</f>
        <v>35</v>
      </c>
      <c r="G76" s="11" t="str">
        <f>"Q"&amp;INT((MONTH(Income_Data[[#This Row],[Date]])-1)/3)+1</f>
        <v>Q3</v>
      </c>
      <c r="H76" s="12">
        <v>473.2</v>
      </c>
      <c r="I76" s="13">
        <v>364</v>
      </c>
      <c r="J76" s="11">
        <v>15.5</v>
      </c>
      <c r="K76" s="14">
        <v>30.529032258064515</v>
      </c>
      <c r="L76" s="13">
        <v>23.483870967741936</v>
      </c>
      <c r="M76" s="15">
        <v>2050.3755999999998</v>
      </c>
      <c r="N76" s="15">
        <v>1577.212</v>
      </c>
      <c r="O76" s="15">
        <v>16560.725999999999</v>
      </c>
    </row>
    <row r="77" spans="1:15">
      <c r="A77" s="10">
        <v>43710</v>
      </c>
      <c r="B77" s="25">
        <f>MONTH(Income_Data[[#This Row],[Date]])</f>
        <v>9</v>
      </c>
      <c r="C77" s="18" t="str">
        <f t="shared" si="1"/>
        <v>Sep</v>
      </c>
      <c r="D77" s="18">
        <f>YEAR(Income_Data[[#This Row],[Date]])</f>
        <v>2019</v>
      </c>
      <c r="E77" s="11">
        <v>118</v>
      </c>
      <c r="F77" s="11">
        <f>WEEKNUM(Income_Data[[#This Row],[Date]], 2)</f>
        <v>36</v>
      </c>
      <c r="G77" s="11" t="str">
        <f>"Q"&amp;INT((MONTH(Income_Data[[#This Row],[Date]])-1)/3)+1</f>
        <v>Q3</v>
      </c>
      <c r="H77" s="12">
        <v>378.3</v>
      </c>
      <c r="I77" s="13">
        <v>291</v>
      </c>
      <c r="J77" s="11">
        <v>13.5</v>
      </c>
      <c r="K77" s="14">
        <v>28.022222222222222</v>
      </c>
      <c r="L77" s="13">
        <v>21.555555555555557</v>
      </c>
      <c r="M77" s="15">
        <v>1639.1739000000002</v>
      </c>
      <c r="N77" s="15">
        <v>1260.903</v>
      </c>
      <c r="O77" s="15">
        <v>13239.4815</v>
      </c>
    </row>
    <row r="78" spans="1:15">
      <c r="A78" s="10">
        <v>43717</v>
      </c>
      <c r="B78" s="25">
        <f>MONTH(Income_Data[[#This Row],[Date]])</f>
        <v>9</v>
      </c>
      <c r="C78" s="18" t="str">
        <f t="shared" si="1"/>
        <v>Sep</v>
      </c>
      <c r="D78" s="18">
        <f>YEAR(Income_Data[[#This Row],[Date]])</f>
        <v>2019</v>
      </c>
      <c r="E78" s="11">
        <v>119</v>
      </c>
      <c r="F78" s="11">
        <f>WEEKNUM(Income_Data[[#This Row],[Date]], 2)</f>
        <v>37</v>
      </c>
      <c r="G78" s="11" t="str">
        <f>"Q"&amp;INT((MONTH(Income_Data[[#This Row],[Date]])-1)/3)+1</f>
        <v>Q3</v>
      </c>
      <c r="H78" s="12">
        <v>426.40000000000003</v>
      </c>
      <c r="I78" s="13">
        <v>328</v>
      </c>
      <c r="J78" s="11">
        <v>15.25</v>
      </c>
      <c r="K78" s="14">
        <v>27.960655737704919</v>
      </c>
      <c r="L78" s="13">
        <v>21.508196721311474</v>
      </c>
      <c r="M78" s="15">
        <v>1847.5912000000003</v>
      </c>
      <c r="N78" s="15">
        <v>1421.2240000000002</v>
      </c>
      <c r="O78" s="15">
        <v>14922.852000000003</v>
      </c>
    </row>
    <row r="79" spans="1:15">
      <c r="A79" s="10">
        <v>43724</v>
      </c>
      <c r="B79" s="25">
        <f>MONTH(Income_Data[[#This Row],[Date]])</f>
        <v>9</v>
      </c>
      <c r="C79" s="18" t="str">
        <f t="shared" si="1"/>
        <v>Sep</v>
      </c>
      <c r="D79" s="18">
        <f>YEAR(Income_Data[[#This Row],[Date]])</f>
        <v>2019</v>
      </c>
      <c r="E79" s="11">
        <v>120</v>
      </c>
      <c r="F79" s="11">
        <f>WEEKNUM(Income_Data[[#This Row],[Date]], 2)</f>
        <v>38</v>
      </c>
      <c r="G79" s="11" t="str">
        <f>"Q"&amp;INT((MONTH(Income_Data[[#This Row],[Date]])-1)/3)+1</f>
        <v>Q3</v>
      </c>
      <c r="H79" s="12">
        <v>562.9</v>
      </c>
      <c r="I79" s="13">
        <v>433</v>
      </c>
      <c r="J79" s="11">
        <v>19.5</v>
      </c>
      <c r="K79" s="14">
        <v>28.866666666666667</v>
      </c>
      <c r="L79" s="13">
        <v>22.205128205128204</v>
      </c>
      <c r="M79" s="15">
        <v>2439.0457000000001</v>
      </c>
      <c r="N79" s="15">
        <v>1876.1890000000001</v>
      </c>
      <c r="O79" s="15">
        <v>19699.984500000002</v>
      </c>
    </row>
    <row r="80" spans="1:15">
      <c r="A80" s="10">
        <v>43738</v>
      </c>
      <c r="B80" s="25">
        <f>MONTH(Income_Data[[#This Row],[Date]])</f>
        <v>9</v>
      </c>
      <c r="C80" s="18" t="str">
        <f t="shared" si="1"/>
        <v>Sep</v>
      </c>
      <c r="D80" s="18">
        <f>YEAR(Income_Data[[#This Row],[Date]])</f>
        <v>2019</v>
      </c>
      <c r="E80" s="11">
        <v>122</v>
      </c>
      <c r="F80" s="11">
        <f>WEEKNUM(Income_Data[[#This Row],[Date]], 2)</f>
        <v>40</v>
      </c>
      <c r="G80" s="11" t="str">
        <f>"Q"&amp;INT((MONTH(Income_Data[[#This Row],[Date]])-1)/3)+1</f>
        <v>Q3</v>
      </c>
      <c r="H80" s="12">
        <v>466.7</v>
      </c>
      <c r="I80" s="13">
        <v>359</v>
      </c>
      <c r="J80" s="11">
        <v>16</v>
      </c>
      <c r="K80" s="14">
        <v>29.168749999999999</v>
      </c>
      <c r="L80" s="13">
        <v>22.4375</v>
      </c>
      <c r="M80" s="15">
        <v>2022.2111</v>
      </c>
      <c r="N80" s="15">
        <v>1555.547</v>
      </c>
      <c r="O80" s="15">
        <v>16333.2435</v>
      </c>
    </row>
    <row r="81" spans="1:15">
      <c r="A81" s="10">
        <v>43745</v>
      </c>
      <c r="B81" s="25">
        <f>MONTH(Income_Data[[#This Row],[Date]])</f>
        <v>10</v>
      </c>
      <c r="C81" s="18" t="str">
        <f t="shared" si="1"/>
        <v>Oct</v>
      </c>
      <c r="D81" s="18">
        <f>YEAR(Income_Data[[#This Row],[Date]])</f>
        <v>2019</v>
      </c>
      <c r="E81" s="11">
        <v>123</v>
      </c>
      <c r="F81" s="11">
        <f>WEEKNUM(Income_Data[[#This Row],[Date]], 2)</f>
        <v>41</v>
      </c>
      <c r="G81" s="11" t="str">
        <f>"Q"&amp;INT((MONTH(Income_Data[[#This Row],[Date]])-1)/3)+1</f>
        <v>Q4</v>
      </c>
      <c r="H81" s="12">
        <v>486.2</v>
      </c>
      <c r="I81" s="13">
        <v>374</v>
      </c>
      <c r="J81" s="11">
        <v>16.5</v>
      </c>
      <c r="K81" s="14">
        <v>29.466666666666665</v>
      </c>
      <c r="L81" s="13">
        <v>22.666666666666668</v>
      </c>
      <c r="M81" s="15">
        <v>2106.7046</v>
      </c>
      <c r="N81" s="15">
        <v>1620.5420000000001</v>
      </c>
      <c r="O81" s="15">
        <v>17015.691000000003</v>
      </c>
    </row>
    <row r="82" spans="1:15">
      <c r="A82" s="10">
        <v>43752</v>
      </c>
      <c r="B82" s="25">
        <f>MONTH(Income_Data[[#This Row],[Date]])</f>
        <v>10</v>
      </c>
      <c r="C82" s="18" t="str">
        <f t="shared" si="1"/>
        <v>Oct</v>
      </c>
      <c r="D82" s="18">
        <f>YEAR(Income_Data[[#This Row],[Date]])</f>
        <v>2019</v>
      </c>
      <c r="E82" s="11">
        <v>124</v>
      </c>
      <c r="F82" s="11">
        <f>WEEKNUM(Income_Data[[#This Row],[Date]], 2)</f>
        <v>42</v>
      </c>
      <c r="G82" s="11" t="str">
        <f>"Q"&amp;INT((MONTH(Income_Data[[#This Row],[Date]])-1)/3)+1</f>
        <v>Q4</v>
      </c>
      <c r="H82" s="12">
        <v>375.7</v>
      </c>
      <c r="I82" s="13">
        <v>289</v>
      </c>
      <c r="J82" s="11">
        <v>12</v>
      </c>
      <c r="K82" s="14">
        <v>31.308333333333334</v>
      </c>
      <c r="L82" s="13">
        <v>24.083333333333332</v>
      </c>
      <c r="M82" s="15">
        <v>1627.9081000000001</v>
      </c>
      <c r="N82" s="15">
        <v>1252.2370000000001</v>
      </c>
      <c r="O82" s="15">
        <v>13148.488500000001</v>
      </c>
    </row>
    <row r="83" spans="1:15">
      <c r="A83" s="10">
        <v>43759</v>
      </c>
      <c r="B83" s="25">
        <f>MONTH(Income_Data[[#This Row],[Date]])</f>
        <v>10</v>
      </c>
      <c r="C83" s="18" t="str">
        <f t="shared" si="1"/>
        <v>Oct</v>
      </c>
      <c r="D83" s="18">
        <f>YEAR(Income_Data[[#This Row],[Date]])</f>
        <v>2019</v>
      </c>
      <c r="E83" s="11">
        <v>125</v>
      </c>
      <c r="F83" s="11">
        <f>WEEKNUM(Income_Data[[#This Row],[Date]], 2)</f>
        <v>43</v>
      </c>
      <c r="G83" s="11" t="str">
        <f>"Q"&amp;INT((MONTH(Income_Data[[#This Row],[Date]])-1)/3)+1</f>
        <v>Q4</v>
      </c>
      <c r="H83" s="12">
        <v>395.2</v>
      </c>
      <c r="I83" s="13">
        <v>304</v>
      </c>
      <c r="J83" s="11">
        <v>12.75</v>
      </c>
      <c r="K83" s="14">
        <v>30.996078431372549</v>
      </c>
      <c r="L83" s="13">
        <v>23.843137254901961</v>
      </c>
      <c r="M83" s="15">
        <v>1712.4015999999999</v>
      </c>
      <c r="N83" s="15">
        <v>1317.232</v>
      </c>
      <c r="O83" s="15">
        <v>13830.936</v>
      </c>
    </row>
    <row r="84" spans="1:15">
      <c r="A84" s="10">
        <v>43766</v>
      </c>
      <c r="B84" s="25">
        <f>MONTH(Income_Data[[#This Row],[Date]])</f>
        <v>10</v>
      </c>
      <c r="C84" s="18" t="str">
        <f t="shared" si="1"/>
        <v>Oct</v>
      </c>
      <c r="D84" s="18">
        <f>YEAR(Income_Data[[#This Row],[Date]])</f>
        <v>2019</v>
      </c>
      <c r="E84" s="11">
        <v>126</v>
      </c>
      <c r="F84" s="11">
        <f>WEEKNUM(Income_Data[[#This Row],[Date]], 2)</f>
        <v>44</v>
      </c>
      <c r="G84" s="11" t="str">
        <f>"Q"&amp;INT((MONTH(Income_Data[[#This Row],[Date]])-1)/3)+1</f>
        <v>Q4</v>
      </c>
      <c r="H84" s="12">
        <v>354.90000000000003</v>
      </c>
      <c r="I84" s="13">
        <v>273</v>
      </c>
      <c r="J84" s="11">
        <v>11.5</v>
      </c>
      <c r="K84" s="14">
        <v>30.860869565217396</v>
      </c>
      <c r="L84" s="13">
        <v>23.739130434782609</v>
      </c>
      <c r="M84" s="15">
        <v>1537.7817000000002</v>
      </c>
      <c r="N84" s="15">
        <v>1182.9090000000001</v>
      </c>
      <c r="O84" s="15">
        <v>12420.544500000002</v>
      </c>
    </row>
    <row r="85" spans="1:15">
      <c r="A85" s="10">
        <v>43773</v>
      </c>
      <c r="B85" s="25">
        <f>MONTH(Income_Data[[#This Row],[Date]])</f>
        <v>11</v>
      </c>
      <c r="C85" s="18" t="str">
        <f t="shared" si="1"/>
        <v>Nov</v>
      </c>
      <c r="D85" s="18">
        <f>YEAR(Income_Data[[#This Row],[Date]])</f>
        <v>2019</v>
      </c>
      <c r="E85" s="11">
        <v>127</v>
      </c>
      <c r="F85" s="11">
        <f>WEEKNUM(Income_Data[[#This Row],[Date]], 2)</f>
        <v>45</v>
      </c>
      <c r="G85" s="11" t="str">
        <f>"Q"&amp;INT((MONTH(Income_Data[[#This Row],[Date]])-1)/3)+1</f>
        <v>Q4</v>
      </c>
      <c r="H85" s="12">
        <v>326.3</v>
      </c>
      <c r="I85" s="13">
        <v>251</v>
      </c>
      <c r="J85" s="11">
        <v>11.25</v>
      </c>
      <c r="K85" s="14">
        <v>29.004444444444445</v>
      </c>
      <c r="L85" s="13">
        <v>22.31111111111111</v>
      </c>
      <c r="M85" s="15">
        <v>1413.8579000000002</v>
      </c>
      <c r="N85" s="15">
        <v>1087.5830000000001</v>
      </c>
      <c r="O85" s="15">
        <v>11419.621500000001</v>
      </c>
    </row>
    <row r="86" spans="1:15">
      <c r="A86" s="10">
        <v>43780</v>
      </c>
      <c r="B86" s="25">
        <f>MONTH(Income_Data[[#This Row],[Date]])</f>
        <v>11</v>
      </c>
      <c r="C86" s="18" t="str">
        <f t="shared" si="1"/>
        <v>Nov</v>
      </c>
      <c r="D86" s="18">
        <f>YEAR(Income_Data[[#This Row],[Date]])</f>
        <v>2019</v>
      </c>
      <c r="E86" s="11">
        <v>128</v>
      </c>
      <c r="F86" s="11">
        <f>WEEKNUM(Income_Data[[#This Row],[Date]], 2)</f>
        <v>46</v>
      </c>
      <c r="G86" s="11" t="str">
        <f>"Q"&amp;INT((MONTH(Income_Data[[#This Row],[Date]])-1)/3)+1</f>
        <v>Q4</v>
      </c>
      <c r="H86" s="12">
        <v>289.90000000000003</v>
      </c>
      <c r="I86" s="13">
        <v>223</v>
      </c>
      <c r="J86" s="11">
        <v>10.5</v>
      </c>
      <c r="K86" s="14">
        <v>27.609523809523814</v>
      </c>
      <c r="L86" s="13">
        <v>21.238095238095237</v>
      </c>
      <c r="M86" s="15">
        <v>1256.1367000000002</v>
      </c>
      <c r="N86" s="15">
        <v>966.25900000000001</v>
      </c>
      <c r="O86" s="15">
        <v>10145.719499999999</v>
      </c>
    </row>
    <row r="87" spans="1:15">
      <c r="A87" s="10">
        <v>43787</v>
      </c>
      <c r="B87" s="25">
        <f>MONTH(Income_Data[[#This Row],[Date]])</f>
        <v>11</v>
      </c>
      <c r="C87" s="18" t="str">
        <f t="shared" si="1"/>
        <v>Nov</v>
      </c>
      <c r="D87" s="18">
        <f>YEAR(Income_Data[[#This Row],[Date]])</f>
        <v>2019</v>
      </c>
      <c r="E87" s="11">
        <v>129</v>
      </c>
      <c r="F87" s="11">
        <f>WEEKNUM(Income_Data[[#This Row],[Date]], 2)</f>
        <v>47</v>
      </c>
      <c r="G87" s="11" t="str">
        <f>"Q"&amp;INT((MONTH(Income_Data[[#This Row],[Date]])-1)/3)+1</f>
        <v>Q4</v>
      </c>
      <c r="H87" s="12">
        <v>256.10000000000002</v>
      </c>
      <c r="I87" s="13">
        <v>197</v>
      </c>
      <c r="J87" s="11">
        <v>8.5</v>
      </c>
      <c r="K87" s="14">
        <v>30.129411764705885</v>
      </c>
      <c r="L87" s="13">
        <v>23.176470588235293</v>
      </c>
      <c r="M87" s="15">
        <v>1109.6813000000002</v>
      </c>
      <c r="N87" s="15">
        <v>853.601</v>
      </c>
      <c r="O87" s="15">
        <v>8962.8104999999996</v>
      </c>
    </row>
    <row r="88" spans="1:15">
      <c r="A88" s="10">
        <v>43794</v>
      </c>
      <c r="B88" s="25">
        <f>MONTH(Income_Data[[#This Row],[Date]])</f>
        <v>11</v>
      </c>
      <c r="C88" s="18" t="str">
        <f t="shared" si="1"/>
        <v>Nov</v>
      </c>
      <c r="D88" s="18">
        <f>YEAR(Income_Data[[#This Row],[Date]])</f>
        <v>2019</v>
      </c>
      <c r="E88" s="11">
        <v>130</v>
      </c>
      <c r="F88" s="11">
        <f>WEEKNUM(Income_Data[[#This Row],[Date]], 2)</f>
        <v>48</v>
      </c>
      <c r="G88" s="11" t="str">
        <f>"Q"&amp;INT((MONTH(Income_Data[[#This Row],[Date]])-1)/3)+1</f>
        <v>Q4</v>
      </c>
      <c r="H88" s="12">
        <v>252.54</v>
      </c>
      <c r="I88" s="13">
        <v>207</v>
      </c>
      <c r="J88" s="11">
        <v>9.5</v>
      </c>
      <c r="K88" s="14"/>
      <c r="L88" s="13"/>
      <c r="M88" s="15">
        <v>1094.2558200000001</v>
      </c>
      <c r="N88" s="15">
        <v>896.93100000000004</v>
      </c>
      <c r="O88" s="15">
        <v>9417.7754999999997</v>
      </c>
    </row>
    <row r="89" spans="1:15">
      <c r="A89" s="10">
        <v>43815</v>
      </c>
      <c r="B89" s="25">
        <f>MONTH(Income_Data[[#This Row],[Date]])</f>
        <v>12</v>
      </c>
      <c r="C89" s="18" t="str">
        <f t="shared" si="1"/>
        <v>Dec</v>
      </c>
      <c r="D89" s="18">
        <f>YEAR(Income_Data[[#This Row],[Date]])</f>
        <v>2019</v>
      </c>
      <c r="E89" s="11">
        <v>133</v>
      </c>
      <c r="F89" s="11">
        <f>WEEKNUM(Income_Data[[#This Row],[Date]], 2)</f>
        <v>51</v>
      </c>
      <c r="G89" s="11" t="str">
        <f>"Q"&amp;INT((MONTH(Income_Data[[#This Row],[Date]])-1)/3)+1</f>
        <v>Q4</v>
      </c>
      <c r="H89" s="12">
        <v>281.82</v>
      </c>
      <c r="I89" s="13">
        <v>231</v>
      </c>
      <c r="J89" s="11">
        <v>12</v>
      </c>
      <c r="K89" s="14">
        <v>23.484999999999999</v>
      </c>
      <c r="L89" s="13">
        <v>19.25</v>
      </c>
      <c r="M89" s="15">
        <v>1221.1260600000001</v>
      </c>
      <c r="N89" s="15">
        <v>1000.923</v>
      </c>
      <c r="O89" s="15">
        <v>10509.691500000001</v>
      </c>
    </row>
    <row r="90" spans="1:15">
      <c r="A90" s="10">
        <v>43822</v>
      </c>
      <c r="B90" s="25">
        <f>MONTH(Income_Data[[#This Row],[Date]])</f>
        <v>12</v>
      </c>
      <c r="C90" s="18" t="str">
        <f t="shared" si="1"/>
        <v>Dec</v>
      </c>
      <c r="D90" s="18">
        <f>YEAR(Income_Data[[#This Row],[Date]])</f>
        <v>2019</v>
      </c>
      <c r="E90" s="11">
        <v>134</v>
      </c>
      <c r="F90" s="11">
        <f>WEEKNUM(Income_Data[[#This Row],[Date]], 2)</f>
        <v>52</v>
      </c>
      <c r="G90" s="11" t="str">
        <f>"Q"&amp;INT((MONTH(Income_Data[[#This Row],[Date]])-1)/3)+1</f>
        <v>Q4</v>
      </c>
      <c r="H90" s="12">
        <v>309.88</v>
      </c>
      <c r="I90" s="13">
        <v>254</v>
      </c>
      <c r="J90" s="11">
        <v>12</v>
      </c>
      <c r="K90" s="14">
        <v>25.823333333333334</v>
      </c>
      <c r="L90" s="13">
        <v>21.166666666666668</v>
      </c>
      <c r="M90" s="15">
        <v>1342.7100399999999</v>
      </c>
      <c r="N90" s="15">
        <v>1100.5820000000001</v>
      </c>
      <c r="O90" s="15">
        <v>11556.111000000001</v>
      </c>
    </row>
    <row r="91" spans="1:15">
      <c r="A91" s="10">
        <v>43829</v>
      </c>
      <c r="B91" s="25">
        <f>MONTH(Income_Data[[#This Row],[Date]])</f>
        <v>12</v>
      </c>
      <c r="C91" s="18" t="str">
        <f t="shared" si="1"/>
        <v>Dec</v>
      </c>
      <c r="D91" s="18">
        <f>YEAR(Income_Data[[#This Row],[Date]])</f>
        <v>2019</v>
      </c>
      <c r="E91" s="11">
        <v>135</v>
      </c>
      <c r="F91" s="11">
        <f>WEEKNUM(Income_Data[[#This Row],[Date]], 2)</f>
        <v>53</v>
      </c>
      <c r="G91" s="11" t="str">
        <f>"Q"&amp;INT((MONTH(Income_Data[[#This Row],[Date]])-1)/3)+1</f>
        <v>Q4</v>
      </c>
      <c r="H91" s="12">
        <v>356.24</v>
      </c>
      <c r="I91" s="13">
        <v>292</v>
      </c>
      <c r="J91" s="11">
        <v>13</v>
      </c>
      <c r="K91" s="14">
        <v>27.403076923076924</v>
      </c>
      <c r="L91" s="13">
        <v>22.46153846153846</v>
      </c>
      <c r="M91" s="15">
        <v>1543.5879200000002</v>
      </c>
      <c r="N91" s="15">
        <v>1265.2360000000001</v>
      </c>
      <c r="O91" s="15">
        <v>13284.978000000001</v>
      </c>
    </row>
    <row r="92" spans="1:15">
      <c r="A92" s="10">
        <v>43836</v>
      </c>
      <c r="B92" s="25">
        <f>MONTH(Income_Data[[#This Row],[Date]])</f>
        <v>1</v>
      </c>
      <c r="C92" s="18" t="str">
        <f t="shared" si="1"/>
        <v>Jan</v>
      </c>
      <c r="D92" s="18">
        <f>YEAR(Income_Data[[#This Row],[Date]])</f>
        <v>2020</v>
      </c>
      <c r="E92" s="11">
        <v>136</v>
      </c>
      <c r="F92" s="11">
        <f>WEEKNUM(Income_Data[[#This Row],[Date]], 2)</f>
        <v>2</v>
      </c>
      <c r="G92" s="11" t="str">
        <f>"Q"&amp;INT((MONTH(Income_Data[[#This Row],[Date]])-1)/3)+1</f>
        <v>Q1</v>
      </c>
      <c r="H92" s="12">
        <v>409.92</v>
      </c>
      <c r="I92" s="13">
        <v>336</v>
      </c>
      <c r="J92" s="11">
        <v>15.25</v>
      </c>
      <c r="K92" s="14">
        <v>26.880000000000003</v>
      </c>
      <c r="L92" s="13">
        <v>22.032786885245901</v>
      </c>
      <c r="M92" s="15">
        <v>1776.1833600000002</v>
      </c>
      <c r="N92" s="15">
        <v>1455.8880000000001</v>
      </c>
      <c r="O92" s="15">
        <v>15286.824000000002</v>
      </c>
    </row>
    <row r="93" spans="1:15">
      <c r="A93" s="10">
        <v>43850</v>
      </c>
      <c r="B93" s="25">
        <f>MONTH(Income_Data[[#This Row],[Date]])</f>
        <v>1</v>
      </c>
      <c r="C93" s="18" t="str">
        <f t="shared" si="1"/>
        <v>Jan</v>
      </c>
      <c r="D93" s="18">
        <f>YEAR(Income_Data[[#This Row],[Date]])</f>
        <v>2020</v>
      </c>
      <c r="E93" s="11">
        <v>138</v>
      </c>
      <c r="F93" s="11">
        <f>WEEKNUM(Income_Data[[#This Row],[Date]], 2)</f>
        <v>4</v>
      </c>
      <c r="G93" s="11" t="str">
        <f>"Q"&amp;INT((MONTH(Income_Data[[#This Row],[Date]])-1)/3)+1</f>
        <v>Q1</v>
      </c>
      <c r="H93" s="12">
        <v>324.52</v>
      </c>
      <c r="I93" s="13">
        <v>266</v>
      </c>
      <c r="J93" s="11">
        <v>12.5</v>
      </c>
      <c r="K93" s="14">
        <v>25.961599999999997</v>
      </c>
      <c r="L93" s="13">
        <v>21.28</v>
      </c>
      <c r="M93" s="15">
        <v>1406.14516</v>
      </c>
      <c r="N93" s="15">
        <v>1152.578</v>
      </c>
      <c r="O93" s="15">
        <v>12102.069</v>
      </c>
    </row>
    <row r="94" spans="1:15">
      <c r="A94" s="10">
        <v>43857</v>
      </c>
      <c r="B94" s="25">
        <f>MONTH(Income_Data[[#This Row],[Date]])</f>
        <v>1</v>
      </c>
      <c r="C94" s="18" t="str">
        <f t="shared" si="1"/>
        <v>Jan</v>
      </c>
      <c r="D94" s="18">
        <f>YEAR(Income_Data[[#This Row],[Date]])</f>
        <v>2020</v>
      </c>
      <c r="E94" s="11">
        <v>139</v>
      </c>
      <c r="F94" s="11">
        <f>WEEKNUM(Income_Data[[#This Row],[Date]], 2)</f>
        <v>5</v>
      </c>
      <c r="G94" s="11" t="str">
        <f>"Q"&amp;INT((MONTH(Income_Data[[#This Row],[Date]])-1)/3)+1</f>
        <v>Q1</v>
      </c>
      <c r="H94" s="12">
        <v>408.7</v>
      </c>
      <c r="I94" s="13">
        <v>335</v>
      </c>
      <c r="J94" s="11">
        <v>15.09</v>
      </c>
      <c r="K94" s="14">
        <v>27.08416169648774</v>
      </c>
      <c r="L94" s="13">
        <v>22.200132538104704</v>
      </c>
      <c r="M94" s="15">
        <v>1770.8971000000001</v>
      </c>
      <c r="N94" s="15">
        <v>1451.5550000000001</v>
      </c>
      <c r="O94" s="15">
        <v>15241.327500000001</v>
      </c>
    </row>
    <row r="95" spans="1:15">
      <c r="A95" s="10">
        <v>43864</v>
      </c>
      <c r="B95" s="25">
        <f>MONTH(Income_Data[[#This Row],[Date]])</f>
        <v>2</v>
      </c>
      <c r="C95" s="18" t="str">
        <f t="shared" si="1"/>
        <v>Feb</v>
      </c>
      <c r="D95" s="18">
        <f>YEAR(Income_Data[[#This Row],[Date]])</f>
        <v>2020</v>
      </c>
      <c r="E95" s="11">
        <v>140</v>
      </c>
      <c r="F95" s="11">
        <f>WEEKNUM(Income_Data[[#This Row],[Date]], 2)</f>
        <v>6</v>
      </c>
      <c r="G95" s="11" t="str">
        <f>"Q"&amp;INT((MONTH(Income_Data[[#This Row],[Date]])-1)/3)+1</f>
        <v>Q1</v>
      </c>
      <c r="H95" s="12">
        <v>427</v>
      </c>
      <c r="I95" s="13">
        <v>350</v>
      </c>
      <c r="J95" s="11">
        <v>16.75</v>
      </c>
      <c r="K95" s="14">
        <v>25.492537313432837</v>
      </c>
      <c r="L95" s="13">
        <v>20.895522388059703</v>
      </c>
      <c r="M95" s="15">
        <v>1850.191</v>
      </c>
      <c r="N95" s="15">
        <v>1516.55</v>
      </c>
      <c r="O95" s="15">
        <v>15923.775</v>
      </c>
    </row>
    <row r="96" spans="1:15">
      <c r="A96" s="10">
        <v>43871</v>
      </c>
      <c r="B96" s="25">
        <f>MONTH(Income_Data[[#This Row],[Date]])</f>
        <v>2</v>
      </c>
      <c r="C96" s="18" t="str">
        <f t="shared" si="1"/>
        <v>Feb</v>
      </c>
      <c r="D96" s="18">
        <f>YEAR(Income_Data[[#This Row],[Date]])</f>
        <v>2020</v>
      </c>
      <c r="E96" s="11">
        <v>141</v>
      </c>
      <c r="F96" s="11">
        <f>WEEKNUM(Income_Data[[#This Row],[Date]], 2)</f>
        <v>7</v>
      </c>
      <c r="G96" s="11" t="str">
        <f>"Q"&amp;INT((MONTH(Income_Data[[#This Row],[Date]])-1)/3)+1</f>
        <v>Q1</v>
      </c>
      <c r="H96" s="12">
        <v>235</v>
      </c>
      <c r="I96" s="13">
        <v>180.76923076923077</v>
      </c>
      <c r="J96" s="11">
        <v>7.75</v>
      </c>
      <c r="K96" s="14">
        <v>30.322580645161292</v>
      </c>
      <c r="L96" s="13">
        <v>23.325062034739453</v>
      </c>
      <c r="M96" s="15">
        <v>1018.255</v>
      </c>
      <c r="N96" s="15">
        <v>783.27307692307693</v>
      </c>
      <c r="O96" s="15">
        <v>8224.3673076923078</v>
      </c>
    </row>
    <row r="97" spans="1:15">
      <c r="A97" s="10">
        <v>43878</v>
      </c>
      <c r="B97" s="25">
        <f>MONTH(Income_Data[[#This Row],[Date]])</f>
        <v>2</v>
      </c>
      <c r="C97" s="18" t="str">
        <f t="shared" si="1"/>
        <v>Feb</v>
      </c>
      <c r="D97" s="18">
        <f>YEAR(Income_Data[[#This Row],[Date]])</f>
        <v>2020</v>
      </c>
      <c r="E97" s="11">
        <v>142</v>
      </c>
      <c r="F97" s="11">
        <f>WEEKNUM(Income_Data[[#This Row],[Date]], 2)</f>
        <v>8</v>
      </c>
      <c r="G97" s="11" t="str">
        <f>"Q"&amp;INT((MONTH(Income_Data[[#This Row],[Date]])-1)/3)+1</f>
        <v>Q1</v>
      </c>
      <c r="H97" s="12">
        <v>407.48</v>
      </c>
      <c r="I97" s="13">
        <v>334</v>
      </c>
      <c r="J97" s="11">
        <v>16.25</v>
      </c>
      <c r="K97" s="14">
        <v>25.075692307692307</v>
      </c>
      <c r="L97" s="13">
        <v>20.553846153846155</v>
      </c>
      <c r="M97" s="15">
        <v>1765.6108400000001</v>
      </c>
      <c r="N97" s="15">
        <v>1447.222</v>
      </c>
      <c r="O97" s="15">
        <v>15195.831</v>
      </c>
    </row>
    <row r="98" spans="1:15">
      <c r="A98" s="10">
        <v>43885</v>
      </c>
      <c r="B98" s="25">
        <f>MONTH(Income_Data[[#This Row],[Date]])</f>
        <v>2</v>
      </c>
      <c r="C98" s="18" t="str">
        <f t="shared" si="1"/>
        <v>Feb</v>
      </c>
      <c r="D98" s="18">
        <f>YEAR(Income_Data[[#This Row],[Date]])</f>
        <v>2020</v>
      </c>
      <c r="E98" s="11">
        <v>143</v>
      </c>
      <c r="F98" s="11">
        <f>WEEKNUM(Income_Data[[#This Row],[Date]], 2)</f>
        <v>9</v>
      </c>
      <c r="G98" s="11" t="str">
        <f>"Q"&amp;INT((MONTH(Income_Data[[#This Row],[Date]])-1)/3)+1</f>
        <v>Q1</v>
      </c>
      <c r="H98" s="12">
        <v>300.91769230769233</v>
      </c>
      <c r="I98" s="13">
        <v>246.65384615384616</v>
      </c>
      <c r="J98" s="11">
        <v>11</v>
      </c>
      <c r="K98" s="14">
        <v>27.356153846153848</v>
      </c>
      <c r="L98" s="13">
        <v>22.423076923076923</v>
      </c>
      <c r="M98" s="15">
        <v>1303.876360769231</v>
      </c>
      <c r="N98" s="15">
        <v>1068.7511153846156</v>
      </c>
      <c r="O98" s="15">
        <v>11221.886711538464</v>
      </c>
    </row>
    <row r="99" spans="1:15">
      <c r="A99" s="10">
        <v>43892</v>
      </c>
      <c r="B99" s="25">
        <f>MONTH(Income_Data[[#This Row],[Date]])</f>
        <v>3</v>
      </c>
      <c r="C99" s="18" t="str">
        <f t="shared" si="1"/>
        <v>Mar</v>
      </c>
      <c r="D99" s="18">
        <f>YEAR(Income_Data[[#This Row],[Date]])</f>
        <v>2020</v>
      </c>
      <c r="E99" s="11">
        <v>144</v>
      </c>
      <c r="F99" s="11">
        <f>WEEKNUM(Income_Data[[#This Row],[Date]], 2)</f>
        <v>10</v>
      </c>
      <c r="G99" s="11" t="str">
        <f>"Q"&amp;INT((MONTH(Income_Data[[#This Row],[Date]])-1)/3)+1</f>
        <v>Q1</v>
      </c>
      <c r="H99" s="12">
        <v>386.74</v>
      </c>
      <c r="I99" s="13">
        <v>317</v>
      </c>
      <c r="J99" s="11">
        <v>14.5</v>
      </c>
      <c r="K99" s="14">
        <v>26.671724137931037</v>
      </c>
      <c r="L99" s="13">
        <v>21.862068965517242</v>
      </c>
      <c r="M99" s="15">
        <v>1675.7444200000002</v>
      </c>
      <c r="N99" s="15">
        <v>1373.5610000000001</v>
      </c>
      <c r="O99" s="15">
        <v>14422.390500000001</v>
      </c>
    </row>
    <row r="100" spans="1:15">
      <c r="A100" s="10">
        <v>43899</v>
      </c>
      <c r="B100" s="25">
        <f>MONTH(Income_Data[[#This Row],[Date]])</f>
        <v>3</v>
      </c>
      <c r="C100" s="18" t="str">
        <f t="shared" si="1"/>
        <v>Mar</v>
      </c>
      <c r="D100" s="18">
        <f>YEAR(Income_Data[[#This Row],[Date]])</f>
        <v>2020</v>
      </c>
      <c r="E100" s="11">
        <v>145</v>
      </c>
      <c r="F100" s="11">
        <f>WEEKNUM(Income_Data[[#This Row],[Date]], 2)</f>
        <v>11</v>
      </c>
      <c r="G100" s="11" t="str">
        <f>"Q"&amp;INT((MONTH(Income_Data[[#This Row],[Date]])-1)/3)+1</f>
        <v>Q1</v>
      </c>
      <c r="H100" s="12">
        <v>417.24</v>
      </c>
      <c r="I100" s="13">
        <v>342</v>
      </c>
      <c r="J100" s="11">
        <v>14.25</v>
      </c>
      <c r="K100" s="14">
        <v>29.28</v>
      </c>
      <c r="L100" s="13">
        <v>24</v>
      </c>
      <c r="M100" s="15">
        <v>1807.90092</v>
      </c>
      <c r="N100" s="15">
        <v>1481.886</v>
      </c>
      <c r="O100" s="15">
        <v>15559.803</v>
      </c>
    </row>
    <row r="101" spans="1:15">
      <c r="A101" s="10">
        <v>43906</v>
      </c>
      <c r="B101" s="25">
        <f>MONTH(Income_Data[[#This Row],[Date]])</f>
        <v>3</v>
      </c>
      <c r="C101" s="18" t="str">
        <f t="shared" si="1"/>
        <v>Mar</v>
      </c>
      <c r="D101" s="18">
        <f>YEAR(Income_Data[[#This Row],[Date]])</f>
        <v>2020</v>
      </c>
      <c r="E101" s="11">
        <v>146</v>
      </c>
      <c r="F101" s="11">
        <f>WEEKNUM(Income_Data[[#This Row],[Date]], 2)</f>
        <v>12</v>
      </c>
      <c r="G101" s="11" t="str">
        <f>"Q"&amp;INT((MONTH(Income_Data[[#This Row],[Date]])-1)/3)+1</f>
        <v>Q1</v>
      </c>
      <c r="H101" s="12">
        <v>313.54000000000002</v>
      </c>
      <c r="I101" s="13">
        <v>257</v>
      </c>
      <c r="J101" s="11">
        <v>11.25</v>
      </c>
      <c r="K101" s="14">
        <v>27.870222222222225</v>
      </c>
      <c r="L101" s="13">
        <v>22.844444444444445</v>
      </c>
      <c r="M101" s="15">
        <v>1358.5688200000002</v>
      </c>
      <c r="N101" s="15">
        <v>1113.5810000000001</v>
      </c>
      <c r="O101" s="15">
        <v>11692.6005</v>
      </c>
    </row>
    <row r="102" spans="1:15">
      <c r="A102" s="10">
        <v>43913</v>
      </c>
      <c r="B102" s="25">
        <f>MONTH(Income_Data[[#This Row],[Date]])</f>
        <v>3</v>
      </c>
      <c r="C102" s="18" t="str">
        <f t="shared" si="1"/>
        <v>Mar</v>
      </c>
      <c r="D102" s="18">
        <f>YEAR(Income_Data[[#This Row],[Date]])</f>
        <v>2020</v>
      </c>
      <c r="E102" s="11">
        <v>147</v>
      </c>
      <c r="F102" s="11">
        <f>WEEKNUM(Income_Data[[#This Row],[Date]], 2)</f>
        <v>13</v>
      </c>
      <c r="G102" s="11" t="str">
        <f>"Q"&amp;INT((MONTH(Income_Data[[#This Row],[Date]])-1)/3)+1</f>
        <v>Q1</v>
      </c>
      <c r="H102" s="12">
        <v>258.64</v>
      </c>
      <c r="I102" s="13">
        <v>212</v>
      </c>
      <c r="J102" s="16">
        <v>9.75</v>
      </c>
      <c r="K102" s="14">
        <v>26.527179487179485</v>
      </c>
      <c r="L102" s="13">
        <v>21.743589743589745</v>
      </c>
      <c r="M102" s="15">
        <v>1120.68712</v>
      </c>
      <c r="N102" s="15">
        <v>918.596</v>
      </c>
      <c r="O102" s="15">
        <v>9645.2579999999998</v>
      </c>
    </row>
    <row r="103" spans="1:15">
      <c r="A103" s="10">
        <v>43920</v>
      </c>
      <c r="B103" s="25">
        <f>MONTH(Income_Data[[#This Row],[Date]])</f>
        <v>3</v>
      </c>
      <c r="C103" s="18" t="str">
        <f t="shared" si="1"/>
        <v>Mar</v>
      </c>
      <c r="D103" s="18">
        <f>YEAR(Income_Data[[#This Row],[Date]])</f>
        <v>2020</v>
      </c>
      <c r="E103" s="11">
        <v>148</v>
      </c>
      <c r="F103" s="11">
        <f>WEEKNUM(Income_Data[[#This Row],[Date]], 2)</f>
        <v>14</v>
      </c>
      <c r="G103" s="11" t="str">
        <f>"Q"&amp;INT((MONTH(Income_Data[[#This Row],[Date]])-1)/3)+1</f>
        <v>Q1</v>
      </c>
      <c r="H103" s="12">
        <v>264.74</v>
      </c>
      <c r="I103" s="13">
        <v>217</v>
      </c>
      <c r="J103" s="11">
        <v>8.75</v>
      </c>
      <c r="K103" s="14">
        <v>30.256</v>
      </c>
      <c r="L103" s="13">
        <v>24.8</v>
      </c>
      <c r="M103" s="15">
        <v>1147.11842</v>
      </c>
      <c r="N103" s="15">
        <v>940.26100000000008</v>
      </c>
      <c r="O103" s="15">
        <v>9872.7405000000017</v>
      </c>
    </row>
    <row r="104" spans="1:15">
      <c r="A104" s="10">
        <v>43941</v>
      </c>
      <c r="B104" s="25">
        <f>MONTH(Income_Data[[#This Row],[Date]])</f>
        <v>4</v>
      </c>
      <c r="C104" s="18" t="str">
        <f t="shared" si="1"/>
        <v>Apr</v>
      </c>
      <c r="D104" s="18">
        <f>YEAR(Income_Data[[#This Row],[Date]])</f>
        <v>2020</v>
      </c>
      <c r="E104" s="11">
        <v>151</v>
      </c>
      <c r="F104" s="11">
        <f>WEEKNUM(Income_Data[[#This Row],[Date]], 2)</f>
        <v>17</v>
      </c>
      <c r="G104" s="11" t="str">
        <f>"Q"&amp;INT((MONTH(Income_Data[[#This Row],[Date]])-1)/3)+1</f>
        <v>Q2</v>
      </c>
      <c r="H104" s="12">
        <v>247.66</v>
      </c>
      <c r="I104" s="13">
        <v>203</v>
      </c>
      <c r="J104" s="11">
        <v>9.5</v>
      </c>
      <c r="K104" s="14">
        <v>26.069473684210525</v>
      </c>
      <c r="L104" s="13">
        <v>21.368421052631579</v>
      </c>
      <c r="M104" s="15">
        <v>1073.11078</v>
      </c>
      <c r="N104" s="15">
        <v>879.59900000000005</v>
      </c>
      <c r="O104" s="15">
        <v>9235.7895000000008</v>
      </c>
    </row>
    <row r="105" spans="1:15">
      <c r="A105" s="10">
        <v>43948</v>
      </c>
      <c r="B105" s="25">
        <f>MONTH(Income_Data[[#This Row],[Date]])</f>
        <v>4</v>
      </c>
      <c r="C105" s="18" t="str">
        <f t="shared" si="1"/>
        <v>Apr</v>
      </c>
      <c r="D105" s="18">
        <f>YEAR(Income_Data[[#This Row],[Date]])</f>
        <v>2020</v>
      </c>
      <c r="E105" s="11">
        <v>152</v>
      </c>
      <c r="F105" s="11">
        <f>WEEKNUM(Income_Data[[#This Row],[Date]], 2)</f>
        <v>18</v>
      </c>
      <c r="G105" s="11" t="str">
        <f>"Q"&amp;INT((MONTH(Income_Data[[#This Row],[Date]])-1)/3)+1</f>
        <v>Q2</v>
      </c>
      <c r="H105" s="12">
        <v>336.71999999999997</v>
      </c>
      <c r="I105" s="13">
        <v>276</v>
      </c>
      <c r="J105" s="11">
        <v>12</v>
      </c>
      <c r="K105" s="14">
        <v>28.06</v>
      </c>
      <c r="L105" s="13">
        <v>23</v>
      </c>
      <c r="M105" s="15">
        <v>1459.00776</v>
      </c>
      <c r="N105" s="15">
        <v>1195.9080000000001</v>
      </c>
      <c r="O105" s="15">
        <v>12557.034000000001</v>
      </c>
    </row>
    <row r="106" spans="1:15">
      <c r="A106" s="10">
        <v>43955</v>
      </c>
      <c r="B106" s="25">
        <f>MONTH(Income_Data[[#This Row],[Date]])</f>
        <v>5</v>
      </c>
      <c r="C106" s="18" t="str">
        <f t="shared" si="1"/>
        <v>May</v>
      </c>
      <c r="D106" s="18">
        <f>YEAR(Income_Data[[#This Row],[Date]])</f>
        <v>2020</v>
      </c>
      <c r="E106" s="11">
        <v>153</v>
      </c>
      <c r="F106" s="11">
        <f>WEEKNUM(Income_Data[[#This Row],[Date]], 2)</f>
        <v>19</v>
      </c>
      <c r="G106" s="11" t="str">
        <f>"Q"&amp;INT((MONTH(Income_Data[[#This Row],[Date]])-1)/3)+1</f>
        <v>Q2</v>
      </c>
      <c r="H106" s="12">
        <v>457.5</v>
      </c>
      <c r="I106" s="13">
        <v>375</v>
      </c>
      <c r="J106" s="11">
        <v>16.25</v>
      </c>
      <c r="K106" s="14">
        <v>28.153846153846153</v>
      </c>
      <c r="L106" s="13">
        <v>23.076923076923077</v>
      </c>
      <c r="M106" s="15">
        <v>1982.3475000000001</v>
      </c>
      <c r="N106" s="15">
        <v>1624.875</v>
      </c>
      <c r="O106" s="15">
        <v>17061.1875</v>
      </c>
    </row>
    <row r="107" spans="1:15">
      <c r="A107" s="10">
        <v>43962</v>
      </c>
      <c r="B107" s="25">
        <f>MONTH(Income_Data[[#This Row],[Date]])</f>
        <v>5</v>
      </c>
      <c r="C107" s="18" t="str">
        <f t="shared" si="1"/>
        <v>May</v>
      </c>
      <c r="D107" s="18">
        <f>YEAR(Income_Data[[#This Row],[Date]])</f>
        <v>2020</v>
      </c>
      <c r="E107" s="11">
        <v>154</v>
      </c>
      <c r="F107" s="11">
        <f>WEEKNUM(Income_Data[[#This Row],[Date]], 2)</f>
        <v>20</v>
      </c>
      <c r="G107" s="11" t="str">
        <f>"Q"&amp;INT((MONTH(Income_Data[[#This Row],[Date]])-1)/3)+1</f>
        <v>Q2</v>
      </c>
      <c r="H107" s="12">
        <v>287.92</v>
      </c>
      <c r="I107" s="13">
        <v>236</v>
      </c>
      <c r="J107" s="11">
        <v>10.75</v>
      </c>
      <c r="K107" s="14">
        <v>26.783255813953488</v>
      </c>
      <c r="L107" s="13">
        <v>21.953488372093023</v>
      </c>
      <c r="M107" s="15">
        <v>1247.55736</v>
      </c>
      <c r="N107" s="15">
        <v>1022.5880000000001</v>
      </c>
      <c r="O107" s="15">
        <v>10737.174000000001</v>
      </c>
    </row>
    <row r="108" spans="1:15">
      <c r="A108" s="10">
        <v>43969</v>
      </c>
      <c r="B108" s="25">
        <f>MONTH(Income_Data[[#This Row],[Date]])</f>
        <v>5</v>
      </c>
      <c r="C108" s="18" t="str">
        <f t="shared" si="1"/>
        <v>May</v>
      </c>
      <c r="D108" s="18">
        <f>YEAR(Income_Data[[#This Row],[Date]])</f>
        <v>2020</v>
      </c>
      <c r="E108" s="11">
        <v>155</v>
      </c>
      <c r="F108" s="11">
        <f>WEEKNUM(Income_Data[[#This Row],[Date]], 2)</f>
        <v>21</v>
      </c>
      <c r="G108" s="11" t="str">
        <f>"Q"&amp;INT((MONTH(Income_Data[[#This Row],[Date]])-1)/3)+1</f>
        <v>Q2</v>
      </c>
      <c r="H108" s="12">
        <v>340.38</v>
      </c>
      <c r="I108" s="13">
        <v>279</v>
      </c>
      <c r="J108" s="11">
        <v>13.25</v>
      </c>
      <c r="K108" s="14">
        <v>25.689056603773583</v>
      </c>
      <c r="L108" s="13">
        <v>21.056603773584907</v>
      </c>
      <c r="M108" s="15">
        <v>1474.86654</v>
      </c>
      <c r="N108" s="15">
        <v>1208.9070000000002</v>
      </c>
      <c r="O108" s="15">
        <v>12693.523500000001</v>
      </c>
    </row>
    <row r="109" spans="1:15">
      <c r="A109" s="10">
        <v>43976</v>
      </c>
      <c r="B109" s="25">
        <f>MONTH(Income_Data[[#This Row],[Date]])</f>
        <v>5</v>
      </c>
      <c r="C109" s="18" t="str">
        <f t="shared" si="1"/>
        <v>May</v>
      </c>
      <c r="D109" s="18">
        <f>YEAR(Income_Data[[#This Row],[Date]])</f>
        <v>2020</v>
      </c>
      <c r="E109" s="11">
        <v>156</v>
      </c>
      <c r="F109" s="11">
        <f>WEEKNUM(Income_Data[[#This Row],[Date]], 2)</f>
        <v>22</v>
      </c>
      <c r="G109" s="11" t="str">
        <f>"Q"&amp;INT((MONTH(Income_Data[[#This Row],[Date]])-1)/3)+1</f>
        <v>Q2</v>
      </c>
      <c r="H109" s="12">
        <v>290.36</v>
      </c>
      <c r="I109" s="13">
        <v>238</v>
      </c>
      <c r="J109" s="11">
        <v>10.75</v>
      </c>
      <c r="K109" s="14">
        <v>27.010232558139535</v>
      </c>
      <c r="L109" s="13">
        <v>22.13953488372093</v>
      </c>
      <c r="M109" s="15">
        <v>1258.1298800000002</v>
      </c>
      <c r="N109" s="15">
        <v>1031.2540000000001</v>
      </c>
      <c r="O109" s="15">
        <v>10828.167000000001</v>
      </c>
    </row>
    <row r="110" spans="1:15">
      <c r="A110" s="10">
        <v>43983</v>
      </c>
      <c r="B110" s="25">
        <f>MONTH(Income_Data[[#This Row],[Date]])</f>
        <v>6</v>
      </c>
      <c r="C110" s="18" t="str">
        <f t="shared" si="1"/>
        <v>Jun</v>
      </c>
      <c r="D110" s="18">
        <f>YEAR(Income_Data[[#This Row],[Date]])</f>
        <v>2020</v>
      </c>
      <c r="E110" s="11">
        <v>157</v>
      </c>
      <c r="F110" s="11">
        <f>WEEKNUM(Income_Data[[#This Row],[Date]], 2)</f>
        <v>23</v>
      </c>
      <c r="G110" s="11" t="str">
        <f>"Q"&amp;INT((MONTH(Income_Data[[#This Row],[Date]])-1)/3)+1</f>
        <v>Q2</v>
      </c>
      <c r="H110" s="12">
        <v>285.48</v>
      </c>
      <c r="I110" s="13">
        <v>234</v>
      </c>
      <c r="J110" s="11">
        <v>10.75</v>
      </c>
      <c r="K110" s="14">
        <v>26.556279069767445</v>
      </c>
      <c r="L110" s="13">
        <v>21.767441860465116</v>
      </c>
      <c r="M110" s="15">
        <v>1236.9848400000001</v>
      </c>
      <c r="N110" s="15">
        <v>1013.922</v>
      </c>
      <c r="O110" s="15">
        <v>10646.181</v>
      </c>
    </row>
    <row r="111" spans="1:15">
      <c r="A111" s="10">
        <v>43990</v>
      </c>
      <c r="B111" s="25">
        <f>MONTH(Income_Data[[#This Row],[Date]])</f>
        <v>6</v>
      </c>
      <c r="C111" s="18" t="str">
        <f t="shared" si="1"/>
        <v>Jun</v>
      </c>
      <c r="D111" s="18">
        <f>YEAR(Income_Data[[#This Row],[Date]])</f>
        <v>2020</v>
      </c>
      <c r="E111" s="11">
        <v>158</v>
      </c>
      <c r="F111" s="11">
        <f>WEEKNUM(Income_Data[[#This Row],[Date]], 2)</f>
        <v>24</v>
      </c>
      <c r="G111" s="11" t="str">
        <f>"Q"&amp;INT((MONTH(Income_Data[[#This Row],[Date]])-1)/3)+1</f>
        <v>Q2</v>
      </c>
      <c r="H111" s="12">
        <v>323.3</v>
      </c>
      <c r="I111" s="13">
        <v>265</v>
      </c>
      <c r="J111" s="11">
        <v>11.5</v>
      </c>
      <c r="K111" s="14">
        <v>28.11304347826087</v>
      </c>
      <c r="L111" s="13">
        <v>23.043478260869566</v>
      </c>
      <c r="M111" s="15">
        <v>1400.8589000000002</v>
      </c>
      <c r="N111" s="15">
        <v>1148.2450000000001</v>
      </c>
      <c r="O111" s="15">
        <v>12056.572500000002</v>
      </c>
    </row>
    <row r="112" spans="1:15">
      <c r="A112" s="10">
        <v>43997</v>
      </c>
      <c r="B112" s="25">
        <f>MONTH(Income_Data[[#This Row],[Date]])</f>
        <v>6</v>
      </c>
      <c r="C112" s="18" t="str">
        <f t="shared" si="1"/>
        <v>Jun</v>
      </c>
      <c r="D112" s="18">
        <f>YEAR(Income_Data[[#This Row],[Date]])</f>
        <v>2020</v>
      </c>
      <c r="E112" s="11">
        <v>159</v>
      </c>
      <c r="F112" s="11">
        <f>WEEKNUM(Income_Data[[#This Row],[Date]], 2)</f>
        <v>25</v>
      </c>
      <c r="G112" s="11" t="str">
        <f>"Q"&amp;INT((MONTH(Income_Data[[#This Row],[Date]])-1)/3)+1</f>
        <v>Q2</v>
      </c>
      <c r="H112" s="12">
        <v>292.8</v>
      </c>
      <c r="I112" s="13">
        <v>240</v>
      </c>
      <c r="J112" s="11">
        <v>11</v>
      </c>
      <c r="K112" s="14">
        <v>26.618181818181821</v>
      </c>
      <c r="L112" s="13">
        <v>21.818181818181817</v>
      </c>
      <c r="M112" s="15">
        <v>1268.7024000000001</v>
      </c>
      <c r="N112" s="15">
        <v>1039.92</v>
      </c>
      <c r="O112" s="15">
        <v>10919.16</v>
      </c>
    </row>
    <row r="113" spans="1:15">
      <c r="A113" s="10">
        <v>44004</v>
      </c>
      <c r="B113" s="25">
        <f>MONTH(Income_Data[[#This Row],[Date]])</f>
        <v>6</v>
      </c>
      <c r="C113" s="18" t="str">
        <f t="shared" si="1"/>
        <v>Jun</v>
      </c>
      <c r="D113" s="18">
        <f>YEAR(Income_Data[[#This Row],[Date]])</f>
        <v>2020</v>
      </c>
      <c r="E113" s="11">
        <v>160</v>
      </c>
      <c r="F113" s="11">
        <f>WEEKNUM(Income_Data[[#This Row],[Date]], 2)</f>
        <v>26</v>
      </c>
      <c r="G113" s="11" t="str">
        <f>"Q"&amp;INT((MONTH(Income_Data[[#This Row],[Date]])-1)/3)+1</f>
        <v>Q2</v>
      </c>
      <c r="H113" s="12">
        <v>336.71999999999997</v>
      </c>
      <c r="I113" s="13">
        <v>276</v>
      </c>
      <c r="J113" s="11">
        <v>12.25</v>
      </c>
      <c r="K113" s="14">
        <v>27.487346938775509</v>
      </c>
      <c r="L113" s="13">
        <v>22.530612244897959</v>
      </c>
      <c r="M113" s="15">
        <v>1459.00776</v>
      </c>
      <c r="N113" s="15">
        <v>1195.9080000000001</v>
      </c>
      <c r="O113" s="15">
        <v>12557.034000000001</v>
      </c>
    </row>
    <row r="114" spans="1:15">
      <c r="A114" s="10">
        <v>44011</v>
      </c>
      <c r="B114" s="25">
        <f>MONTH(Income_Data[[#This Row],[Date]])</f>
        <v>6</v>
      </c>
      <c r="C114" s="18" t="str">
        <f t="shared" si="1"/>
        <v>Jun</v>
      </c>
      <c r="D114" s="18">
        <f>YEAR(Income_Data[[#This Row],[Date]])</f>
        <v>2020</v>
      </c>
      <c r="E114" s="11">
        <v>161</v>
      </c>
      <c r="F114" s="11">
        <f>WEEKNUM(Income_Data[[#This Row],[Date]], 2)</f>
        <v>27</v>
      </c>
      <c r="G114" s="11" t="str">
        <f>"Q"&amp;INT((MONTH(Income_Data[[#This Row],[Date]])-1)/3)+1</f>
        <v>Q2</v>
      </c>
      <c r="H114" s="12">
        <v>380</v>
      </c>
      <c r="I114" s="13">
        <v>292.30769230769232</v>
      </c>
      <c r="J114" s="11">
        <v>14.75</v>
      </c>
      <c r="K114" s="14">
        <v>25.762711864406779</v>
      </c>
      <c r="L114" s="13">
        <v>19.817470664928294</v>
      </c>
      <c r="M114" s="15">
        <v>1646.54</v>
      </c>
      <c r="N114" s="15">
        <v>1266.5692307692309</v>
      </c>
      <c r="O114" s="15">
        <v>13298.976923076925</v>
      </c>
    </row>
    <row r="115" spans="1:15">
      <c r="A115" s="10">
        <v>44018</v>
      </c>
      <c r="B115" s="25">
        <f>MONTH(Income_Data[[#This Row],[Date]])</f>
        <v>7</v>
      </c>
      <c r="C115" s="18" t="str">
        <f t="shared" si="1"/>
        <v>Jul</v>
      </c>
      <c r="D115" s="18">
        <f>YEAR(Income_Data[[#This Row],[Date]])</f>
        <v>2020</v>
      </c>
      <c r="E115" s="11">
        <v>162</v>
      </c>
      <c r="F115" s="11">
        <f>WEEKNUM(Income_Data[[#This Row],[Date]], 2)</f>
        <v>28</v>
      </c>
      <c r="G115" s="11" t="str">
        <f>"Q"&amp;INT((MONTH(Income_Data[[#This Row],[Date]])-1)/3)+1</f>
        <v>Q3</v>
      </c>
      <c r="H115" s="12">
        <v>467.26</v>
      </c>
      <c r="I115" s="13">
        <v>383</v>
      </c>
      <c r="J115" s="11">
        <v>17.75</v>
      </c>
      <c r="K115" s="14">
        <v>26.324507042253522</v>
      </c>
      <c r="L115" s="13">
        <v>21.577464788732396</v>
      </c>
      <c r="M115" s="15">
        <v>2024.6375800000001</v>
      </c>
      <c r="N115" s="15">
        <v>1659.539</v>
      </c>
      <c r="O115" s="15">
        <v>17425.159500000002</v>
      </c>
    </row>
    <row r="116" spans="1:15">
      <c r="A116" s="10">
        <v>44025</v>
      </c>
      <c r="B116" s="25">
        <f>MONTH(Income_Data[[#This Row],[Date]])</f>
        <v>7</v>
      </c>
      <c r="C116" s="18" t="str">
        <f t="shared" si="1"/>
        <v>Jul</v>
      </c>
      <c r="D116" s="18">
        <f>YEAR(Income_Data[[#This Row],[Date]])</f>
        <v>2020</v>
      </c>
      <c r="E116" s="11">
        <v>163</v>
      </c>
      <c r="F116" s="11">
        <f>WEEKNUM(Income_Data[[#This Row],[Date]], 2)</f>
        <v>29</v>
      </c>
      <c r="G116" s="11" t="str">
        <f>"Q"&amp;INT((MONTH(Income_Data[[#This Row],[Date]])-1)/3)+1</f>
        <v>Q3</v>
      </c>
      <c r="H116" s="12">
        <v>500</v>
      </c>
      <c r="I116" s="13">
        <v>384.61538461538458</v>
      </c>
      <c r="J116" s="11">
        <v>19.25</v>
      </c>
      <c r="K116" s="14">
        <v>25.974025974025974</v>
      </c>
      <c r="L116" s="13">
        <v>19.980019980019978</v>
      </c>
      <c r="M116" s="15">
        <v>2166.5</v>
      </c>
      <c r="N116" s="15">
        <v>1666.5384615384614</v>
      </c>
      <c r="O116" s="15">
        <v>17498.653846153844</v>
      </c>
    </row>
    <row r="117" spans="1:15">
      <c r="A117" s="10">
        <v>44032</v>
      </c>
      <c r="B117" s="25">
        <f>MONTH(Income_Data[[#This Row],[Date]])</f>
        <v>7</v>
      </c>
      <c r="C117" s="18" t="str">
        <f t="shared" si="1"/>
        <v>Jul</v>
      </c>
      <c r="D117" s="18">
        <f>YEAR(Income_Data[[#This Row],[Date]])</f>
        <v>2020</v>
      </c>
      <c r="E117" s="11">
        <v>164</v>
      </c>
      <c r="F117" s="11">
        <f>WEEKNUM(Income_Data[[#This Row],[Date]], 2)</f>
        <v>30</v>
      </c>
      <c r="G117" s="11" t="str">
        <f>"Q"&amp;INT((MONTH(Income_Data[[#This Row],[Date]])-1)/3)+1</f>
        <v>Q3</v>
      </c>
      <c r="H117" s="12">
        <v>616.25</v>
      </c>
      <c r="I117" s="13">
        <v>493</v>
      </c>
      <c r="J117" s="11">
        <v>22.75</v>
      </c>
      <c r="K117" s="14">
        <v>27.087912087912088</v>
      </c>
      <c r="L117" s="13">
        <v>21.670329670329672</v>
      </c>
      <c r="M117" s="15">
        <v>2670.2112500000003</v>
      </c>
      <c r="N117" s="15">
        <v>2136.1689999999999</v>
      </c>
      <c r="O117" s="15">
        <v>22429.7745</v>
      </c>
    </row>
    <row r="118" spans="1:15">
      <c r="A118" s="10">
        <v>44039</v>
      </c>
      <c r="B118" s="25">
        <f>MONTH(Income_Data[[#This Row],[Date]])</f>
        <v>7</v>
      </c>
      <c r="C118" s="18" t="str">
        <f t="shared" si="1"/>
        <v>Jul</v>
      </c>
      <c r="D118" s="18">
        <f>YEAR(Income_Data[[#This Row],[Date]])</f>
        <v>2020</v>
      </c>
      <c r="E118" s="11">
        <v>165</v>
      </c>
      <c r="F118" s="11">
        <f>WEEKNUM(Income_Data[[#This Row],[Date]], 2)</f>
        <v>31</v>
      </c>
      <c r="G118" s="11" t="str">
        <f>"Q"&amp;INT((MONTH(Income_Data[[#This Row],[Date]])-1)/3)+1</f>
        <v>Q3</v>
      </c>
      <c r="H118" s="12">
        <v>500</v>
      </c>
      <c r="I118" s="13">
        <v>400</v>
      </c>
      <c r="J118" s="11">
        <v>18.25</v>
      </c>
      <c r="K118" s="14">
        <v>27.397260273972602</v>
      </c>
      <c r="L118" s="13">
        <v>21.917808219178081</v>
      </c>
      <c r="M118" s="15">
        <v>2166.5</v>
      </c>
      <c r="N118" s="15">
        <v>1733.2</v>
      </c>
      <c r="O118" s="15">
        <v>18198.600000000002</v>
      </c>
    </row>
    <row r="119" spans="1:15">
      <c r="A119" s="10">
        <v>44046</v>
      </c>
      <c r="B119" s="25">
        <f>MONTH(Income_Data[[#This Row],[Date]])</f>
        <v>8</v>
      </c>
      <c r="C119" s="18" t="str">
        <f t="shared" si="1"/>
        <v>Aug</v>
      </c>
      <c r="D119" s="18">
        <f>YEAR(Income_Data[[#This Row],[Date]])</f>
        <v>2020</v>
      </c>
      <c r="E119" s="11">
        <v>166</v>
      </c>
      <c r="F119" s="11">
        <f>WEEKNUM(Income_Data[[#This Row],[Date]], 2)</f>
        <v>32</v>
      </c>
      <c r="G119" s="11" t="str">
        <f>"Q"&amp;INT((MONTH(Income_Data[[#This Row],[Date]])-1)/3)+1</f>
        <v>Q3</v>
      </c>
      <c r="H119" s="12">
        <v>583.75</v>
      </c>
      <c r="I119" s="13">
        <v>467</v>
      </c>
      <c r="J119" s="11">
        <v>21.75</v>
      </c>
      <c r="K119" s="14">
        <v>26.839080459770116</v>
      </c>
      <c r="L119" s="13">
        <v>21.471264367816094</v>
      </c>
      <c r="M119" s="15">
        <v>2529.3887500000001</v>
      </c>
      <c r="N119" s="15">
        <v>2023.5110000000002</v>
      </c>
      <c r="O119" s="15">
        <v>21246.865500000004</v>
      </c>
    </row>
    <row r="120" spans="1:15">
      <c r="A120" s="10">
        <v>44053</v>
      </c>
      <c r="B120" s="25">
        <f>MONTH(Income_Data[[#This Row],[Date]])</f>
        <v>8</v>
      </c>
      <c r="C120" s="18" t="str">
        <f t="shared" si="1"/>
        <v>Aug</v>
      </c>
      <c r="D120" s="18">
        <f>YEAR(Income_Data[[#This Row],[Date]])</f>
        <v>2020</v>
      </c>
      <c r="E120" s="11">
        <v>167</v>
      </c>
      <c r="F120" s="11">
        <f>WEEKNUM(Income_Data[[#This Row],[Date]], 2)</f>
        <v>33</v>
      </c>
      <c r="G120" s="11" t="str">
        <f>"Q"&amp;INT((MONTH(Income_Data[[#This Row],[Date]])-1)/3)+1</f>
        <v>Q3</v>
      </c>
      <c r="H120" s="12">
        <v>592.5</v>
      </c>
      <c r="I120" s="13">
        <v>474</v>
      </c>
      <c r="J120" s="11">
        <v>22.25</v>
      </c>
      <c r="K120" s="14">
        <v>26.629213483146067</v>
      </c>
      <c r="L120" s="13">
        <v>21.303370786516854</v>
      </c>
      <c r="M120" s="15">
        <v>2567.3025000000002</v>
      </c>
      <c r="N120" s="15">
        <v>2053.8420000000001</v>
      </c>
      <c r="O120" s="15">
        <v>21565.341</v>
      </c>
    </row>
    <row r="121" spans="1:15">
      <c r="A121" s="10">
        <v>44060</v>
      </c>
      <c r="B121" s="25">
        <f>MONTH(Income_Data[[#This Row],[Date]])</f>
        <v>8</v>
      </c>
      <c r="C121" s="18" t="str">
        <f t="shared" si="1"/>
        <v>Aug</v>
      </c>
      <c r="D121" s="18">
        <f>YEAR(Income_Data[[#This Row],[Date]])</f>
        <v>2020</v>
      </c>
      <c r="E121" s="11">
        <v>168</v>
      </c>
      <c r="F121" s="11">
        <f>WEEKNUM(Income_Data[[#This Row],[Date]], 2)</f>
        <v>34</v>
      </c>
      <c r="G121" s="11" t="str">
        <f>"Q"&amp;INT((MONTH(Income_Data[[#This Row],[Date]])-1)/3)+1</f>
        <v>Q3</v>
      </c>
      <c r="H121" s="12">
        <v>472.36153846153849</v>
      </c>
      <c r="I121" s="13">
        <v>377.88923076923078</v>
      </c>
      <c r="J121" s="11">
        <v>17.75</v>
      </c>
      <c r="K121" s="14">
        <v>26.611917659804984</v>
      </c>
      <c r="L121" s="13">
        <v>21.289534127843986</v>
      </c>
      <c r="M121" s="15">
        <v>2046.7425461538464</v>
      </c>
      <c r="N121" s="15">
        <v>1637.394036923077</v>
      </c>
      <c r="O121" s="15">
        <v>17192.63738769231</v>
      </c>
    </row>
    <row r="122" spans="1:15">
      <c r="A122" s="10">
        <v>44067</v>
      </c>
      <c r="B122" s="25">
        <f>MONTH(Income_Data[[#This Row],[Date]])</f>
        <v>8</v>
      </c>
      <c r="C122" s="18" t="str">
        <f t="shared" si="1"/>
        <v>Aug</v>
      </c>
      <c r="D122" s="18">
        <f>YEAR(Income_Data[[#This Row],[Date]])</f>
        <v>2020</v>
      </c>
      <c r="E122" s="11">
        <v>169</v>
      </c>
      <c r="F122" s="11">
        <f>WEEKNUM(Income_Data[[#This Row],[Date]], 2)</f>
        <v>35</v>
      </c>
      <c r="G122" s="11" t="str">
        <f>"Q"&amp;INT((MONTH(Income_Data[[#This Row],[Date]])-1)/3)+1</f>
        <v>Q3</v>
      </c>
      <c r="H122" s="12">
        <v>445</v>
      </c>
      <c r="I122" s="13">
        <v>356</v>
      </c>
      <c r="J122" s="11">
        <v>15.75</v>
      </c>
      <c r="K122" s="14">
        <v>28.253968253968253</v>
      </c>
      <c r="L122" s="13">
        <v>22.603174603174605</v>
      </c>
      <c r="M122" s="15">
        <v>1928.1850000000002</v>
      </c>
      <c r="N122" s="15">
        <v>1542.548</v>
      </c>
      <c r="O122" s="15">
        <v>16196.754000000001</v>
      </c>
    </row>
    <row r="123" spans="1:15">
      <c r="A123" s="10">
        <v>44074</v>
      </c>
      <c r="B123" s="25">
        <f>MONTH(Income_Data[[#This Row],[Date]])</f>
        <v>8</v>
      </c>
      <c r="C123" s="18" t="str">
        <f t="shared" si="1"/>
        <v>Aug</v>
      </c>
      <c r="D123" s="18">
        <f>YEAR(Income_Data[[#This Row],[Date]])</f>
        <v>2020</v>
      </c>
      <c r="E123" s="11">
        <v>170</v>
      </c>
      <c r="F123" s="11">
        <f>WEEKNUM(Income_Data[[#This Row],[Date]], 2)</f>
        <v>36</v>
      </c>
      <c r="G123" s="11" t="str">
        <f>"Q"&amp;INT((MONTH(Income_Data[[#This Row],[Date]])-1)/3)+1</f>
        <v>Q3</v>
      </c>
      <c r="H123" s="12">
        <v>410</v>
      </c>
      <c r="I123" s="13">
        <v>328</v>
      </c>
      <c r="J123" s="11">
        <v>15.75</v>
      </c>
      <c r="K123" s="14">
        <v>26.031746031746032</v>
      </c>
      <c r="L123" s="13">
        <v>20.825396825396826</v>
      </c>
      <c r="M123" s="15">
        <v>1776.53</v>
      </c>
      <c r="N123" s="15">
        <v>1421.2240000000002</v>
      </c>
      <c r="O123" s="15">
        <v>14922.852000000003</v>
      </c>
    </row>
    <row r="124" spans="1:15">
      <c r="A124" s="10">
        <v>44081</v>
      </c>
      <c r="B124" s="25">
        <f>MONTH(Income_Data[[#This Row],[Date]])</f>
        <v>9</v>
      </c>
      <c r="C124" s="18" t="str">
        <f t="shared" si="1"/>
        <v>Sep</v>
      </c>
      <c r="D124" s="18">
        <f>YEAR(Income_Data[[#This Row],[Date]])</f>
        <v>2020</v>
      </c>
      <c r="E124" s="11">
        <v>171</v>
      </c>
      <c r="F124" s="11">
        <f>WEEKNUM(Income_Data[[#This Row],[Date]], 2)</f>
        <v>37</v>
      </c>
      <c r="G124" s="11" t="str">
        <f>"Q"&amp;INT((MONTH(Income_Data[[#This Row],[Date]])-1)/3)+1</f>
        <v>Q3</v>
      </c>
      <c r="H124" s="12">
        <v>205</v>
      </c>
      <c r="I124" s="13">
        <v>164</v>
      </c>
      <c r="J124" s="11">
        <v>8</v>
      </c>
      <c r="K124" s="14">
        <v>25.625</v>
      </c>
      <c r="L124" s="13">
        <v>20.5</v>
      </c>
      <c r="M124" s="15">
        <v>888.26499999999999</v>
      </c>
      <c r="N124" s="15">
        <v>710.61200000000008</v>
      </c>
      <c r="O124" s="15">
        <v>7461.4260000000013</v>
      </c>
    </row>
    <row r="125" spans="1:15">
      <c r="A125" s="10">
        <v>44088</v>
      </c>
      <c r="B125" s="25">
        <f>MONTH(Income_Data[[#This Row],[Date]])</f>
        <v>9</v>
      </c>
      <c r="C125" s="18" t="str">
        <f t="shared" si="1"/>
        <v>Sep</v>
      </c>
      <c r="D125" s="18">
        <f>YEAR(Income_Data[[#This Row],[Date]])</f>
        <v>2020</v>
      </c>
      <c r="E125" s="11">
        <v>172</v>
      </c>
      <c r="F125" s="11">
        <f>WEEKNUM(Income_Data[[#This Row],[Date]], 2)</f>
        <v>38</v>
      </c>
      <c r="G125" s="11" t="str">
        <f>"Q"&amp;INT((MONTH(Income_Data[[#This Row],[Date]])-1)/3)+1</f>
        <v>Q3</v>
      </c>
      <c r="H125" s="12">
        <v>426.25</v>
      </c>
      <c r="I125" s="13">
        <v>341</v>
      </c>
      <c r="J125" s="11">
        <v>16.25</v>
      </c>
      <c r="K125" s="14">
        <v>26.23076923076923</v>
      </c>
      <c r="L125" s="13">
        <v>20.984615384615385</v>
      </c>
      <c r="M125" s="15">
        <v>1846.9412500000001</v>
      </c>
      <c r="N125" s="15">
        <v>1477.5530000000001</v>
      </c>
      <c r="O125" s="15">
        <v>15514.306500000001</v>
      </c>
    </row>
    <row r="126" spans="1:15">
      <c r="A126" s="10">
        <v>44095</v>
      </c>
      <c r="B126" s="25">
        <f>MONTH(Income_Data[[#This Row],[Date]])</f>
        <v>9</v>
      </c>
      <c r="C126" s="18" t="str">
        <f t="shared" si="1"/>
        <v>Sep</v>
      </c>
      <c r="D126" s="18">
        <f>YEAR(Income_Data[[#This Row],[Date]])</f>
        <v>2020</v>
      </c>
      <c r="E126" s="11">
        <v>173</v>
      </c>
      <c r="F126" s="11">
        <f>WEEKNUM(Income_Data[[#This Row],[Date]], 2)</f>
        <v>39</v>
      </c>
      <c r="G126" s="11" t="str">
        <f>"Q"&amp;INT((MONTH(Income_Data[[#This Row],[Date]])-1)/3)+1</f>
        <v>Q3</v>
      </c>
      <c r="H126" s="12">
        <v>436.25</v>
      </c>
      <c r="I126" s="13">
        <v>349</v>
      </c>
      <c r="J126" s="11">
        <v>16.75</v>
      </c>
      <c r="K126" s="14">
        <v>26.044776119402986</v>
      </c>
      <c r="L126" s="13">
        <v>20.835820895522389</v>
      </c>
      <c r="M126" s="15">
        <v>1890.27125</v>
      </c>
      <c r="N126" s="15">
        <v>1512.2170000000001</v>
      </c>
      <c r="O126" s="15">
        <v>15878.2785</v>
      </c>
    </row>
    <row r="127" spans="1:15">
      <c r="A127" s="10">
        <v>44102</v>
      </c>
      <c r="B127" s="25">
        <f>MONTH(Income_Data[[#This Row],[Date]])</f>
        <v>9</v>
      </c>
      <c r="C127" s="18" t="str">
        <f t="shared" si="1"/>
        <v>Sep</v>
      </c>
      <c r="D127" s="18">
        <f>YEAR(Income_Data[[#This Row],[Date]])</f>
        <v>2020</v>
      </c>
      <c r="E127" s="11">
        <v>174</v>
      </c>
      <c r="F127" s="11">
        <f>WEEKNUM(Income_Data[[#This Row],[Date]], 2)</f>
        <v>40</v>
      </c>
      <c r="G127" s="11" t="str">
        <f>"Q"&amp;INT((MONTH(Income_Data[[#This Row],[Date]])-1)/3)+1</f>
        <v>Q3</v>
      </c>
      <c r="H127" s="12">
        <v>300</v>
      </c>
      <c r="I127" s="13">
        <v>240</v>
      </c>
      <c r="J127" s="11">
        <v>11.25</v>
      </c>
      <c r="K127" s="14">
        <v>26.666666666666668</v>
      </c>
      <c r="L127" s="13">
        <v>21.333333333333332</v>
      </c>
      <c r="M127" s="15">
        <v>1299.9000000000001</v>
      </c>
      <c r="N127" s="15">
        <v>1039.92</v>
      </c>
      <c r="O127" s="15">
        <v>10919.16</v>
      </c>
    </row>
    <row r="128" spans="1:15">
      <c r="A128" s="10">
        <v>44109</v>
      </c>
      <c r="B128" s="25">
        <f>MONTH(Income_Data[[#This Row],[Date]])</f>
        <v>10</v>
      </c>
      <c r="C128" s="18" t="str">
        <f t="shared" si="1"/>
        <v>Oct</v>
      </c>
      <c r="D128" s="18">
        <f>YEAR(Income_Data[[#This Row],[Date]])</f>
        <v>2020</v>
      </c>
      <c r="E128" s="11">
        <v>175</v>
      </c>
      <c r="F128" s="11">
        <f>WEEKNUM(Income_Data[[#This Row],[Date]], 2)</f>
        <v>41</v>
      </c>
      <c r="G128" s="11" t="str">
        <f>"Q"&amp;INT((MONTH(Income_Data[[#This Row],[Date]])-1)/3)+1</f>
        <v>Q4</v>
      </c>
      <c r="H128" s="12">
        <v>417.5</v>
      </c>
      <c r="I128" s="13">
        <v>334</v>
      </c>
      <c r="J128" s="11">
        <v>15.75</v>
      </c>
      <c r="K128" s="14">
        <v>26.50793650793651</v>
      </c>
      <c r="L128" s="13">
        <v>21.206349206349206</v>
      </c>
      <c r="M128" s="15">
        <v>1809.0275000000001</v>
      </c>
      <c r="N128" s="15">
        <v>1447.222</v>
      </c>
      <c r="O128" s="15">
        <v>15195.831</v>
      </c>
    </row>
    <row r="129" spans="1:15">
      <c r="A129" s="10">
        <v>44116</v>
      </c>
      <c r="B129" s="25">
        <f>MONTH(Income_Data[[#This Row],[Date]])</f>
        <v>10</v>
      </c>
      <c r="C129" s="18" t="str">
        <f t="shared" si="1"/>
        <v>Oct</v>
      </c>
      <c r="D129" s="18">
        <f>YEAR(Income_Data[[#This Row],[Date]])</f>
        <v>2020</v>
      </c>
      <c r="E129" s="11">
        <v>176</v>
      </c>
      <c r="F129" s="11">
        <f>WEEKNUM(Income_Data[[#This Row],[Date]], 2)</f>
        <v>42</v>
      </c>
      <c r="G129" s="11" t="str">
        <f>"Q"&amp;INT((MONTH(Income_Data[[#This Row],[Date]])-1)/3)+1</f>
        <v>Q4</v>
      </c>
      <c r="H129" s="12">
        <v>305</v>
      </c>
      <c r="I129" s="13">
        <v>244</v>
      </c>
      <c r="J129" s="11">
        <v>11.5</v>
      </c>
      <c r="K129" s="14">
        <v>26.521739130434781</v>
      </c>
      <c r="L129" s="13">
        <v>21.217391304347824</v>
      </c>
      <c r="M129" s="15">
        <v>1321.5650000000001</v>
      </c>
      <c r="N129" s="15">
        <v>1057.252</v>
      </c>
      <c r="O129" s="15">
        <v>11101.145999999999</v>
      </c>
    </row>
    <row r="130" spans="1:15">
      <c r="A130" s="10">
        <v>44123</v>
      </c>
      <c r="B130" s="25">
        <f>MONTH(Income_Data[[#This Row],[Date]])</f>
        <v>10</v>
      </c>
      <c r="C130" s="18" t="str">
        <f t="shared" si="1"/>
        <v>Oct</v>
      </c>
      <c r="D130" s="18">
        <f>YEAR(Income_Data[[#This Row],[Date]])</f>
        <v>2020</v>
      </c>
      <c r="E130" s="11">
        <v>177</v>
      </c>
      <c r="F130" s="11">
        <f>WEEKNUM(Income_Data[[#This Row],[Date]], 2)</f>
        <v>43</v>
      </c>
      <c r="G130" s="11" t="str">
        <f>"Q"&amp;INT((MONTH(Income_Data[[#This Row],[Date]])-1)/3)+1</f>
        <v>Q4</v>
      </c>
      <c r="H130" s="12">
        <v>328.75</v>
      </c>
      <c r="I130" s="13">
        <v>263</v>
      </c>
      <c r="J130" s="11">
        <v>12</v>
      </c>
      <c r="K130" s="14">
        <v>27.395833333333332</v>
      </c>
      <c r="L130" s="13">
        <v>21.916666666666668</v>
      </c>
      <c r="M130" s="15">
        <v>1424.4737500000001</v>
      </c>
      <c r="N130" s="15">
        <v>1139.579</v>
      </c>
      <c r="O130" s="15">
        <v>11965.5795</v>
      </c>
    </row>
    <row r="131" spans="1:15">
      <c r="A131" s="10">
        <v>44130</v>
      </c>
      <c r="B131" s="25">
        <f>MONTH(Income_Data[[#This Row],[Date]])</f>
        <v>10</v>
      </c>
      <c r="C131" s="18" t="str">
        <f t="shared" ref="C131:C194" si="2">TEXT(A131, "mmm")</f>
        <v>Oct</v>
      </c>
      <c r="D131" s="18">
        <f>YEAR(Income_Data[[#This Row],[Date]])</f>
        <v>2020</v>
      </c>
      <c r="E131" s="11">
        <v>178</v>
      </c>
      <c r="F131" s="11">
        <f>WEEKNUM(Income_Data[[#This Row],[Date]], 2)</f>
        <v>44</v>
      </c>
      <c r="G131" s="11" t="str">
        <f>"Q"&amp;INT((MONTH(Income_Data[[#This Row],[Date]])-1)/3)+1</f>
        <v>Q4</v>
      </c>
      <c r="H131" s="12">
        <v>275</v>
      </c>
      <c r="I131" s="13">
        <v>220</v>
      </c>
      <c r="J131" s="11">
        <v>10.75</v>
      </c>
      <c r="K131" s="14">
        <v>25.581395348837209</v>
      </c>
      <c r="L131" s="13">
        <v>20.465116279069768</v>
      </c>
      <c r="M131" s="15">
        <v>1191.575</v>
      </c>
      <c r="N131" s="15">
        <v>953.26</v>
      </c>
      <c r="O131" s="15">
        <v>10009.23</v>
      </c>
    </row>
    <row r="132" spans="1:15">
      <c r="A132" s="10">
        <v>44137</v>
      </c>
      <c r="B132" s="25">
        <f>MONTH(Income_Data[[#This Row],[Date]])</f>
        <v>11</v>
      </c>
      <c r="C132" s="18" t="str">
        <f t="shared" si="2"/>
        <v>Nov</v>
      </c>
      <c r="D132" s="18">
        <f>YEAR(Income_Data[[#This Row],[Date]])</f>
        <v>2020</v>
      </c>
      <c r="E132" s="11">
        <v>179</v>
      </c>
      <c r="F132" s="11">
        <f>WEEKNUM(Income_Data[[#This Row],[Date]], 2)</f>
        <v>45</v>
      </c>
      <c r="G132" s="11" t="str">
        <f>"Q"&amp;INT((MONTH(Income_Data[[#This Row],[Date]])-1)/3)+1</f>
        <v>Q4</v>
      </c>
      <c r="H132" s="12">
        <v>261.25</v>
      </c>
      <c r="I132" s="13">
        <v>209</v>
      </c>
      <c r="J132" s="11">
        <v>9.75</v>
      </c>
      <c r="K132" s="14">
        <v>26.794871794871796</v>
      </c>
      <c r="L132" s="13">
        <v>21.435897435897434</v>
      </c>
      <c r="M132" s="15">
        <v>1131.9962500000001</v>
      </c>
      <c r="N132" s="15">
        <v>905.59700000000009</v>
      </c>
      <c r="O132" s="15">
        <v>9508.7685000000001</v>
      </c>
    </row>
    <row r="133" spans="1:15">
      <c r="A133" s="10">
        <v>44144</v>
      </c>
      <c r="B133" s="25">
        <f>MONTH(Income_Data[[#This Row],[Date]])</f>
        <v>11</v>
      </c>
      <c r="C133" s="18" t="str">
        <f t="shared" si="2"/>
        <v>Nov</v>
      </c>
      <c r="D133" s="18">
        <f>YEAR(Income_Data[[#This Row],[Date]])</f>
        <v>2020</v>
      </c>
      <c r="E133" s="11">
        <v>180</v>
      </c>
      <c r="F133" s="11">
        <f>WEEKNUM(Income_Data[[#This Row],[Date]], 2)</f>
        <v>46</v>
      </c>
      <c r="G133" s="11" t="str">
        <f>"Q"&amp;INT((MONTH(Income_Data[[#This Row],[Date]])-1)/3)+1</f>
        <v>Q4</v>
      </c>
      <c r="H133" s="12">
        <v>277.5</v>
      </c>
      <c r="I133" s="13">
        <v>222</v>
      </c>
      <c r="J133" s="11">
        <v>10</v>
      </c>
      <c r="K133" s="14">
        <v>27.75</v>
      </c>
      <c r="L133" s="13">
        <v>22.2</v>
      </c>
      <c r="M133" s="15">
        <v>1202.4075</v>
      </c>
      <c r="N133" s="15">
        <v>961.92600000000004</v>
      </c>
      <c r="O133" s="15">
        <v>10100.223</v>
      </c>
    </row>
    <row r="134" spans="1:15">
      <c r="A134" s="10">
        <v>44151</v>
      </c>
      <c r="B134" s="25">
        <f>MONTH(Income_Data[[#This Row],[Date]])</f>
        <v>11</v>
      </c>
      <c r="C134" s="18" t="str">
        <f t="shared" si="2"/>
        <v>Nov</v>
      </c>
      <c r="D134" s="18">
        <f>YEAR(Income_Data[[#This Row],[Date]])</f>
        <v>2020</v>
      </c>
      <c r="E134" s="11">
        <v>181</v>
      </c>
      <c r="F134" s="11">
        <f>WEEKNUM(Income_Data[[#This Row],[Date]], 2)</f>
        <v>47</v>
      </c>
      <c r="G134" s="11" t="str">
        <f>"Q"&amp;INT((MONTH(Income_Data[[#This Row],[Date]])-1)/3)+1</f>
        <v>Q4</v>
      </c>
      <c r="H134" s="12">
        <v>191.25</v>
      </c>
      <c r="I134" s="13">
        <v>153</v>
      </c>
      <c r="J134" s="11">
        <v>6.75</v>
      </c>
      <c r="K134" s="14">
        <v>28.333333333333332</v>
      </c>
      <c r="L134" s="13">
        <v>22.666666666666668</v>
      </c>
      <c r="M134" s="15">
        <v>828.68625000000009</v>
      </c>
      <c r="N134" s="15">
        <v>662.94900000000007</v>
      </c>
      <c r="O134" s="15">
        <v>6960.964500000001</v>
      </c>
    </row>
    <row r="135" spans="1:15">
      <c r="A135" s="10">
        <v>44158</v>
      </c>
      <c r="B135" s="25">
        <f>MONTH(Income_Data[[#This Row],[Date]])</f>
        <v>11</v>
      </c>
      <c r="C135" s="18" t="str">
        <f t="shared" si="2"/>
        <v>Nov</v>
      </c>
      <c r="D135" s="18">
        <f>YEAR(Income_Data[[#This Row],[Date]])</f>
        <v>2020</v>
      </c>
      <c r="E135" s="11">
        <v>182</v>
      </c>
      <c r="F135" s="11">
        <f>WEEKNUM(Income_Data[[#This Row],[Date]], 2)</f>
        <v>48</v>
      </c>
      <c r="G135" s="11" t="str">
        <f>"Q"&amp;INT((MONTH(Income_Data[[#This Row],[Date]])-1)/3)+1</f>
        <v>Q4</v>
      </c>
      <c r="H135" s="12">
        <v>218.75</v>
      </c>
      <c r="I135" s="13">
        <v>175</v>
      </c>
      <c r="J135" s="11">
        <v>7.75</v>
      </c>
      <c r="K135" s="14">
        <v>28.225806451612904</v>
      </c>
      <c r="L135" s="13">
        <v>22.580645161290324</v>
      </c>
      <c r="M135" s="15">
        <v>947.84375</v>
      </c>
      <c r="N135" s="15">
        <v>758.27499999999998</v>
      </c>
      <c r="O135" s="15">
        <v>7961.8874999999998</v>
      </c>
    </row>
    <row r="136" spans="1:15">
      <c r="A136" s="10">
        <v>44165</v>
      </c>
      <c r="B136" s="25">
        <f>MONTH(Income_Data[[#This Row],[Date]])</f>
        <v>11</v>
      </c>
      <c r="C136" s="18" t="str">
        <f t="shared" si="2"/>
        <v>Nov</v>
      </c>
      <c r="D136" s="18">
        <f>YEAR(Income_Data[[#This Row],[Date]])</f>
        <v>2020</v>
      </c>
      <c r="E136" s="11">
        <v>183</v>
      </c>
      <c r="F136" s="11">
        <f>WEEKNUM(Income_Data[[#This Row],[Date]], 2)</f>
        <v>49</v>
      </c>
      <c r="G136" s="11" t="str">
        <f>"Q"&amp;INT((MONTH(Income_Data[[#This Row],[Date]])-1)/3)+1</f>
        <v>Q4</v>
      </c>
      <c r="H136" s="12">
        <v>260</v>
      </c>
      <c r="I136" s="13">
        <v>208</v>
      </c>
      <c r="J136" s="11">
        <v>9.75</v>
      </c>
      <c r="K136" s="14">
        <v>26.666666666666668</v>
      </c>
      <c r="L136" s="13">
        <v>21.333333333333332</v>
      </c>
      <c r="M136" s="15">
        <v>1126.5800000000002</v>
      </c>
      <c r="N136" s="15">
        <v>901.26400000000001</v>
      </c>
      <c r="O136" s="15">
        <v>9463.2720000000008</v>
      </c>
    </row>
    <row r="137" spans="1:15">
      <c r="A137" s="10">
        <v>44172</v>
      </c>
      <c r="B137" s="25">
        <f>MONTH(Income_Data[[#This Row],[Date]])</f>
        <v>12</v>
      </c>
      <c r="C137" s="18" t="str">
        <f t="shared" si="2"/>
        <v>Dec</v>
      </c>
      <c r="D137" s="18">
        <f>YEAR(Income_Data[[#This Row],[Date]])</f>
        <v>2020</v>
      </c>
      <c r="E137" s="11">
        <v>184</v>
      </c>
      <c r="F137" s="11">
        <f>WEEKNUM(Income_Data[[#This Row],[Date]], 2)</f>
        <v>50</v>
      </c>
      <c r="G137" s="11" t="str">
        <f>"Q"&amp;INT((MONTH(Income_Data[[#This Row],[Date]])-1)/3)+1</f>
        <v>Q4</v>
      </c>
      <c r="H137" s="12">
        <v>401.25</v>
      </c>
      <c r="I137" s="13">
        <v>321</v>
      </c>
      <c r="J137" s="11">
        <v>15.75</v>
      </c>
      <c r="K137" s="14">
        <v>25.476190476190474</v>
      </c>
      <c r="L137" s="13">
        <v>20.38095238095238</v>
      </c>
      <c r="M137" s="15">
        <v>1738.61625</v>
      </c>
      <c r="N137" s="15">
        <v>1390.893</v>
      </c>
      <c r="O137" s="15">
        <v>14604.3765</v>
      </c>
    </row>
    <row r="138" spans="1:15">
      <c r="A138" s="10">
        <v>44179</v>
      </c>
      <c r="B138" s="25">
        <f>MONTH(Income_Data[[#This Row],[Date]])</f>
        <v>12</v>
      </c>
      <c r="C138" s="18" t="str">
        <f t="shared" si="2"/>
        <v>Dec</v>
      </c>
      <c r="D138" s="18">
        <f>YEAR(Income_Data[[#This Row],[Date]])</f>
        <v>2020</v>
      </c>
      <c r="E138" s="11">
        <v>185</v>
      </c>
      <c r="F138" s="11">
        <f>WEEKNUM(Income_Data[[#This Row],[Date]], 2)</f>
        <v>51</v>
      </c>
      <c r="G138" s="11" t="str">
        <f>"Q"&amp;INT((MONTH(Income_Data[[#This Row],[Date]])-1)/3)+1</f>
        <v>Q4</v>
      </c>
      <c r="H138" s="12">
        <v>418.75</v>
      </c>
      <c r="I138" s="13">
        <v>335</v>
      </c>
      <c r="J138" s="11">
        <v>14.75</v>
      </c>
      <c r="K138" s="14">
        <v>28.389830508474578</v>
      </c>
      <c r="L138" s="13">
        <v>22.711864406779661</v>
      </c>
      <c r="M138" s="15">
        <v>1814.4437500000001</v>
      </c>
      <c r="N138" s="15">
        <v>1451.5550000000001</v>
      </c>
      <c r="O138" s="15">
        <v>15241.327500000001</v>
      </c>
    </row>
    <row r="139" spans="1:15">
      <c r="A139" s="10">
        <v>44186</v>
      </c>
      <c r="B139" s="25">
        <f>MONTH(Income_Data[[#This Row],[Date]])</f>
        <v>12</v>
      </c>
      <c r="C139" s="18" t="str">
        <f t="shared" si="2"/>
        <v>Dec</v>
      </c>
      <c r="D139" s="18">
        <f>YEAR(Income_Data[[#This Row],[Date]])</f>
        <v>2020</v>
      </c>
      <c r="E139" s="11">
        <v>186</v>
      </c>
      <c r="F139" s="11">
        <f>WEEKNUM(Income_Data[[#This Row],[Date]], 2)</f>
        <v>52</v>
      </c>
      <c r="G139" s="11" t="str">
        <f>"Q"&amp;INT((MONTH(Income_Data[[#This Row],[Date]])-1)/3)+1</f>
        <v>Q4</v>
      </c>
      <c r="H139" s="12">
        <v>356.25</v>
      </c>
      <c r="I139" s="13">
        <v>285</v>
      </c>
      <c r="J139" s="11">
        <v>15.25</v>
      </c>
      <c r="K139" s="14">
        <v>23.360655737704917</v>
      </c>
      <c r="L139" s="13">
        <v>18.688524590163933</v>
      </c>
      <c r="M139" s="15">
        <v>1543.6312500000001</v>
      </c>
      <c r="N139" s="15">
        <v>1234.905</v>
      </c>
      <c r="O139" s="15">
        <v>12966.502500000001</v>
      </c>
    </row>
    <row r="140" spans="1:15">
      <c r="A140" s="10">
        <v>44193</v>
      </c>
      <c r="B140" s="25">
        <f>MONTH(Income_Data[[#This Row],[Date]])</f>
        <v>12</v>
      </c>
      <c r="C140" s="18" t="str">
        <f t="shared" si="2"/>
        <v>Dec</v>
      </c>
      <c r="D140" s="18">
        <f>YEAR(Income_Data[[#This Row],[Date]])</f>
        <v>2020</v>
      </c>
      <c r="E140" s="11">
        <v>187</v>
      </c>
      <c r="F140" s="11">
        <f>WEEKNUM(Income_Data[[#This Row],[Date]], 2)</f>
        <v>53</v>
      </c>
      <c r="G140" s="11" t="str">
        <f>"Q"&amp;INT((MONTH(Income_Data[[#This Row],[Date]])-1)/3)+1</f>
        <v>Q4</v>
      </c>
      <c r="H140" s="12">
        <v>370</v>
      </c>
      <c r="I140" s="13">
        <v>296</v>
      </c>
      <c r="J140" s="11">
        <v>14.75</v>
      </c>
      <c r="K140" s="14">
        <v>25.084745762711865</v>
      </c>
      <c r="L140" s="13">
        <v>20.067796610169491</v>
      </c>
      <c r="M140" s="15">
        <v>1603.21</v>
      </c>
      <c r="N140" s="15">
        <v>1282.568</v>
      </c>
      <c r="O140" s="15">
        <v>13466.964</v>
      </c>
    </row>
    <row r="141" spans="1:15">
      <c r="A141" s="10">
        <v>44200</v>
      </c>
      <c r="B141" s="25">
        <f>MONTH(Income_Data[[#This Row],[Date]])</f>
        <v>1</v>
      </c>
      <c r="C141" s="18" t="str">
        <f t="shared" si="2"/>
        <v>Jan</v>
      </c>
      <c r="D141" s="18">
        <f>YEAR(Income_Data[[#This Row],[Date]])</f>
        <v>2021</v>
      </c>
      <c r="E141" s="11">
        <v>188</v>
      </c>
      <c r="F141" s="11">
        <f>WEEKNUM(Income_Data[[#This Row],[Date]], 2)</f>
        <v>2</v>
      </c>
      <c r="G141" s="11" t="str">
        <f>"Q"&amp;INT((MONTH(Income_Data[[#This Row],[Date]])-1)/3)+1</f>
        <v>Q1</v>
      </c>
      <c r="H141" s="12">
        <v>373.75</v>
      </c>
      <c r="I141" s="13">
        <v>299</v>
      </c>
      <c r="J141" s="11">
        <v>14.25</v>
      </c>
      <c r="K141" s="14">
        <v>26.228070175438596</v>
      </c>
      <c r="L141" s="13">
        <v>20.982456140350877</v>
      </c>
      <c r="M141" s="15">
        <v>1619.45875</v>
      </c>
      <c r="N141" s="15">
        <v>1295.567</v>
      </c>
      <c r="O141" s="15">
        <v>13603.4535</v>
      </c>
    </row>
    <row r="142" spans="1:15">
      <c r="A142" s="10">
        <v>44207</v>
      </c>
      <c r="B142" s="25">
        <f>MONTH(Income_Data[[#This Row],[Date]])</f>
        <v>1</v>
      </c>
      <c r="C142" s="18" t="str">
        <f t="shared" si="2"/>
        <v>Jan</v>
      </c>
      <c r="D142" s="18">
        <f>YEAR(Income_Data[[#This Row],[Date]])</f>
        <v>2021</v>
      </c>
      <c r="E142" s="11">
        <v>189</v>
      </c>
      <c r="F142" s="11">
        <f>WEEKNUM(Income_Data[[#This Row],[Date]], 2)</f>
        <v>3</v>
      </c>
      <c r="G142" s="11" t="str">
        <f>"Q"&amp;INT((MONTH(Income_Data[[#This Row],[Date]])-1)/3)+1</f>
        <v>Q1</v>
      </c>
      <c r="H142" s="12">
        <v>318</v>
      </c>
      <c r="I142" s="13">
        <v>245</v>
      </c>
      <c r="J142" s="11">
        <v>13</v>
      </c>
      <c r="K142" s="14">
        <v>24.46153846153846</v>
      </c>
      <c r="L142" s="13">
        <v>18.846153846153847</v>
      </c>
      <c r="M142" s="15">
        <v>1377.894</v>
      </c>
      <c r="N142" s="15">
        <v>1061.585</v>
      </c>
      <c r="O142" s="15">
        <v>11146.6425</v>
      </c>
    </row>
    <row r="143" spans="1:15">
      <c r="A143" s="10">
        <v>44214</v>
      </c>
      <c r="B143" s="25">
        <f>MONTH(Income_Data[[#This Row],[Date]])</f>
        <v>1</v>
      </c>
      <c r="C143" s="18" t="str">
        <f t="shared" si="2"/>
        <v>Jan</v>
      </c>
      <c r="D143" s="18">
        <f>YEAR(Income_Data[[#This Row],[Date]])</f>
        <v>2021</v>
      </c>
      <c r="E143" s="11">
        <v>190</v>
      </c>
      <c r="F143" s="11">
        <f>WEEKNUM(Income_Data[[#This Row],[Date]], 2)</f>
        <v>4</v>
      </c>
      <c r="G143" s="11" t="str">
        <f>"Q"&amp;INT((MONTH(Income_Data[[#This Row],[Date]])-1)/3)+1</f>
        <v>Q1</v>
      </c>
      <c r="H143" s="12">
        <v>377</v>
      </c>
      <c r="I143" s="13">
        <v>290</v>
      </c>
      <c r="J143" s="11">
        <v>14.5</v>
      </c>
      <c r="K143" s="14">
        <v>26</v>
      </c>
      <c r="L143" s="13">
        <v>20</v>
      </c>
      <c r="M143" s="15">
        <v>1633.5410000000002</v>
      </c>
      <c r="N143" s="15">
        <v>1256.5700000000002</v>
      </c>
      <c r="O143" s="15">
        <v>13193.985000000002</v>
      </c>
    </row>
    <row r="144" spans="1:15">
      <c r="A144" s="10">
        <v>44221</v>
      </c>
      <c r="B144" s="25">
        <f>MONTH(Income_Data[[#This Row],[Date]])</f>
        <v>1</v>
      </c>
      <c r="C144" s="18" t="str">
        <f t="shared" si="2"/>
        <v>Jan</v>
      </c>
      <c r="D144" s="18">
        <f>YEAR(Income_Data[[#This Row],[Date]])</f>
        <v>2021</v>
      </c>
      <c r="E144" s="11">
        <v>191</v>
      </c>
      <c r="F144" s="11">
        <f>WEEKNUM(Income_Data[[#This Row],[Date]], 2)</f>
        <v>5</v>
      </c>
      <c r="G144" s="11" t="str">
        <f>"Q"&amp;INT((MONTH(Income_Data[[#This Row],[Date]])-1)/3)+1</f>
        <v>Q1</v>
      </c>
      <c r="H144" s="12">
        <v>495.3</v>
      </c>
      <c r="I144" s="13">
        <v>381</v>
      </c>
      <c r="J144" s="11">
        <v>19.25</v>
      </c>
      <c r="K144" s="14">
        <v>25.729870129870129</v>
      </c>
      <c r="L144" s="13">
        <v>19.792207792207794</v>
      </c>
      <c r="M144" s="15">
        <v>2146.1349</v>
      </c>
      <c r="N144" s="15">
        <v>1650.873</v>
      </c>
      <c r="O144" s="15">
        <v>17334.166499999999</v>
      </c>
    </row>
    <row r="145" spans="1:15">
      <c r="A145" s="10">
        <v>44228</v>
      </c>
      <c r="B145" s="25">
        <f>MONTH(Income_Data[[#This Row],[Date]])</f>
        <v>2</v>
      </c>
      <c r="C145" s="18" t="str">
        <f t="shared" si="2"/>
        <v>Feb</v>
      </c>
      <c r="D145" s="18">
        <f>YEAR(Income_Data[[#This Row],[Date]])</f>
        <v>2021</v>
      </c>
      <c r="E145" s="11">
        <v>192</v>
      </c>
      <c r="F145" s="11">
        <f>WEEKNUM(Income_Data[[#This Row],[Date]], 2)</f>
        <v>6</v>
      </c>
      <c r="G145" s="11" t="str">
        <f>"Q"&amp;INT((MONTH(Income_Data[[#This Row],[Date]])-1)/3)+1</f>
        <v>Q1</v>
      </c>
      <c r="H145" s="12">
        <v>371.8</v>
      </c>
      <c r="I145" s="13">
        <v>286</v>
      </c>
      <c r="J145" s="11">
        <v>14</v>
      </c>
      <c r="K145" s="14">
        <v>26.557142857142857</v>
      </c>
      <c r="L145" s="13">
        <v>20.428571428571427</v>
      </c>
      <c r="M145" s="15">
        <v>1611.0094000000001</v>
      </c>
      <c r="N145" s="15">
        <v>1239.2380000000001</v>
      </c>
      <c r="O145" s="15">
        <v>13011.999</v>
      </c>
    </row>
    <row r="146" spans="1:15">
      <c r="A146" s="10">
        <v>44235</v>
      </c>
      <c r="B146" s="25">
        <f>MONTH(Income_Data[[#This Row],[Date]])</f>
        <v>2</v>
      </c>
      <c r="C146" s="18" t="str">
        <f t="shared" si="2"/>
        <v>Feb</v>
      </c>
      <c r="D146" s="18">
        <f>YEAR(Income_Data[[#This Row],[Date]])</f>
        <v>2021</v>
      </c>
      <c r="E146" s="11">
        <v>193</v>
      </c>
      <c r="F146" s="11">
        <f>WEEKNUM(Income_Data[[#This Row],[Date]], 2)</f>
        <v>7</v>
      </c>
      <c r="G146" s="11" t="str">
        <f>"Q"&amp;INT((MONTH(Income_Data[[#This Row],[Date]])-1)/3)+1</f>
        <v>Q1</v>
      </c>
      <c r="H146" s="12">
        <v>406.90000000000003</v>
      </c>
      <c r="I146" s="13">
        <v>313</v>
      </c>
      <c r="J146" s="11">
        <v>15.25</v>
      </c>
      <c r="K146" s="14">
        <v>26.681967213114756</v>
      </c>
      <c r="L146" s="13">
        <v>20.524590163934427</v>
      </c>
      <c r="M146" s="15">
        <v>1763.0977000000003</v>
      </c>
      <c r="N146" s="15">
        <v>1356.229</v>
      </c>
      <c r="O146" s="15">
        <v>14240.404500000001</v>
      </c>
    </row>
    <row r="147" spans="1:15">
      <c r="A147" s="10">
        <v>44242</v>
      </c>
      <c r="B147" s="25">
        <f>MONTH(Income_Data[[#This Row],[Date]])</f>
        <v>2</v>
      </c>
      <c r="C147" s="18" t="str">
        <f t="shared" si="2"/>
        <v>Feb</v>
      </c>
      <c r="D147" s="18">
        <f>YEAR(Income_Data[[#This Row],[Date]])</f>
        <v>2021</v>
      </c>
      <c r="E147" s="11">
        <v>194</v>
      </c>
      <c r="F147" s="11">
        <f>WEEKNUM(Income_Data[[#This Row],[Date]], 2)</f>
        <v>8</v>
      </c>
      <c r="G147" s="11" t="str">
        <f>"Q"&amp;INT((MONTH(Income_Data[[#This Row],[Date]])-1)/3)+1</f>
        <v>Q1</v>
      </c>
      <c r="H147" s="12">
        <v>445.90000000000003</v>
      </c>
      <c r="I147" s="13">
        <v>343</v>
      </c>
      <c r="J147" s="11">
        <v>16.75</v>
      </c>
      <c r="K147" s="14">
        <v>26.620895522388061</v>
      </c>
      <c r="L147" s="13">
        <v>20.477611940298509</v>
      </c>
      <c r="M147" s="15">
        <v>1932.0847000000003</v>
      </c>
      <c r="N147" s="15">
        <v>1486.2190000000001</v>
      </c>
      <c r="O147" s="15">
        <v>15605.299500000001</v>
      </c>
    </row>
    <row r="148" spans="1:15">
      <c r="A148" s="10">
        <v>44249</v>
      </c>
      <c r="B148" s="25">
        <f>MONTH(Income_Data[[#This Row],[Date]])</f>
        <v>2</v>
      </c>
      <c r="C148" s="18" t="str">
        <f t="shared" si="2"/>
        <v>Feb</v>
      </c>
      <c r="D148" s="18">
        <f>YEAR(Income_Data[[#This Row],[Date]])</f>
        <v>2021</v>
      </c>
      <c r="E148" s="11">
        <v>195</v>
      </c>
      <c r="F148" s="11">
        <f>WEEKNUM(Income_Data[[#This Row],[Date]], 2)</f>
        <v>9</v>
      </c>
      <c r="G148" s="11" t="str">
        <f>"Q"&amp;INT((MONTH(Income_Data[[#This Row],[Date]])-1)/3)+1</f>
        <v>Q1</v>
      </c>
      <c r="H148" s="12">
        <v>508.3</v>
      </c>
      <c r="I148" s="13">
        <v>391</v>
      </c>
      <c r="J148" s="11">
        <v>18.25</v>
      </c>
      <c r="K148" s="14">
        <v>27.852054794520548</v>
      </c>
      <c r="L148" s="13">
        <v>21.424657534246574</v>
      </c>
      <c r="M148" s="15">
        <v>2202.4639000000002</v>
      </c>
      <c r="N148" s="15">
        <v>1694.203</v>
      </c>
      <c r="O148" s="15">
        <v>17789.1315</v>
      </c>
    </row>
    <row r="149" spans="1:15">
      <c r="A149" s="10">
        <v>44256</v>
      </c>
      <c r="B149" s="25">
        <f>MONTH(Income_Data[[#This Row],[Date]])</f>
        <v>3</v>
      </c>
      <c r="C149" s="18" t="str">
        <f t="shared" si="2"/>
        <v>Mar</v>
      </c>
      <c r="D149" s="18">
        <f>YEAR(Income_Data[[#This Row],[Date]])</f>
        <v>2021</v>
      </c>
      <c r="E149" s="11">
        <v>196</v>
      </c>
      <c r="F149" s="11">
        <f>WEEKNUM(Income_Data[[#This Row],[Date]], 2)</f>
        <v>10</v>
      </c>
      <c r="G149" s="11" t="str">
        <f>"Q"&amp;INT((MONTH(Income_Data[[#This Row],[Date]])-1)/3)+1</f>
        <v>Q1</v>
      </c>
      <c r="H149" s="12">
        <v>391.3</v>
      </c>
      <c r="I149" s="13">
        <v>301</v>
      </c>
      <c r="J149" s="11">
        <v>14.25</v>
      </c>
      <c r="K149" s="14">
        <v>27.459649122807019</v>
      </c>
      <c r="L149" s="13">
        <v>21.12280701754386</v>
      </c>
      <c r="M149" s="15">
        <v>1695.5029000000002</v>
      </c>
      <c r="N149" s="15">
        <v>1304.2329999999999</v>
      </c>
      <c r="O149" s="15">
        <v>13694.4465</v>
      </c>
    </row>
    <row r="150" spans="1:15">
      <c r="A150" s="10">
        <v>44263</v>
      </c>
      <c r="B150" s="25">
        <f>MONTH(Income_Data[[#This Row],[Date]])</f>
        <v>3</v>
      </c>
      <c r="C150" s="18" t="str">
        <f t="shared" si="2"/>
        <v>Mar</v>
      </c>
      <c r="D150" s="18">
        <f>YEAR(Income_Data[[#This Row],[Date]])</f>
        <v>2021</v>
      </c>
      <c r="E150" s="11">
        <v>197</v>
      </c>
      <c r="F150" s="11">
        <f>WEEKNUM(Income_Data[[#This Row],[Date]], 2)</f>
        <v>11</v>
      </c>
      <c r="G150" s="11" t="str">
        <f>"Q"&amp;INT((MONTH(Income_Data[[#This Row],[Date]])-1)/3)+1</f>
        <v>Q1</v>
      </c>
      <c r="H150" s="12">
        <v>513.5</v>
      </c>
      <c r="I150" s="13">
        <v>395</v>
      </c>
      <c r="J150" s="11">
        <v>18.25</v>
      </c>
      <c r="K150" s="14">
        <v>28.136986301369863</v>
      </c>
      <c r="L150" s="13">
        <v>21.643835616438356</v>
      </c>
      <c r="M150" s="15">
        <v>2224.9955</v>
      </c>
      <c r="N150" s="15">
        <v>1711.5350000000001</v>
      </c>
      <c r="O150" s="15">
        <v>17971.1175</v>
      </c>
    </row>
    <row r="151" spans="1:15">
      <c r="A151" s="10">
        <v>44270</v>
      </c>
      <c r="B151" s="25">
        <f>MONTH(Income_Data[[#This Row],[Date]])</f>
        <v>3</v>
      </c>
      <c r="C151" s="18" t="str">
        <f t="shared" si="2"/>
        <v>Mar</v>
      </c>
      <c r="D151" s="18">
        <f>YEAR(Income_Data[[#This Row],[Date]])</f>
        <v>2021</v>
      </c>
      <c r="E151" s="11">
        <v>198</v>
      </c>
      <c r="F151" s="11">
        <f>WEEKNUM(Income_Data[[#This Row],[Date]], 2)</f>
        <v>12</v>
      </c>
      <c r="G151" s="11" t="str">
        <f>"Q"&amp;INT((MONTH(Income_Data[[#This Row],[Date]])-1)/3)+1</f>
        <v>Q1</v>
      </c>
      <c r="H151" s="12">
        <v>494</v>
      </c>
      <c r="I151" s="13">
        <v>380</v>
      </c>
      <c r="J151" s="11">
        <v>17.75</v>
      </c>
      <c r="K151" s="14">
        <v>27.830985915492956</v>
      </c>
      <c r="L151" s="13">
        <v>21.408450704225352</v>
      </c>
      <c r="M151" s="15">
        <v>2140.502</v>
      </c>
      <c r="N151" s="15">
        <v>1646.54</v>
      </c>
      <c r="O151" s="15">
        <v>17288.669999999998</v>
      </c>
    </row>
    <row r="152" spans="1:15">
      <c r="A152" s="10">
        <v>44277</v>
      </c>
      <c r="B152" s="25">
        <f>MONTH(Income_Data[[#This Row],[Date]])</f>
        <v>3</v>
      </c>
      <c r="C152" s="18" t="str">
        <f t="shared" si="2"/>
        <v>Mar</v>
      </c>
      <c r="D152" s="18">
        <f>YEAR(Income_Data[[#This Row],[Date]])</f>
        <v>2021</v>
      </c>
      <c r="E152" s="11">
        <v>199</v>
      </c>
      <c r="F152" s="11">
        <f>WEEKNUM(Income_Data[[#This Row],[Date]], 2)</f>
        <v>13</v>
      </c>
      <c r="G152" s="11" t="str">
        <f>"Q"&amp;INT((MONTH(Income_Data[[#This Row],[Date]])-1)/3)+1</f>
        <v>Q1</v>
      </c>
      <c r="H152" s="12">
        <v>456.3</v>
      </c>
      <c r="I152" s="13">
        <v>351</v>
      </c>
      <c r="J152" s="11">
        <v>16.75</v>
      </c>
      <c r="K152" s="14">
        <v>27.241791044776122</v>
      </c>
      <c r="L152" s="13">
        <v>20.955223880597014</v>
      </c>
      <c r="M152" s="15">
        <v>1977.1479000000002</v>
      </c>
      <c r="N152" s="15">
        <v>1520.883</v>
      </c>
      <c r="O152" s="15">
        <v>15969.271500000001</v>
      </c>
    </row>
    <row r="153" spans="1:15">
      <c r="A153" s="10">
        <v>44305</v>
      </c>
      <c r="B153" s="25">
        <f>MONTH(Income_Data[[#This Row],[Date]])</f>
        <v>4</v>
      </c>
      <c r="C153" s="18" t="str">
        <f t="shared" si="2"/>
        <v>Apr</v>
      </c>
      <c r="D153" s="18">
        <f>YEAR(Income_Data[[#This Row],[Date]])</f>
        <v>2021</v>
      </c>
      <c r="E153" s="11">
        <v>203</v>
      </c>
      <c r="F153" s="11">
        <f>WEEKNUM(Income_Data[[#This Row],[Date]], 2)</f>
        <v>17</v>
      </c>
      <c r="G153" s="11" t="str">
        <f>"Q"&amp;INT((MONTH(Income_Data[[#This Row],[Date]])-1)/3)+1</f>
        <v>Q2</v>
      </c>
      <c r="H153" s="12">
        <v>375.7</v>
      </c>
      <c r="I153" s="13">
        <v>289</v>
      </c>
      <c r="J153" s="11">
        <v>12.75</v>
      </c>
      <c r="K153" s="14">
        <v>29.466666666666665</v>
      </c>
      <c r="L153" s="13">
        <v>22.666666666666668</v>
      </c>
      <c r="M153" s="15">
        <v>1627.9081000000001</v>
      </c>
      <c r="N153" s="15">
        <v>1252.2370000000001</v>
      </c>
      <c r="O153" s="15">
        <v>13148.488500000001</v>
      </c>
    </row>
    <row r="154" spans="1:15">
      <c r="A154" s="10">
        <v>44312</v>
      </c>
      <c r="B154" s="25">
        <f>MONTH(Income_Data[[#This Row],[Date]])</f>
        <v>4</v>
      </c>
      <c r="C154" s="18" t="str">
        <f t="shared" si="2"/>
        <v>Apr</v>
      </c>
      <c r="D154" s="18">
        <f>YEAR(Income_Data[[#This Row],[Date]])</f>
        <v>2021</v>
      </c>
      <c r="E154" s="11">
        <v>204</v>
      </c>
      <c r="F154" s="11">
        <f>WEEKNUM(Income_Data[[#This Row],[Date]], 2)</f>
        <v>18</v>
      </c>
      <c r="G154" s="11" t="str">
        <f>"Q"&amp;INT((MONTH(Income_Data[[#This Row],[Date]])-1)/3)+1</f>
        <v>Q2</v>
      </c>
      <c r="H154" s="12">
        <v>448.5</v>
      </c>
      <c r="I154" s="13">
        <v>345</v>
      </c>
      <c r="J154" s="11">
        <v>15.75</v>
      </c>
      <c r="K154" s="14">
        <v>28.476190476190474</v>
      </c>
      <c r="L154" s="13">
        <v>21.904761904761905</v>
      </c>
      <c r="M154" s="15">
        <v>1943.3505</v>
      </c>
      <c r="N154" s="15">
        <v>1494.885</v>
      </c>
      <c r="O154" s="15">
        <v>15696.2925</v>
      </c>
    </row>
    <row r="155" spans="1:15">
      <c r="A155" s="10">
        <v>44319</v>
      </c>
      <c r="B155" s="25">
        <f>MONTH(Income_Data[[#This Row],[Date]])</f>
        <v>5</v>
      </c>
      <c r="C155" s="18" t="str">
        <f t="shared" si="2"/>
        <v>May</v>
      </c>
      <c r="D155" s="18">
        <f>YEAR(Income_Data[[#This Row],[Date]])</f>
        <v>2021</v>
      </c>
      <c r="E155" s="11">
        <v>205</v>
      </c>
      <c r="F155" s="11">
        <f>WEEKNUM(Income_Data[[#This Row],[Date]], 2)</f>
        <v>19</v>
      </c>
      <c r="G155" s="11" t="str">
        <f>"Q"&amp;INT((MONTH(Income_Data[[#This Row],[Date]])-1)/3)+1</f>
        <v>Q2</v>
      </c>
      <c r="H155" s="12">
        <v>417.3</v>
      </c>
      <c r="I155" s="13">
        <v>321</v>
      </c>
      <c r="J155" s="11">
        <v>16</v>
      </c>
      <c r="K155" s="14">
        <v>26.081250000000001</v>
      </c>
      <c r="L155" s="13">
        <v>20.0625</v>
      </c>
      <c r="M155" s="15">
        <v>1808.1609000000001</v>
      </c>
      <c r="N155" s="15">
        <v>1390.893</v>
      </c>
      <c r="O155" s="15">
        <v>14604.3765</v>
      </c>
    </row>
    <row r="156" spans="1:15">
      <c r="A156" s="10">
        <v>44326</v>
      </c>
      <c r="B156" s="25">
        <f>MONTH(Income_Data[[#This Row],[Date]])</f>
        <v>5</v>
      </c>
      <c r="C156" s="18" t="str">
        <f t="shared" si="2"/>
        <v>May</v>
      </c>
      <c r="D156" s="18">
        <f>YEAR(Income_Data[[#This Row],[Date]])</f>
        <v>2021</v>
      </c>
      <c r="E156" s="11">
        <v>206</v>
      </c>
      <c r="F156" s="11">
        <f>WEEKNUM(Income_Data[[#This Row],[Date]], 2)</f>
        <v>20</v>
      </c>
      <c r="G156" s="11" t="str">
        <f>"Q"&amp;INT((MONTH(Income_Data[[#This Row],[Date]])-1)/3)+1</f>
        <v>Q2</v>
      </c>
      <c r="H156" s="12">
        <v>448.5</v>
      </c>
      <c r="I156" s="13">
        <v>345</v>
      </c>
      <c r="J156" s="11">
        <v>16.75</v>
      </c>
      <c r="K156" s="14">
        <v>26.776119402985074</v>
      </c>
      <c r="L156" s="13">
        <v>20.597014925373134</v>
      </c>
      <c r="M156" s="15">
        <v>1943.3505</v>
      </c>
      <c r="N156" s="15">
        <v>1494.885</v>
      </c>
      <c r="O156" s="15">
        <v>15696.2925</v>
      </c>
    </row>
    <row r="157" spans="1:15">
      <c r="A157" s="10">
        <v>44333</v>
      </c>
      <c r="B157" s="25">
        <f>MONTH(Income_Data[[#This Row],[Date]])</f>
        <v>5</v>
      </c>
      <c r="C157" s="18" t="str">
        <f t="shared" si="2"/>
        <v>May</v>
      </c>
      <c r="D157" s="18">
        <f>YEAR(Income_Data[[#This Row],[Date]])</f>
        <v>2021</v>
      </c>
      <c r="E157" s="11">
        <v>207</v>
      </c>
      <c r="F157" s="11">
        <f>WEEKNUM(Income_Data[[#This Row],[Date]], 2)</f>
        <v>21</v>
      </c>
      <c r="G157" s="11" t="str">
        <f>"Q"&amp;INT((MONTH(Income_Data[[#This Row],[Date]])-1)/3)+1</f>
        <v>Q2</v>
      </c>
      <c r="H157" s="12">
        <v>534.30000000000007</v>
      </c>
      <c r="I157" s="13">
        <v>411</v>
      </c>
      <c r="J157" s="11">
        <v>14.75</v>
      </c>
      <c r="K157" s="14">
        <v>36.223728813559326</v>
      </c>
      <c r="L157" s="13">
        <v>27.864406779661017</v>
      </c>
      <c r="M157" s="15">
        <v>2315.1219000000006</v>
      </c>
      <c r="N157" s="15">
        <v>1780.8630000000001</v>
      </c>
      <c r="O157" s="15">
        <v>18699.0615</v>
      </c>
    </row>
    <row r="158" spans="1:15">
      <c r="A158" s="10">
        <v>44340</v>
      </c>
      <c r="B158" s="25">
        <f>MONTH(Income_Data[[#This Row],[Date]])</f>
        <v>5</v>
      </c>
      <c r="C158" s="18" t="str">
        <f t="shared" si="2"/>
        <v>May</v>
      </c>
      <c r="D158" s="18">
        <f>YEAR(Income_Data[[#This Row],[Date]])</f>
        <v>2021</v>
      </c>
      <c r="E158" s="11">
        <v>208</v>
      </c>
      <c r="F158" s="11">
        <f>WEEKNUM(Income_Data[[#This Row],[Date]], 2)</f>
        <v>22</v>
      </c>
      <c r="G158" s="11" t="str">
        <f>"Q"&amp;INT((MONTH(Income_Data[[#This Row],[Date]])-1)/3)+1</f>
        <v>Q2</v>
      </c>
      <c r="H158" s="12">
        <v>236.6</v>
      </c>
      <c r="I158" s="13">
        <v>182</v>
      </c>
      <c r="J158" s="11">
        <v>10</v>
      </c>
      <c r="K158" s="14">
        <v>23.66</v>
      </c>
      <c r="L158" s="13">
        <v>18.2</v>
      </c>
      <c r="M158" s="15">
        <v>1025.1877999999999</v>
      </c>
      <c r="N158" s="15">
        <v>788.60599999999999</v>
      </c>
      <c r="O158" s="15">
        <v>8280.3629999999994</v>
      </c>
    </row>
    <row r="159" spans="1:15">
      <c r="A159" s="10">
        <v>44347</v>
      </c>
      <c r="B159" s="25">
        <f>MONTH(Income_Data[[#This Row],[Date]])</f>
        <v>5</v>
      </c>
      <c r="C159" s="18" t="str">
        <f t="shared" si="2"/>
        <v>May</v>
      </c>
      <c r="D159" s="18">
        <f>YEAR(Income_Data[[#This Row],[Date]])</f>
        <v>2021</v>
      </c>
      <c r="E159" s="11">
        <v>209</v>
      </c>
      <c r="F159" s="11">
        <f>WEEKNUM(Income_Data[[#This Row],[Date]], 2)</f>
        <v>23</v>
      </c>
      <c r="G159" s="11" t="str">
        <f>"Q"&amp;INT((MONTH(Income_Data[[#This Row],[Date]])-1)/3)+1</f>
        <v>Q2</v>
      </c>
      <c r="H159" s="12">
        <v>348.40000000000003</v>
      </c>
      <c r="I159" s="13">
        <v>268</v>
      </c>
      <c r="J159" s="11">
        <v>12.75</v>
      </c>
      <c r="K159" s="14">
        <v>27.325490196078434</v>
      </c>
      <c r="L159" s="13">
        <v>21.019607843137255</v>
      </c>
      <c r="M159" s="15">
        <v>1509.6172000000001</v>
      </c>
      <c r="N159" s="15">
        <v>1161.2440000000001</v>
      </c>
      <c r="O159" s="15">
        <v>12193.062000000002</v>
      </c>
    </row>
    <row r="160" spans="1:15">
      <c r="A160" s="10">
        <v>44354</v>
      </c>
      <c r="B160" s="25">
        <f>MONTH(Income_Data[[#This Row],[Date]])</f>
        <v>6</v>
      </c>
      <c r="C160" s="18" t="str">
        <f t="shared" si="2"/>
        <v>Jun</v>
      </c>
      <c r="D160" s="18">
        <f>YEAR(Income_Data[[#This Row],[Date]])</f>
        <v>2021</v>
      </c>
      <c r="E160" s="11">
        <v>210</v>
      </c>
      <c r="F160" s="11">
        <f>WEEKNUM(Income_Data[[#This Row],[Date]], 2)</f>
        <v>24</v>
      </c>
      <c r="G160" s="11" t="str">
        <f>"Q"&amp;INT((MONTH(Income_Data[[#This Row],[Date]])-1)/3)+1</f>
        <v>Q2</v>
      </c>
      <c r="H160" s="12">
        <v>325</v>
      </c>
      <c r="I160" s="13">
        <v>250</v>
      </c>
      <c r="J160" s="11">
        <v>11.75</v>
      </c>
      <c r="K160" s="14">
        <v>27.659574468085108</v>
      </c>
      <c r="L160" s="13">
        <v>21.276595744680851</v>
      </c>
      <c r="M160" s="15">
        <v>1408.2250000000001</v>
      </c>
      <c r="N160" s="15">
        <v>1083.25</v>
      </c>
      <c r="O160" s="15">
        <v>11374.125</v>
      </c>
    </row>
    <row r="161" spans="1:15">
      <c r="A161" s="10">
        <v>44361</v>
      </c>
      <c r="B161" s="25">
        <f>MONTH(Income_Data[[#This Row],[Date]])</f>
        <v>6</v>
      </c>
      <c r="C161" s="18" t="str">
        <f t="shared" si="2"/>
        <v>Jun</v>
      </c>
      <c r="D161" s="18">
        <f>YEAR(Income_Data[[#This Row],[Date]])</f>
        <v>2021</v>
      </c>
      <c r="E161" s="11">
        <v>211</v>
      </c>
      <c r="F161" s="11">
        <f>WEEKNUM(Income_Data[[#This Row],[Date]], 2)</f>
        <v>25</v>
      </c>
      <c r="G161" s="11" t="str">
        <f>"Q"&amp;INT((MONTH(Income_Data[[#This Row],[Date]])-1)/3)+1</f>
        <v>Q2</v>
      </c>
      <c r="H161" s="12">
        <v>370.5</v>
      </c>
      <c r="I161" s="13">
        <v>285</v>
      </c>
      <c r="J161" s="11">
        <v>12.75</v>
      </c>
      <c r="K161" s="14">
        <v>29.058823529411764</v>
      </c>
      <c r="L161" s="13">
        <v>22.352941176470587</v>
      </c>
      <c r="M161" s="15">
        <v>1605.3765000000001</v>
      </c>
      <c r="N161" s="15">
        <v>1234.905</v>
      </c>
      <c r="O161" s="15">
        <v>12966.502500000001</v>
      </c>
    </row>
    <row r="162" spans="1:15">
      <c r="A162" s="10">
        <v>44368</v>
      </c>
      <c r="B162" s="25">
        <f>MONTH(Income_Data[[#This Row],[Date]])</f>
        <v>6</v>
      </c>
      <c r="C162" s="18" t="str">
        <f t="shared" si="2"/>
        <v>Jun</v>
      </c>
      <c r="D162" s="18">
        <f>YEAR(Income_Data[[#This Row],[Date]])</f>
        <v>2021</v>
      </c>
      <c r="E162" s="11">
        <v>212</v>
      </c>
      <c r="F162" s="11">
        <f>WEEKNUM(Income_Data[[#This Row],[Date]], 2)</f>
        <v>26</v>
      </c>
      <c r="G162" s="11" t="str">
        <f>"Q"&amp;INT((MONTH(Income_Data[[#This Row],[Date]])-1)/3)+1</f>
        <v>Q2</v>
      </c>
      <c r="H162" s="12">
        <v>265.2</v>
      </c>
      <c r="I162" s="13">
        <v>204</v>
      </c>
      <c r="J162" s="11">
        <v>9.75</v>
      </c>
      <c r="K162" s="14">
        <v>27.2</v>
      </c>
      <c r="L162" s="13">
        <v>20.923076923076923</v>
      </c>
      <c r="M162" s="15">
        <v>1149.1116</v>
      </c>
      <c r="N162" s="15">
        <v>883.93200000000002</v>
      </c>
      <c r="O162" s="15">
        <v>9281.2860000000001</v>
      </c>
    </row>
    <row r="163" spans="1:15">
      <c r="A163" s="10">
        <v>44375</v>
      </c>
      <c r="B163" s="25">
        <f>MONTH(Income_Data[[#This Row],[Date]])</f>
        <v>6</v>
      </c>
      <c r="C163" s="18" t="str">
        <f t="shared" si="2"/>
        <v>Jun</v>
      </c>
      <c r="D163" s="18">
        <f>YEAR(Income_Data[[#This Row],[Date]])</f>
        <v>2021</v>
      </c>
      <c r="E163" s="11">
        <v>213</v>
      </c>
      <c r="F163" s="11">
        <f>WEEKNUM(Income_Data[[#This Row],[Date]], 2)</f>
        <v>27</v>
      </c>
      <c r="G163" s="11" t="str">
        <f>"Q"&amp;INT((MONTH(Income_Data[[#This Row],[Date]])-1)/3)+1</f>
        <v>Q2</v>
      </c>
      <c r="H163" s="12">
        <v>319.8</v>
      </c>
      <c r="I163" s="13">
        <v>246</v>
      </c>
      <c r="J163" s="11">
        <v>11.75</v>
      </c>
      <c r="K163" s="14">
        <v>27.217021276595744</v>
      </c>
      <c r="L163" s="13">
        <v>20.936170212765958</v>
      </c>
      <c r="M163" s="15">
        <v>1385.6934000000001</v>
      </c>
      <c r="N163" s="15">
        <v>1065.9180000000001</v>
      </c>
      <c r="O163" s="15">
        <v>11192.139000000001</v>
      </c>
    </row>
    <row r="164" spans="1:15">
      <c r="A164" s="10">
        <v>44382</v>
      </c>
      <c r="B164" s="25">
        <f>MONTH(Income_Data[[#This Row],[Date]])</f>
        <v>7</v>
      </c>
      <c r="C164" s="18" t="str">
        <f t="shared" si="2"/>
        <v>Jul</v>
      </c>
      <c r="D164" s="18">
        <f>YEAR(Income_Data[[#This Row],[Date]])</f>
        <v>2021</v>
      </c>
      <c r="E164" s="11">
        <v>214</v>
      </c>
      <c r="F164" s="11">
        <f>WEEKNUM(Income_Data[[#This Row],[Date]], 2)</f>
        <v>28</v>
      </c>
      <c r="G164" s="11" t="str">
        <f>"Q"&amp;INT((MONTH(Income_Data[[#This Row],[Date]])-1)/3)+1</f>
        <v>Q3</v>
      </c>
      <c r="H164" s="12">
        <v>312</v>
      </c>
      <c r="I164" s="13">
        <v>240</v>
      </c>
      <c r="J164" s="11">
        <v>11.25</v>
      </c>
      <c r="K164" s="14">
        <v>27.733333333333334</v>
      </c>
      <c r="L164" s="13">
        <v>21.333333333333332</v>
      </c>
      <c r="M164" s="15">
        <v>1351.896</v>
      </c>
      <c r="N164" s="15">
        <v>1039.92</v>
      </c>
      <c r="O164" s="15">
        <v>10919.16</v>
      </c>
    </row>
    <row r="165" spans="1:15">
      <c r="A165" s="10">
        <v>44389</v>
      </c>
      <c r="B165" s="25">
        <f>MONTH(Income_Data[[#This Row],[Date]])</f>
        <v>7</v>
      </c>
      <c r="C165" s="18" t="str">
        <f t="shared" si="2"/>
        <v>Jul</v>
      </c>
      <c r="D165" s="18">
        <f>YEAR(Income_Data[[#This Row],[Date]])</f>
        <v>2021</v>
      </c>
      <c r="E165" s="11">
        <v>215</v>
      </c>
      <c r="F165" s="11">
        <f>WEEKNUM(Income_Data[[#This Row],[Date]], 2)</f>
        <v>29</v>
      </c>
      <c r="G165" s="11" t="str">
        <f>"Q"&amp;INT((MONTH(Income_Data[[#This Row],[Date]])-1)/3)+1</f>
        <v>Q3</v>
      </c>
      <c r="H165" s="12">
        <v>314.60000000000002</v>
      </c>
      <c r="I165" s="13">
        <v>242</v>
      </c>
      <c r="J165" s="11">
        <v>11.5</v>
      </c>
      <c r="K165" s="14">
        <v>27.356521739130436</v>
      </c>
      <c r="L165" s="13">
        <v>21.043478260869566</v>
      </c>
      <c r="M165" s="15">
        <v>1363.1618000000001</v>
      </c>
      <c r="N165" s="15">
        <v>1048.586</v>
      </c>
      <c r="O165" s="15">
        <v>11010.153</v>
      </c>
    </row>
    <row r="166" spans="1:15">
      <c r="A166" s="10">
        <v>44396</v>
      </c>
      <c r="B166" s="25">
        <f>MONTH(Income_Data[[#This Row],[Date]])</f>
        <v>7</v>
      </c>
      <c r="C166" s="18" t="str">
        <f t="shared" si="2"/>
        <v>Jul</v>
      </c>
      <c r="D166" s="18">
        <f>YEAR(Income_Data[[#This Row],[Date]])</f>
        <v>2021</v>
      </c>
      <c r="E166" s="11">
        <v>216</v>
      </c>
      <c r="F166" s="11">
        <f>WEEKNUM(Income_Data[[#This Row],[Date]], 2)</f>
        <v>30</v>
      </c>
      <c r="G166" s="11" t="str">
        <f>"Q"&amp;INT((MONTH(Income_Data[[#This Row],[Date]])-1)/3)+1</f>
        <v>Q3</v>
      </c>
      <c r="H166" s="12">
        <v>205.4</v>
      </c>
      <c r="I166" s="13">
        <v>158</v>
      </c>
      <c r="J166" s="11">
        <v>8.75</v>
      </c>
      <c r="K166" s="14">
        <v>23.474285714285713</v>
      </c>
      <c r="L166" s="13">
        <v>18.057142857142857</v>
      </c>
      <c r="M166" s="15">
        <v>889.99820000000011</v>
      </c>
      <c r="N166" s="15">
        <v>684.61400000000003</v>
      </c>
      <c r="O166" s="15">
        <v>7188.4470000000001</v>
      </c>
    </row>
    <row r="167" spans="1:15">
      <c r="A167" s="10">
        <v>44403</v>
      </c>
      <c r="B167" s="25">
        <f>MONTH(Income_Data[[#This Row],[Date]])</f>
        <v>7</v>
      </c>
      <c r="C167" s="18" t="str">
        <f t="shared" si="2"/>
        <v>Jul</v>
      </c>
      <c r="D167" s="18">
        <f>YEAR(Income_Data[[#This Row],[Date]])</f>
        <v>2021</v>
      </c>
      <c r="E167" s="11">
        <v>217</v>
      </c>
      <c r="F167" s="11">
        <f>WEEKNUM(Income_Data[[#This Row],[Date]], 2)</f>
        <v>31</v>
      </c>
      <c r="G167" s="11" t="str">
        <f>"Q"&amp;INT((MONTH(Income_Data[[#This Row],[Date]])-1)/3)+1</f>
        <v>Q3</v>
      </c>
      <c r="H167" s="12">
        <v>297.7</v>
      </c>
      <c r="I167" s="13">
        <v>229</v>
      </c>
      <c r="J167" s="11">
        <v>11</v>
      </c>
      <c r="K167" s="14">
        <v>27.063636363636363</v>
      </c>
      <c r="L167" s="13">
        <v>20.818181818181817</v>
      </c>
      <c r="M167" s="15">
        <v>1289.9340999999999</v>
      </c>
      <c r="N167" s="15">
        <v>992.25700000000006</v>
      </c>
      <c r="O167" s="15">
        <v>10418.6985</v>
      </c>
    </row>
    <row r="168" spans="1:15">
      <c r="A168" s="10">
        <v>44410</v>
      </c>
      <c r="B168" s="25">
        <f>MONTH(Income_Data[[#This Row],[Date]])</f>
        <v>8</v>
      </c>
      <c r="C168" s="18" t="str">
        <f t="shared" si="2"/>
        <v>Aug</v>
      </c>
      <c r="D168" s="18">
        <f>YEAR(Income_Data[[#This Row],[Date]])</f>
        <v>2021</v>
      </c>
      <c r="E168" s="11">
        <v>218</v>
      </c>
      <c r="F168" s="11">
        <f>WEEKNUM(Income_Data[[#This Row],[Date]], 2)</f>
        <v>32</v>
      </c>
      <c r="G168" s="11" t="str">
        <f>"Q"&amp;INT((MONTH(Income_Data[[#This Row],[Date]])-1)/3)+1</f>
        <v>Q3</v>
      </c>
      <c r="H168" s="12">
        <v>278.2</v>
      </c>
      <c r="I168" s="13">
        <v>214</v>
      </c>
      <c r="J168" s="11">
        <v>10</v>
      </c>
      <c r="K168" s="14">
        <v>27.82</v>
      </c>
      <c r="L168" s="13">
        <v>21.4</v>
      </c>
      <c r="M168" s="15">
        <v>1205.4405999999999</v>
      </c>
      <c r="N168" s="15">
        <v>927.26200000000006</v>
      </c>
      <c r="O168" s="15">
        <v>9736.2510000000002</v>
      </c>
    </row>
    <row r="169" spans="1:15">
      <c r="A169" s="10">
        <v>44417</v>
      </c>
      <c r="B169" s="25">
        <f>MONTH(Income_Data[[#This Row],[Date]])</f>
        <v>8</v>
      </c>
      <c r="C169" s="18" t="str">
        <f t="shared" si="2"/>
        <v>Aug</v>
      </c>
      <c r="D169" s="18">
        <f>YEAR(Income_Data[[#This Row],[Date]])</f>
        <v>2021</v>
      </c>
      <c r="E169" s="11">
        <v>219</v>
      </c>
      <c r="F169" s="11">
        <f>WEEKNUM(Income_Data[[#This Row],[Date]], 2)</f>
        <v>33</v>
      </c>
      <c r="G169" s="11" t="str">
        <f>"Q"&amp;INT((MONTH(Income_Data[[#This Row],[Date]])-1)/3)+1</f>
        <v>Q3</v>
      </c>
      <c r="H169" s="12">
        <v>235.3</v>
      </c>
      <c r="I169" s="13">
        <v>181</v>
      </c>
      <c r="J169" s="11">
        <v>8.75</v>
      </c>
      <c r="K169" s="14">
        <v>26.891428571428573</v>
      </c>
      <c r="L169" s="13">
        <v>20.685714285714287</v>
      </c>
      <c r="M169" s="15">
        <v>1019.5549000000001</v>
      </c>
      <c r="N169" s="15">
        <v>784.27300000000002</v>
      </c>
      <c r="O169" s="15">
        <v>8234.8665000000001</v>
      </c>
    </row>
    <row r="170" spans="1:15">
      <c r="A170" s="10">
        <v>44424</v>
      </c>
      <c r="B170" s="25">
        <f>MONTH(Income_Data[[#This Row],[Date]])</f>
        <v>8</v>
      </c>
      <c r="C170" s="18" t="str">
        <f t="shared" si="2"/>
        <v>Aug</v>
      </c>
      <c r="D170" s="18">
        <f>YEAR(Income_Data[[#This Row],[Date]])</f>
        <v>2021</v>
      </c>
      <c r="E170" s="11">
        <v>220</v>
      </c>
      <c r="F170" s="11">
        <f>WEEKNUM(Income_Data[[#This Row],[Date]], 2)</f>
        <v>34</v>
      </c>
      <c r="G170" s="11" t="str">
        <f>"Q"&amp;INT((MONTH(Income_Data[[#This Row],[Date]])-1)/3)+1</f>
        <v>Q3</v>
      </c>
      <c r="H170" s="12">
        <v>315.90000000000003</v>
      </c>
      <c r="I170" s="13">
        <v>243</v>
      </c>
      <c r="J170" s="11">
        <v>11.75</v>
      </c>
      <c r="K170" s="14">
        <v>26.885106382978726</v>
      </c>
      <c r="L170" s="13">
        <v>20.680851063829788</v>
      </c>
      <c r="M170" s="15">
        <v>1368.7947000000001</v>
      </c>
      <c r="N170" s="15">
        <v>1052.9190000000001</v>
      </c>
      <c r="O170" s="15">
        <v>11055.649500000001</v>
      </c>
    </row>
    <row r="171" spans="1:15">
      <c r="A171" s="10">
        <v>44438</v>
      </c>
      <c r="B171" s="25">
        <f>MONTH(Income_Data[[#This Row],[Date]])</f>
        <v>8</v>
      </c>
      <c r="C171" s="18" t="str">
        <f t="shared" si="2"/>
        <v>Aug</v>
      </c>
      <c r="D171" s="18">
        <f>YEAR(Income_Data[[#This Row],[Date]])</f>
        <v>2021</v>
      </c>
      <c r="E171" s="11">
        <v>222</v>
      </c>
      <c r="F171" s="11">
        <f>WEEKNUM(Income_Data[[#This Row],[Date]], 2)</f>
        <v>36</v>
      </c>
      <c r="G171" s="11" t="str">
        <f>"Q"&amp;INT((MONTH(Income_Data[[#This Row],[Date]])-1)/3)+1</f>
        <v>Q3</v>
      </c>
      <c r="H171" s="12">
        <v>299</v>
      </c>
      <c r="I171" s="13">
        <v>230</v>
      </c>
      <c r="J171" s="11">
        <v>10.75</v>
      </c>
      <c r="K171" s="14">
        <v>27.813953488372093</v>
      </c>
      <c r="L171" s="13">
        <v>21.395348837209301</v>
      </c>
      <c r="M171" s="15">
        <v>1295.567</v>
      </c>
      <c r="N171" s="15">
        <v>996.59</v>
      </c>
      <c r="O171" s="15">
        <v>10464.195</v>
      </c>
    </row>
    <row r="172" spans="1:15">
      <c r="A172" s="10">
        <v>44445</v>
      </c>
      <c r="B172" s="25">
        <f>MONTH(Income_Data[[#This Row],[Date]])</f>
        <v>9</v>
      </c>
      <c r="C172" s="18" t="str">
        <f t="shared" si="2"/>
        <v>Sep</v>
      </c>
      <c r="D172" s="18">
        <f>YEAR(Income_Data[[#This Row],[Date]])</f>
        <v>2021</v>
      </c>
      <c r="E172" s="11">
        <v>223</v>
      </c>
      <c r="F172" s="11">
        <f>WEEKNUM(Income_Data[[#This Row],[Date]], 2)</f>
        <v>37</v>
      </c>
      <c r="G172" s="11" t="str">
        <f>"Q"&amp;INT((MONTH(Income_Data[[#This Row],[Date]])-1)/3)+1</f>
        <v>Q3</v>
      </c>
      <c r="H172" s="12">
        <v>239.20000000000002</v>
      </c>
      <c r="I172" s="13">
        <v>184</v>
      </c>
      <c r="J172" s="11">
        <v>8</v>
      </c>
      <c r="K172" s="14">
        <v>29.900000000000002</v>
      </c>
      <c r="L172" s="13">
        <v>23</v>
      </c>
      <c r="M172" s="15">
        <v>1036.4536000000001</v>
      </c>
      <c r="N172" s="15">
        <v>797.27200000000005</v>
      </c>
      <c r="O172" s="15">
        <v>8371.3559999999998</v>
      </c>
    </row>
    <row r="173" spans="1:15">
      <c r="A173" s="10">
        <v>44452</v>
      </c>
      <c r="B173" s="25">
        <f>MONTH(Income_Data[[#This Row],[Date]])</f>
        <v>9</v>
      </c>
      <c r="C173" s="18" t="str">
        <f t="shared" si="2"/>
        <v>Sep</v>
      </c>
      <c r="D173" s="18">
        <f>YEAR(Income_Data[[#This Row],[Date]])</f>
        <v>2021</v>
      </c>
      <c r="E173" s="11">
        <v>224</v>
      </c>
      <c r="F173" s="11">
        <f>WEEKNUM(Income_Data[[#This Row],[Date]], 2)</f>
        <v>38</v>
      </c>
      <c r="G173" s="11" t="str">
        <f>"Q"&amp;INT((MONTH(Income_Data[[#This Row],[Date]])-1)/3)+1</f>
        <v>Q3</v>
      </c>
      <c r="H173" s="12">
        <v>287.3</v>
      </c>
      <c r="I173" s="13">
        <v>221</v>
      </c>
      <c r="J173" s="11">
        <v>10.75</v>
      </c>
      <c r="K173" s="14">
        <v>26.72558139534884</v>
      </c>
      <c r="L173" s="13">
        <v>20.558139534883722</v>
      </c>
      <c r="M173" s="15">
        <v>1244.8709000000001</v>
      </c>
      <c r="N173" s="15">
        <v>957.59300000000007</v>
      </c>
      <c r="O173" s="15">
        <v>10054.726500000001</v>
      </c>
    </row>
    <row r="174" spans="1:15">
      <c r="A174" s="10">
        <v>44459</v>
      </c>
      <c r="B174" s="25">
        <f>MONTH(Income_Data[[#This Row],[Date]])</f>
        <v>9</v>
      </c>
      <c r="C174" s="18" t="str">
        <f t="shared" si="2"/>
        <v>Sep</v>
      </c>
      <c r="D174" s="18">
        <f>YEAR(Income_Data[[#This Row],[Date]])</f>
        <v>2021</v>
      </c>
      <c r="E174" s="11">
        <v>225</v>
      </c>
      <c r="F174" s="11">
        <f>WEEKNUM(Income_Data[[#This Row],[Date]], 2)</f>
        <v>39</v>
      </c>
      <c r="G174" s="11" t="str">
        <f>"Q"&amp;INT((MONTH(Income_Data[[#This Row],[Date]])-1)/3)+1</f>
        <v>Q3</v>
      </c>
      <c r="H174" s="12">
        <v>435.5</v>
      </c>
      <c r="I174" s="13">
        <v>335</v>
      </c>
      <c r="J174" s="11">
        <v>15.75</v>
      </c>
      <c r="K174" s="14">
        <v>27.650793650793652</v>
      </c>
      <c r="L174" s="13">
        <v>21.269841269841269</v>
      </c>
      <c r="M174" s="15">
        <v>1887.0215000000001</v>
      </c>
      <c r="N174" s="15">
        <v>1451.5550000000001</v>
      </c>
      <c r="O174" s="15">
        <v>15241.327500000001</v>
      </c>
    </row>
    <row r="175" spans="1:15">
      <c r="A175" s="10">
        <v>44473</v>
      </c>
      <c r="B175" s="25">
        <f>MONTH(Income_Data[[#This Row],[Date]])</f>
        <v>10</v>
      </c>
      <c r="C175" s="18" t="str">
        <f t="shared" si="2"/>
        <v>Oct</v>
      </c>
      <c r="D175" s="18">
        <f>YEAR(Income_Data[[#This Row],[Date]])</f>
        <v>2021</v>
      </c>
      <c r="E175" s="11">
        <v>227</v>
      </c>
      <c r="F175" s="11">
        <f>WEEKNUM(Income_Data[[#This Row],[Date]], 2)</f>
        <v>41</v>
      </c>
      <c r="G175" s="11" t="str">
        <f>"Q"&amp;INT((MONTH(Income_Data[[#This Row],[Date]])-1)/3)+1</f>
        <v>Q4</v>
      </c>
      <c r="H175" s="12">
        <v>293.8</v>
      </c>
      <c r="I175" s="13">
        <v>226</v>
      </c>
      <c r="J175" s="11">
        <v>10.25</v>
      </c>
      <c r="K175" s="14">
        <v>28.663414634146342</v>
      </c>
      <c r="L175" s="13">
        <v>22.048780487804876</v>
      </c>
      <c r="M175" s="15">
        <v>1273.0354000000002</v>
      </c>
      <c r="N175" s="15">
        <v>979.25800000000004</v>
      </c>
      <c r="O175" s="15">
        <v>10282.209000000001</v>
      </c>
    </row>
    <row r="176" spans="1:15">
      <c r="A176" s="10">
        <v>44480</v>
      </c>
      <c r="B176" s="25">
        <f>MONTH(Income_Data[[#This Row],[Date]])</f>
        <v>10</v>
      </c>
      <c r="C176" s="18" t="str">
        <f t="shared" si="2"/>
        <v>Oct</v>
      </c>
      <c r="D176" s="18">
        <f>YEAR(Income_Data[[#This Row],[Date]])</f>
        <v>2021</v>
      </c>
      <c r="E176" s="11">
        <v>228</v>
      </c>
      <c r="F176" s="11">
        <f>WEEKNUM(Income_Data[[#This Row],[Date]], 2)</f>
        <v>42</v>
      </c>
      <c r="G176" s="11" t="str">
        <f>"Q"&amp;INT((MONTH(Income_Data[[#This Row],[Date]])-1)/3)+1</f>
        <v>Q4</v>
      </c>
      <c r="H176" s="12">
        <v>135.20000000000002</v>
      </c>
      <c r="I176" s="13">
        <v>104</v>
      </c>
      <c r="J176" s="11">
        <v>4.5</v>
      </c>
      <c r="K176" s="14">
        <v>30.044444444444448</v>
      </c>
      <c r="L176" s="13">
        <v>23.111111111111111</v>
      </c>
      <c r="M176" s="15">
        <v>585.8216000000001</v>
      </c>
      <c r="N176" s="15">
        <v>450.63200000000001</v>
      </c>
      <c r="O176" s="15">
        <v>4731.6360000000004</v>
      </c>
    </row>
    <row r="177" spans="1:15">
      <c r="A177" s="10">
        <v>44508</v>
      </c>
      <c r="B177" s="25">
        <f>MONTH(Income_Data[[#This Row],[Date]])</f>
        <v>11</v>
      </c>
      <c r="C177" s="18" t="str">
        <f t="shared" si="2"/>
        <v>Nov</v>
      </c>
      <c r="D177" s="18">
        <f>YEAR(Income_Data[[#This Row],[Date]])</f>
        <v>2021</v>
      </c>
      <c r="E177" s="11">
        <v>232</v>
      </c>
      <c r="F177" s="11">
        <f>WEEKNUM(Income_Data[[#This Row],[Date]], 2)</f>
        <v>46</v>
      </c>
      <c r="G177" s="11" t="str">
        <f>"Q"&amp;INT((MONTH(Income_Data[[#This Row],[Date]])-1)/3)+1</f>
        <v>Q4</v>
      </c>
      <c r="H177" s="12">
        <v>390</v>
      </c>
      <c r="I177" s="13">
        <v>300</v>
      </c>
      <c r="J177" s="11">
        <v>13.75</v>
      </c>
      <c r="K177" s="14">
        <v>28.363636363636363</v>
      </c>
      <c r="L177" s="13">
        <v>21.818181818181817</v>
      </c>
      <c r="M177" s="15">
        <v>1689.8700000000001</v>
      </c>
      <c r="N177" s="15">
        <v>1299.9000000000001</v>
      </c>
      <c r="O177" s="15">
        <v>13648.95</v>
      </c>
    </row>
    <row r="178" spans="1:15">
      <c r="A178" s="10">
        <v>44515</v>
      </c>
      <c r="B178" s="25">
        <f>MONTH(Income_Data[[#This Row],[Date]])</f>
        <v>11</v>
      </c>
      <c r="C178" s="18" t="str">
        <f t="shared" si="2"/>
        <v>Nov</v>
      </c>
      <c r="D178" s="18">
        <f>YEAR(Income_Data[[#This Row],[Date]])</f>
        <v>2021</v>
      </c>
      <c r="E178" s="11">
        <v>233</v>
      </c>
      <c r="F178" s="11">
        <f>WEEKNUM(Income_Data[[#This Row],[Date]], 2)</f>
        <v>47</v>
      </c>
      <c r="G178" s="11" t="str">
        <f>"Q"&amp;INT((MONTH(Income_Data[[#This Row],[Date]])-1)/3)+1</f>
        <v>Q4</v>
      </c>
      <c r="H178" s="12">
        <v>379.6</v>
      </c>
      <c r="I178" s="13">
        <v>292</v>
      </c>
      <c r="J178" s="11">
        <v>12.75</v>
      </c>
      <c r="K178" s="14">
        <v>29.772549019607844</v>
      </c>
      <c r="L178" s="13">
        <v>22.901960784313726</v>
      </c>
      <c r="M178" s="15">
        <v>1644.8068000000001</v>
      </c>
      <c r="N178" s="15">
        <v>1265.2360000000001</v>
      </c>
      <c r="O178" s="15">
        <v>13284.978000000001</v>
      </c>
    </row>
    <row r="179" spans="1:15">
      <c r="A179" s="10">
        <v>44522</v>
      </c>
      <c r="B179" s="25">
        <f>MONTH(Income_Data[[#This Row],[Date]])</f>
        <v>11</v>
      </c>
      <c r="C179" s="18" t="str">
        <f t="shared" si="2"/>
        <v>Nov</v>
      </c>
      <c r="D179" s="18">
        <f>YEAR(Income_Data[[#This Row],[Date]])</f>
        <v>2021</v>
      </c>
      <c r="E179" s="11">
        <v>234</v>
      </c>
      <c r="F179" s="11">
        <f>WEEKNUM(Income_Data[[#This Row],[Date]], 2)</f>
        <v>48</v>
      </c>
      <c r="G179" s="11" t="str">
        <f>"Q"&amp;INT((MONTH(Income_Data[[#This Row],[Date]])-1)/3)+1</f>
        <v>Q4</v>
      </c>
      <c r="H179" s="12">
        <v>386.1</v>
      </c>
      <c r="I179" s="13">
        <v>297</v>
      </c>
      <c r="J179" s="11">
        <v>12.75</v>
      </c>
      <c r="K179" s="14">
        <v>30.282352941176473</v>
      </c>
      <c r="L179" s="13">
        <v>23.294117647058822</v>
      </c>
      <c r="M179" s="15">
        <v>1672.9713000000002</v>
      </c>
      <c r="N179" s="15">
        <v>1286.9010000000001</v>
      </c>
      <c r="O179" s="15">
        <v>13512.460500000001</v>
      </c>
    </row>
    <row r="180" spans="1:15">
      <c r="A180" s="10">
        <v>44529</v>
      </c>
      <c r="B180" s="25">
        <f>MONTH(Income_Data[[#This Row],[Date]])</f>
        <v>11</v>
      </c>
      <c r="C180" s="18" t="str">
        <f t="shared" si="2"/>
        <v>Nov</v>
      </c>
      <c r="D180" s="18">
        <f>YEAR(Income_Data[[#This Row],[Date]])</f>
        <v>2021</v>
      </c>
      <c r="E180" s="11">
        <v>235</v>
      </c>
      <c r="F180" s="11">
        <f>WEEKNUM(Income_Data[[#This Row],[Date]], 2)</f>
        <v>49</v>
      </c>
      <c r="G180" s="11" t="str">
        <f>"Q"&amp;INT((MONTH(Income_Data[[#This Row],[Date]])-1)/3)+1</f>
        <v>Q4</v>
      </c>
      <c r="H180" s="12">
        <v>270.40000000000003</v>
      </c>
      <c r="I180" s="13">
        <v>208</v>
      </c>
      <c r="J180" s="11">
        <v>9.75</v>
      </c>
      <c r="K180" s="14">
        <v>27.733333333333338</v>
      </c>
      <c r="L180" s="13">
        <v>21.333333333333332</v>
      </c>
      <c r="M180" s="15">
        <v>1171.6432000000002</v>
      </c>
      <c r="N180" s="15">
        <v>901.26400000000001</v>
      </c>
      <c r="O180" s="15">
        <v>9463.2720000000008</v>
      </c>
    </row>
    <row r="181" spans="1:15">
      <c r="A181" s="10">
        <v>44536</v>
      </c>
      <c r="B181" s="25">
        <f>MONTH(Income_Data[[#This Row],[Date]])</f>
        <v>12</v>
      </c>
      <c r="C181" s="18" t="str">
        <f t="shared" si="2"/>
        <v>Dec</v>
      </c>
      <c r="D181" s="18">
        <f>YEAR(Income_Data[[#This Row],[Date]])</f>
        <v>2021</v>
      </c>
      <c r="E181" s="11">
        <v>236</v>
      </c>
      <c r="F181" s="11">
        <f>WEEKNUM(Income_Data[[#This Row],[Date]], 2)</f>
        <v>50</v>
      </c>
      <c r="G181" s="11" t="str">
        <f>"Q"&amp;INT((MONTH(Income_Data[[#This Row],[Date]])-1)/3)+1</f>
        <v>Q4</v>
      </c>
      <c r="H181" s="12">
        <v>400.40000000000003</v>
      </c>
      <c r="I181" s="13">
        <v>308</v>
      </c>
      <c r="J181" s="11">
        <v>15.75</v>
      </c>
      <c r="K181" s="14">
        <v>25.422222222222224</v>
      </c>
      <c r="L181" s="13">
        <v>19.555555555555557</v>
      </c>
      <c r="M181" s="15">
        <v>1734.9332000000002</v>
      </c>
      <c r="N181" s="15">
        <v>1334.5640000000001</v>
      </c>
      <c r="O181" s="15">
        <v>14012.922</v>
      </c>
    </row>
    <row r="182" spans="1:15">
      <c r="A182" s="10">
        <v>44543</v>
      </c>
      <c r="B182" s="25">
        <f>MONTH(Income_Data[[#This Row],[Date]])</f>
        <v>12</v>
      </c>
      <c r="C182" s="18" t="str">
        <f t="shared" si="2"/>
        <v>Dec</v>
      </c>
      <c r="D182" s="18">
        <f>YEAR(Income_Data[[#This Row],[Date]])</f>
        <v>2021</v>
      </c>
      <c r="E182" s="11">
        <v>237</v>
      </c>
      <c r="F182" s="11">
        <f>WEEKNUM(Income_Data[[#This Row],[Date]], 2)</f>
        <v>51</v>
      </c>
      <c r="G182" s="11" t="str">
        <f>"Q"&amp;INT((MONTH(Income_Data[[#This Row],[Date]])-1)/3)+1</f>
        <v>Q4</v>
      </c>
      <c r="H182" s="12">
        <v>343.2</v>
      </c>
      <c r="I182" s="13">
        <v>264</v>
      </c>
      <c r="J182" s="11">
        <v>14.5</v>
      </c>
      <c r="K182" s="14">
        <v>23.668965517241379</v>
      </c>
      <c r="L182" s="13">
        <v>18.206896551724139</v>
      </c>
      <c r="M182" s="15">
        <v>1487.0856000000001</v>
      </c>
      <c r="N182" s="15">
        <v>1143.912</v>
      </c>
      <c r="O182" s="15">
        <v>12011.076000000001</v>
      </c>
    </row>
    <row r="183" spans="1:15">
      <c r="A183" s="10">
        <v>44550</v>
      </c>
      <c r="B183" s="25">
        <f>MONTH(Income_Data[[#This Row],[Date]])</f>
        <v>12</v>
      </c>
      <c r="C183" s="18" t="str">
        <f t="shared" si="2"/>
        <v>Dec</v>
      </c>
      <c r="D183" s="18">
        <f>YEAR(Income_Data[[#This Row],[Date]])</f>
        <v>2021</v>
      </c>
      <c r="E183" s="11">
        <v>238</v>
      </c>
      <c r="F183" s="11">
        <f>WEEKNUM(Income_Data[[#This Row],[Date]], 2)</f>
        <v>52</v>
      </c>
      <c r="G183" s="11" t="str">
        <f>"Q"&amp;INT((MONTH(Income_Data[[#This Row],[Date]])-1)/3)+1</f>
        <v>Q4</v>
      </c>
      <c r="H183" s="12">
        <v>249.60000000000002</v>
      </c>
      <c r="I183" s="13">
        <v>192</v>
      </c>
      <c r="J183" s="11">
        <v>9.75</v>
      </c>
      <c r="K183" s="14">
        <v>25.6</v>
      </c>
      <c r="L183" s="13">
        <v>19.692307692307693</v>
      </c>
      <c r="M183" s="15">
        <v>1081.5168000000001</v>
      </c>
      <c r="N183" s="15">
        <v>831.93600000000004</v>
      </c>
      <c r="O183" s="15">
        <v>8735.3279999999995</v>
      </c>
    </row>
    <row r="184" spans="1:15">
      <c r="A184" s="10">
        <v>44557</v>
      </c>
      <c r="B184" s="25">
        <f>MONTH(Income_Data[[#This Row],[Date]])</f>
        <v>12</v>
      </c>
      <c r="C184" s="18" t="str">
        <f t="shared" si="2"/>
        <v>Dec</v>
      </c>
      <c r="D184" s="18">
        <f>YEAR(Income_Data[[#This Row],[Date]])</f>
        <v>2021</v>
      </c>
      <c r="E184" s="11">
        <v>239</v>
      </c>
      <c r="F184" s="11">
        <f>WEEKNUM(Income_Data[[#This Row],[Date]], 2)</f>
        <v>53</v>
      </c>
      <c r="G184" s="11" t="str">
        <f>"Q"&amp;INT((MONTH(Income_Data[[#This Row],[Date]])-1)/3)+1</f>
        <v>Q4</v>
      </c>
      <c r="H184" s="12">
        <v>319.8</v>
      </c>
      <c r="I184" s="13">
        <v>246</v>
      </c>
      <c r="J184" s="11">
        <v>11.5</v>
      </c>
      <c r="K184" s="14">
        <v>27.808695652173913</v>
      </c>
      <c r="L184" s="13">
        <v>21.391304347826086</v>
      </c>
      <c r="M184" s="15">
        <v>1385.6934000000001</v>
      </c>
      <c r="N184" s="15">
        <v>1065.9180000000001</v>
      </c>
      <c r="O184" s="15">
        <v>11192.139000000001</v>
      </c>
    </row>
    <row r="185" spans="1:15">
      <c r="A185" s="10">
        <v>44564</v>
      </c>
      <c r="B185" s="25">
        <f>MONTH(Income_Data[[#This Row],[Date]])</f>
        <v>1</v>
      </c>
      <c r="C185" s="18" t="str">
        <f t="shared" si="2"/>
        <v>Jan</v>
      </c>
      <c r="D185" s="18">
        <f>YEAR(Income_Data[[#This Row],[Date]])</f>
        <v>2022</v>
      </c>
      <c r="E185" s="11">
        <v>240</v>
      </c>
      <c r="F185" s="11">
        <f>WEEKNUM(Income_Data[[#This Row],[Date]], 2)</f>
        <v>2</v>
      </c>
      <c r="G185" s="11" t="str">
        <f>"Q"&amp;INT((MONTH(Income_Data[[#This Row],[Date]])-1)/3)+1</f>
        <v>Q1</v>
      </c>
      <c r="H185" s="12">
        <v>322.40000000000003</v>
      </c>
      <c r="I185" s="13">
        <v>248</v>
      </c>
      <c r="J185" s="11">
        <v>11.5</v>
      </c>
      <c r="K185" s="14">
        <v>28.034782608695654</v>
      </c>
      <c r="L185" s="13">
        <v>21.565217391304348</v>
      </c>
      <c r="M185" s="15">
        <v>1396.9592000000002</v>
      </c>
      <c r="N185" s="15">
        <v>1074.5840000000001</v>
      </c>
      <c r="O185" s="15">
        <v>11283.132000000001</v>
      </c>
    </row>
    <row r="186" spans="1:15">
      <c r="A186" s="10">
        <v>44571</v>
      </c>
      <c r="B186" s="25">
        <f>MONTH(Income_Data[[#This Row],[Date]])</f>
        <v>1</v>
      </c>
      <c r="C186" s="18" t="str">
        <f t="shared" si="2"/>
        <v>Jan</v>
      </c>
      <c r="D186" s="18">
        <f>YEAR(Income_Data[[#This Row],[Date]])</f>
        <v>2022</v>
      </c>
      <c r="E186" s="11">
        <v>241</v>
      </c>
      <c r="F186" s="11">
        <f>WEEKNUM(Income_Data[[#This Row],[Date]], 2)</f>
        <v>3</v>
      </c>
      <c r="G186" s="11" t="str">
        <f>"Q"&amp;INT((MONTH(Income_Data[[#This Row],[Date]])-1)/3)+1</f>
        <v>Q1</v>
      </c>
      <c r="H186" s="12">
        <v>395.2</v>
      </c>
      <c r="I186" s="13">
        <v>304</v>
      </c>
      <c r="J186" s="11">
        <v>15.5</v>
      </c>
      <c r="K186" s="14">
        <v>25.496774193548386</v>
      </c>
      <c r="L186" s="13">
        <v>19.612903225806452</v>
      </c>
      <c r="M186" s="15">
        <v>1712.4015999999999</v>
      </c>
      <c r="N186" s="15">
        <v>1317.232</v>
      </c>
      <c r="O186" s="15">
        <v>13830.936</v>
      </c>
    </row>
    <row r="187" spans="1:15">
      <c r="A187" s="10">
        <v>44578</v>
      </c>
      <c r="B187" s="25">
        <f>MONTH(Income_Data[[#This Row],[Date]])</f>
        <v>1</v>
      </c>
      <c r="C187" s="18" t="str">
        <f t="shared" si="2"/>
        <v>Jan</v>
      </c>
      <c r="D187" s="18">
        <f>YEAR(Income_Data[[#This Row],[Date]])</f>
        <v>2022</v>
      </c>
      <c r="E187" s="11">
        <v>242</v>
      </c>
      <c r="F187" s="11">
        <f>WEEKNUM(Income_Data[[#This Row],[Date]], 2)</f>
        <v>4</v>
      </c>
      <c r="G187" s="11" t="str">
        <f>"Q"&amp;INT((MONTH(Income_Data[[#This Row],[Date]])-1)/3)+1</f>
        <v>Q1</v>
      </c>
      <c r="H187" s="12">
        <v>224.9</v>
      </c>
      <c r="I187" s="13">
        <v>173</v>
      </c>
      <c r="J187" s="11">
        <v>8.5</v>
      </c>
      <c r="K187" s="14">
        <v>26.458823529411767</v>
      </c>
      <c r="L187" s="13">
        <v>20.352941176470587</v>
      </c>
      <c r="M187" s="15">
        <v>974.49170000000004</v>
      </c>
      <c r="N187" s="15">
        <v>749.60900000000004</v>
      </c>
      <c r="O187" s="15">
        <v>7870.8945000000003</v>
      </c>
    </row>
    <row r="188" spans="1:15">
      <c r="A188" s="10">
        <v>44585</v>
      </c>
      <c r="B188" s="25">
        <f>MONTH(Income_Data[[#This Row],[Date]])</f>
        <v>1</v>
      </c>
      <c r="C188" s="18" t="str">
        <f t="shared" si="2"/>
        <v>Jan</v>
      </c>
      <c r="D188" s="18">
        <f>YEAR(Income_Data[[#This Row],[Date]])</f>
        <v>2022</v>
      </c>
      <c r="E188" s="11">
        <v>243</v>
      </c>
      <c r="F188" s="11">
        <f>WEEKNUM(Income_Data[[#This Row],[Date]], 2)</f>
        <v>5</v>
      </c>
      <c r="G188" s="11" t="str">
        <f>"Q"&amp;INT((MONTH(Income_Data[[#This Row],[Date]])-1)/3)+1</f>
        <v>Q1</v>
      </c>
      <c r="H188" s="12">
        <v>334.1</v>
      </c>
      <c r="I188" s="13">
        <v>257</v>
      </c>
      <c r="J188" s="11">
        <v>11.5</v>
      </c>
      <c r="K188" s="14">
        <v>29.052173913043479</v>
      </c>
      <c r="L188" s="13">
        <v>22.347826086956523</v>
      </c>
      <c r="M188" s="15">
        <v>1447.6553000000001</v>
      </c>
      <c r="N188" s="15">
        <v>1113.5810000000001</v>
      </c>
      <c r="O188" s="15">
        <v>11692.6005</v>
      </c>
    </row>
    <row r="189" spans="1:15">
      <c r="A189" s="10">
        <v>44592</v>
      </c>
      <c r="B189" s="25">
        <f>MONTH(Income_Data[[#This Row],[Date]])</f>
        <v>1</v>
      </c>
      <c r="C189" s="18" t="str">
        <f t="shared" si="2"/>
        <v>Jan</v>
      </c>
      <c r="D189" s="18">
        <f>YEAR(Income_Data[[#This Row],[Date]])</f>
        <v>2022</v>
      </c>
      <c r="E189" s="11">
        <v>244</v>
      </c>
      <c r="F189" s="11">
        <f>WEEKNUM(Income_Data[[#This Row],[Date]], 2)</f>
        <v>6</v>
      </c>
      <c r="G189" s="11" t="str">
        <f>"Q"&amp;INT((MONTH(Income_Data[[#This Row],[Date]])-1)/3)+1</f>
        <v>Q1</v>
      </c>
      <c r="H189" s="12">
        <v>371.8</v>
      </c>
      <c r="I189" s="13">
        <v>286</v>
      </c>
      <c r="J189" s="11">
        <v>13</v>
      </c>
      <c r="K189" s="14">
        <v>28.6</v>
      </c>
      <c r="L189" s="13">
        <v>22</v>
      </c>
      <c r="M189" s="15">
        <v>1611.0094000000001</v>
      </c>
      <c r="N189" s="15">
        <v>1239.2380000000001</v>
      </c>
      <c r="O189" s="15">
        <v>13011.999</v>
      </c>
    </row>
    <row r="190" spans="1:15">
      <c r="A190" s="10">
        <v>44613</v>
      </c>
      <c r="B190" s="25">
        <f>MONTH(Income_Data[[#This Row],[Date]])</f>
        <v>2</v>
      </c>
      <c r="C190" s="18" t="str">
        <f t="shared" si="2"/>
        <v>Feb</v>
      </c>
      <c r="D190" s="18">
        <f>YEAR(Income_Data[[#This Row],[Date]])</f>
        <v>2022</v>
      </c>
      <c r="E190" s="11">
        <v>247</v>
      </c>
      <c r="F190" s="11">
        <f>WEEKNUM(Income_Data[[#This Row],[Date]], 2)</f>
        <v>9</v>
      </c>
      <c r="G190" s="11" t="str">
        <f>"Q"&amp;INT((MONTH(Income_Data[[#This Row],[Date]])-1)/3)+1</f>
        <v>Q1</v>
      </c>
      <c r="H190" s="12">
        <v>283.40000000000003</v>
      </c>
      <c r="I190" s="13">
        <v>218</v>
      </c>
      <c r="J190" s="11">
        <v>9.75</v>
      </c>
      <c r="K190" s="14">
        <v>29.06666666666667</v>
      </c>
      <c r="L190" s="13">
        <v>22.358974358974358</v>
      </c>
      <c r="M190" s="15">
        <v>1227.9722000000002</v>
      </c>
      <c r="N190" s="15">
        <v>944.59400000000005</v>
      </c>
      <c r="O190" s="15">
        <v>9918.237000000001</v>
      </c>
    </row>
    <row r="191" spans="1:15">
      <c r="A191" s="10">
        <v>44620</v>
      </c>
      <c r="B191" s="25">
        <f>MONTH(Income_Data[[#This Row],[Date]])</f>
        <v>2</v>
      </c>
      <c r="C191" s="18" t="str">
        <f t="shared" si="2"/>
        <v>Feb</v>
      </c>
      <c r="D191" s="18">
        <f>YEAR(Income_Data[[#This Row],[Date]])</f>
        <v>2022</v>
      </c>
      <c r="E191" s="11">
        <v>248</v>
      </c>
      <c r="F191" s="11">
        <f>WEEKNUM(Income_Data[[#This Row],[Date]], 2)</f>
        <v>10</v>
      </c>
      <c r="G191" s="11" t="str">
        <f>"Q"&amp;INT((MONTH(Income_Data[[#This Row],[Date]])-1)/3)+1</f>
        <v>Q1</v>
      </c>
      <c r="H191" s="12">
        <v>126.10000000000001</v>
      </c>
      <c r="I191" s="13">
        <v>97</v>
      </c>
      <c r="J191" s="11">
        <v>4</v>
      </c>
      <c r="K191" s="14">
        <v>31.525000000000002</v>
      </c>
      <c r="L191" s="13">
        <v>24.25</v>
      </c>
      <c r="M191" s="15">
        <v>546.39130000000011</v>
      </c>
      <c r="N191" s="15">
        <v>420.30100000000004</v>
      </c>
      <c r="O191" s="15">
        <v>4413.1605000000009</v>
      </c>
    </row>
    <row r="192" spans="1:15">
      <c r="A192" s="10">
        <v>44627</v>
      </c>
      <c r="B192" s="25">
        <f>MONTH(Income_Data[[#This Row],[Date]])</f>
        <v>3</v>
      </c>
      <c r="C192" s="18" t="str">
        <f t="shared" si="2"/>
        <v>Mar</v>
      </c>
      <c r="D192" s="18">
        <f>YEAR(Income_Data[[#This Row],[Date]])</f>
        <v>2022</v>
      </c>
      <c r="E192" s="11">
        <v>249</v>
      </c>
      <c r="F192" s="11">
        <f>WEEKNUM(Income_Data[[#This Row],[Date]], 2)</f>
        <v>11</v>
      </c>
      <c r="G192" s="11" t="str">
        <f>"Q"&amp;INT((MONTH(Income_Data[[#This Row],[Date]])-1)/3)+1</f>
        <v>Q1</v>
      </c>
      <c r="H192" s="12">
        <v>326.3</v>
      </c>
      <c r="I192" s="13">
        <v>251</v>
      </c>
      <c r="J192" s="11">
        <v>13</v>
      </c>
      <c r="K192" s="14">
        <v>25.1</v>
      </c>
      <c r="L192" s="13">
        <v>19.307692307692307</v>
      </c>
      <c r="M192" s="15">
        <v>1413.8579000000002</v>
      </c>
      <c r="N192" s="15">
        <v>1087.5830000000001</v>
      </c>
      <c r="O192" s="15">
        <v>11419.621500000001</v>
      </c>
    </row>
    <row r="193" spans="1:15">
      <c r="A193" s="10">
        <v>44634</v>
      </c>
      <c r="B193" s="25">
        <f>MONTH(Income_Data[[#This Row],[Date]])</f>
        <v>3</v>
      </c>
      <c r="C193" s="18" t="str">
        <f t="shared" si="2"/>
        <v>Mar</v>
      </c>
      <c r="D193" s="18">
        <f>YEAR(Income_Data[[#This Row],[Date]])</f>
        <v>2022</v>
      </c>
      <c r="E193" s="11">
        <v>250</v>
      </c>
      <c r="F193" s="11">
        <f>WEEKNUM(Income_Data[[#This Row],[Date]], 2)</f>
        <v>12</v>
      </c>
      <c r="G193" s="11" t="str">
        <f>"Q"&amp;INT((MONTH(Income_Data[[#This Row],[Date]])-1)/3)+1</f>
        <v>Q1</v>
      </c>
      <c r="H193" s="12">
        <v>214.5</v>
      </c>
      <c r="I193" s="13">
        <v>165</v>
      </c>
      <c r="J193" s="11">
        <v>9.5</v>
      </c>
      <c r="K193" s="14">
        <v>22.578947368421051</v>
      </c>
      <c r="L193" s="13">
        <v>17.368421052631579</v>
      </c>
      <c r="M193" s="15">
        <v>929.42849999999999</v>
      </c>
      <c r="N193" s="15">
        <v>714.94500000000005</v>
      </c>
      <c r="O193" s="15">
        <v>7506.9225000000006</v>
      </c>
    </row>
    <row r="194" spans="1:15">
      <c r="A194" s="10">
        <v>44641</v>
      </c>
      <c r="B194" s="25">
        <f>MONTH(Income_Data[[#This Row],[Date]])</f>
        <v>3</v>
      </c>
      <c r="C194" s="18" t="str">
        <f t="shared" si="2"/>
        <v>Mar</v>
      </c>
      <c r="D194" s="18">
        <f>YEAR(Income_Data[[#This Row],[Date]])</f>
        <v>2022</v>
      </c>
      <c r="E194" s="11">
        <v>251</v>
      </c>
      <c r="F194" s="11">
        <f>WEEKNUM(Income_Data[[#This Row],[Date]], 2)</f>
        <v>13</v>
      </c>
      <c r="G194" s="11" t="str">
        <f>"Q"&amp;INT((MONTH(Income_Data[[#This Row],[Date]])-1)/3)+1</f>
        <v>Q1</v>
      </c>
      <c r="H194" s="12">
        <v>328.90000000000003</v>
      </c>
      <c r="I194" s="13">
        <v>253</v>
      </c>
      <c r="J194" s="11">
        <v>11.5</v>
      </c>
      <c r="K194" s="14">
        <v>28.6</v>
      </c>
      <c r="L194" s="13">
        <v>22</v>
      </c>
      <c r="M194" s="15">
        <v>1425.1237000000001</v>
      </c>
      <c r="N194" s="15">
        <v>1096.249</v>
      </c>
      <c r="O194" s="15">
        <v>11510.6145</v>
      </c>
    </row>
    <row r="195" spans="1:15">
      <c r="A195" s="10">
        <v>44648</v>
      </c>
      <c r="B195" s="25">
        <f>MONTH(Income_Data[[#This Row],[Date]])</f>
        <v>3</v>
      </c>
      <c r="C195" s="18" t="str">
        <f t="shared" ref="C195:C258" si="3">TEXT(A195, "mmm")</f>
        <v>Mar</v>
      </c>
      <c r="D195" s="18">
        <f>YEAR(Income_Data[[#This Row],[Date]])</f>
        <v>2022</v>
      </c>
      <c r="E195" s="11">
        <v>252</v>
      </c>
      <c r="F195" s="11">
        <f>WEEKNUM(Income_Data[[#This Row],[Date]], 2)</f>
        <v>14</v>
      </c>
      <c r="G195" s="11" t="str">
        <f>"Q"&amp;INT((MONTH(Income_Data[[#This Row],[Date]])-1)/3)+1</f>
        <v>Q1</v>
      </c>
      <c r="H195" s="12">
        <v>230.1</v>
      </c>
      <c r="I195" s="13">
        <v>177</v>
      </c>
      <c r="J195" s="11">
        <v>8.25</v>
      </c>
      <c r="K195" s="14">
        <v>27.890909090909091</v>
      </c>
      <c r="L195" s="13">
        <v>21.454545454545453</v>
      </c>
      <c r="M195" s="15">
        <v>997.02330000000006</v>
      </c>
      <c r="N195" s="15">
        <v>766.94100000000003</v>
      </c>
      <c r="O195" s="15">
        <v>8052.8805000000002</v>
      </c>
    </row>
    <row r="196" spans="1:15">
      <c r="A196" s="10">
        <v>44662</v>
      </c>
      <c r="B196" s="25">
        <f>MONTH(Income_Data[[#This Row],[Date]])</f>
        <v>4</v>
      </c>
      <c r="C196" s="18" t="str">
        <f t="shared" si="3"/>
        <v>Apr</v>
      </c>
      <c r="D196" s="18">
        <f>YEAR(Income_Data[[#This Row],[Date]])</f>
        <v>2022</v>
      </c>
      <c r="E196" s="11">
        <v>254</v>
      </c>
      <c r="F196" s="11">
        <f>WEEKNUM(Income_Data[[#This Row],[Date]], 2)</f>
        <v>16</v>
      </c>
      <c r="G196" s="11" t="str">
        <f>"Q"&amp;INT((MONTH(Income_Data[[#This Row],[Date]])-1)/3)+1</f>
        <v>Q2</v>
      </c>
      <c r="H196" s="12">
        <v>295.10000000000002</v>
      </c>
      <c r="I196" s="13">
        <v>227</v>
      </c>
      <c r="J196" s="11">
        <v>11.5</v>
      </c>
      <c r="K196" s="14">
        <v>25.660869565217393</v>
      </c>
      <c r="L196" s="13">
        <v>19.739130434782609</v>
      </c>
      <c r="M196" s="15">
        <v>1278.6683</v>
      </c>
      <c r="N196" s="15">
        <v>983.59100000000001</v>
      </c>
      <c r="O196" s="15">
        <v>10327.7055</v>
      </c>
    </row>
    <row r="197" spans="1:15">
      <c r="A197" s="10">
        <v>44669</v>
      </c>
      <c r="B197" s="25">
        <f>MONTH(Income_Data[[#This Row],[Date]])</f>
        <v>4</v>
      </c>
      <c r="C197" s="18" t="str">
        <f t="shared" si="3"/>
        <v>Apr</v>
      </c>
      <c r="D197" s="18">
        <f>YEAR(Income_Data[[#This Row],[Date]])</f>
        <v>2022</v>
      </c>
      <c r="E197" s="11">
        <v>255</v>
      </c>
      <c r="F197" s="11">
        <f>WEEKNUM(Income_Data[[#This Row],[Date]], 2)</f>
        <v>17</v>
      </c>
      <c r="G197" s="11" t="str">
        <f>"Q"&amp;INT((MONTH(Income_Data[[#This Row],[Date]])-1)/3)+1</f>
        <v>Q2</v>
      </c>
      <c r="H197" s="12">
        <v>370.5</v>
      </c>
      <c r="I197" s="13">
        <v>285</v>
      </c>
      <c r="J197" s="11">
        <v>14.25</v>
      </c>
      <c r="K197" s="14">
        <v>26</v>
      </c>
      <c r="L197" s="13">
        <v>20</v>
      </c>
      <c r="M197" s="15">
        <v>1605.3765000000001</v>
      </c>
      <c r="N197" s="15">
        <v>1234.905</v>
      </c>
      <c r="O197" s="15">
        <v>12966.502500000001</v>
      </c>
    </row>
    <row r="198" spans="1:15">
      <c r="A198" s="10">
        <v>44676</v>
      </c>
      <c r="B198" s="25">
        <f>MONTH(Income_Data[[#This Row],[Date]])</f>
        <v>4</v>
      </c>
      <c r="C198" s="18" t="str">
        <f t="shared" si="3"/>
        <v>Apr</v>
      </c>
      <c r="D198" s="18">
        <f>YEAR(Income_Data[[#This Row],[Date]])</f>
        <v>2022</v>
      </c>
      <c r="E198" s="11">
        <v>256</v>
      </c>
      <c r="F198" s="11">
        <f>WEEKNUM(Income_Data[[#This Row],[Date]], 2)</f>
        <v>18</v>
      </c>
      <c r="G198" s="11" t="str">
        <f>"Q"&amp;INT((MONTH(Income_Data[[#This Row],[Date]])-1)/3)+1</f>
        <v>Q2</v>
      </c>
      <c r="H198" s="12">
        <v>166.4</v>
      </c>
      <c r="I198" s="13">
        <v>128</v>
      </c>
      <c r="J198" s="11">
        <v>5.75</v>
      </c>
      <c r="K198" s="14">
        <v>28.939130434782609</v>
      </c>
      <c r="L198" s="13">
        <v>22.260869565217391</v>
      </c>
      <c r="M198" s="15">
        <v>721.01120000000003</v>
      </c>
      <c r="N198" s="15">
        <v>554.62400000000002</v>
      </c>
      <c r="O198" s="15">
        <v>5823.5520000000006</v>
      </c>
    </row>
    <row r="199" spans="1:15">
      <c r="A199" s="10">
        <v>44683</v>
      </c>
      <c r="B199" s="25">
        <f>MONTH(Income_Data[[#This Row],[Date]])</f>
        <v>5</v>
      </c>
      <c r="C199" s="18" t="str">
        <f t="shared" si="3"/>
        <v>May</v>
      </c>
      <c r="D199" s="18">
        <f>YEAR(Income_Data[[#This Row],[Date]])</f>
        <v>2022</v>
      </c>
      <c r="E199" s="11">
        <v>257</v>
      </c>
      <c r="F199" s="11">
        <f>WEEKNUM(Income_Data[[#This Row],[Date]], 2)</f>
        <v>19</v>
      </c>
      <c r="G199" s="11" t="str">
        <f>"Q"&amp;INT((MONTH(Income_Data[[#This Row],[Date]])-1)/3)+1</f>
        <v>Q2</v>
      </c>
      <c r="H199" s="12">
        <v>367.90000000000003</v>
      </c>
      <c r="I199" s="13">
        <v>283</v>
      </c>
      <c r="J199" s="11">
        <v>13.5</v>
      </c>
      <c r="K199" s="14">
        <v>27.251851851851853</v>
      </c>
      <c r="L199" s="13">
        <v>20.962962962962962</v>
      </c>
      <c r="M199" s="15">
        <v>1594.1107000000002</v>
      </c>
      <c r="N199" s="15">
        <v>1226.239</v>
      </c>
      <c r="O199" s="15">
        <v>12875.5095</v>
      </c>
    </row>
    <row r="200" spans="1:15">
      <c r="A200" s="10">
        <v>44690</v>
      </c>
      <c r="B200" s="25">
        <f>MONTH(Income_Data[[#This Row],[Date]])</f>
        <v>5</v>
      </c>
      <c r="C200" s="18" t="str">
        <f t="shared" si="3"/>
        <v>May</v>
      </c>
      <c r="D200" s="18">
        <f>YEAR(Income_Data[[#This Row],[Date]])</f>
        <v>2022</v>
      </c>
      <c r="E200" s="11">
        <v>258</v>
      </c>
      <c r="F200" s="11">
        <f>WEEKNUM(Income_Data[[#This Row],[Date]], 2)</f>
        <v>20</v>
      </c>
      <c r="G200" s="11" t="str">
        <f>"Q"&amp;INT((MONTH(Income_Data[[#This Row],[Date]])-1)/3)+1</f>
        <v>Q2</v>
      </c>
      <c r="H200" s="12">
        <v>327.60000000000002</v>
      </c>
      <c r="I200" s="13">
        <v>252</v>
      </c>
      <c r="J200" s="11">
        <v>13.75</v>
      </c>
      <c r="K200" s="14">
        <v>23.825454545454548</v>
      </c>
      <c r="L200" s="13">
        <v>18.327272727272728</v>
      </c>
      <c r="M200" s="15">
        <v>1419.4908000000003</v>
      </c>
      <c r="N200" s="15">
        <v>1091.9159999999999</v>
      </c>
      <c r="O200" s="15">
        <v>11465.117999999999</v>
      </c>
    </row>
    <row r="201" spans="1:15">
      <c r="A201" s="10">
        <v>44697</v>
      </c>
      <c r="B201" s="25">
        <f>MONTH(Income_Data[[#This Row],[Date]])</f>
        <v>5</v>
      </c>
      <c r="C201" s="18" t="str">
        <f t="shared" si="3"/>
        <v>May</v>
      </c>
      <c r="D201" s="18">
        <f>YEAR(Income_Data[[#This Row],[Date]])</f>
        <v>2022</v>
      </c>
      <c r="E201" s="11">
        <v>259</v>
      </c>
      <c r="F201" s="11">
        <f>WEEKNUM(Income_Data[[#This Row],[Date]], 2)</f>
        <v>21</v>
      </c>
      <c r="G201" s="11" t="str">
        <f>"Q"&amp;INT((MONTH(Income_Data[[#This Row],[Date]])-1)/3)+1</f>
        <v>Q2</v>
      </c>
      <c r="H201" s="12">
        <v>362.7</v>
      </c>
      <c r="I201" s="13">
        <v>279</v>
      </c>
      <c r="J201" s="11">
        <v>12.25</v>
      </c>
      <c r="K201" s="14">
        <v>29.608163265306121</v>
      </c>
      <c r="L201" s="13">
        <v>22.775510204081634</v>
      </c>
      <c r="M201" s="15">
        <v>1571.5790999999999</v>
      </c>
      <c r="N201" s="15">
        <v>1208.9070000000002</v>
      </c>
      <c r="O201" s="15">
        <v>12693.523500000001</v>
      </c>
    </row>
    <row r="202" spans="1:15">
      <c r="A202" s="10">
        <v>44704</v>
      </c>
      <c r="B202" s="25">
        <f>MONTH(Income_Data[[#This Row],[Date]])</f>
        <v>5</v>
      </c>
      <c r="C202" s="18" t="str">
        <f t="shared" si="3"/>
        <v>May</v>
      </c>
      <c r="D202" s="18">
        <f>YEAR(Income_Data[[#This Row],[Date]])</f>
        <v>2022</v>
      </c>
      <c r="E202" s="11">
        <v>260</v>
      </c>
      <c r="F202" s="11">
        <f>WEEKNUM(Income_Data[[#This Row],[Date]], 2)</f>
        <v>22</v>
      </c>
      <c r="G202" s="11" t="str">
        <f>"Q"&amp;INT((MONTH(Income_Data[[#This Row],[Date]])-1)/3)+1</f>
        <v>Q2</v>
      </c>
      <c r="H202" s="12">
        <v>287.3</v>
      </c>
      <c r="I202" s="13">
        <v>221</v>
      </c>
      <c r="J202" s="11">
        <v>9.5</v>
      </c>
      <c r="K202" s="14">
        <v>30.242105263157896</v>
      </c>
      <c r="L202" s="13">
        <v>23.263157894736842</v>
      </c>
      <c r="M202" s="15">
        <v>1244.8709000000001</v>
      </c>
      <c r="N202" s="15">
        <v>957.59300000000007</v>
      </c>
      <c r="O202" s="15">
        <v>10054.726500000001</v>
      </c>
    </row>
    <row r="203" spans="1:15">
      <c r="A203" s="10">
        <v>44711</v>
      </c>
      <c r="B203" s="25">
        <f>MONTH(Income_Data[[#This Row],[Date]])</f>
        <v>5</v>
      </c>
      <c r="C203" s="18" t="str">
        <f t="shared" si="3"/>
        <v>May</v>
      </c>
      <c r="D203" s="18">
        <f>YEAR(Income_Data[[#This Row],[Date]])</f>
        <v>2022</v>
      </c>
      <c r="E203" s="11">
        <v>261</v>
      </c>
      <c r="F203" s="11">
        <f>WEEKNUM(Income_Data[[#This Row],[Date]], 2)</f>
        <v>23</v>
      </c>
      <c r="G203" s="11" t="str">
        <f>"Q"&amp;INT((MONTH(Income_Data[[#This Row],[Date]])-1)/3)+1</f>
        <v>Q2</v>
      </c>
      <c r="H203" s="12">
        <v>557.70000000000005</v>
      </c>
      <c r="I203" s="13">
        <v>429</v>
      </c>
      <c r="J203" s="11">
        <v>19.5</v>
      </c>
      <c r="K203" s="14">
        <v>28.6</v>
      </c>
      <c r="L203" s="13">
        <v>22</v>
      </c>
      <c r="M203" s="15">
        <v>2416.5141000000003</v>
      </c>
      <c r="N203" s="15">
        <v>1858.857</v>
      </c>
      <c r="O203" s="15">
        <v>19517.998500000002</v>
      </c>
    </row>
    <row r="204" spans="1:15">
      <c r="A204" s="10">
        <v>44718</v>
      </c>
      <c r="B204" s="25">
        <f>MONTH(Income_Data[[#This Row],[Date]])</f>
        <v>6</v>
      </c>
      <c r="C204" s="18" t="str">
        <f t="shared" si="3"/>
        <v>Jun</v>
      </c>
      <c r="D204" s="18">
        <f>YEAR(Income_Data[[#This Row],[Date]])</f>
        <v>2022</v>
      </c>
      <c r="E204" s="11">
        <v>262</v>
      </c>
      <c r="F204" s="11">
        <f>WEEKNUM(Income_Data[[#This Row],[Date]], 2)</f>
        <v>24</v>
      </c>
      <c r="G204" s="11" t="str">
        <f>"Q"&amp;INT((MONTH(Income_Data[[#This Row],[Date]])-1)/3)+1</f>
        <v>Q2</v>
      </c>
      <c r="H204" s="12">
        <v>215.8</v>
      </c>
      <c r="I204" s="13">
        <v>166</v>
      </c>
      <c r="J204" s="11">
        <v>7.75</v>
      </c>
      <c r="K204" s="14">
        <v>27.845161290322583</v>
      </c>
      <c r="L204" s="13">
        <v>21.419354838709676</v>
      </c>
      <c r="M204" s="15">
        <v>935.06140000000005</v>
      </c>
      <c r="N204" s="15">
        <v>719.27800000000002</v>
      </c>
      <c r="O204" s="15">
        <v>7552.4189999999999</v>
      </c>
    </row>
    <row r="205" spans="1:15">
      <c r="A205" s="10">
        <v>44725</v>
      </c>
      <c r="B205" s="25">
        <f>MONTH(Income_Data[[#This Row],[Date]])</f>
        <v>6</v>
      </c>
      <c r="C205" s="18" t="str">
        <f t="shared" si="3"/>
        <v>Jun</v>
      </c>
      <c r="D205" s="18">
        <f>YEAR(Income_Data[[#This Row],[Date]])</f>
        <v>2022</v>
      </c>
      <c r="E205" s="11">
        <v>263</v>
      </c>
      <c r="F205" s="11">
        <f>WEEKNUM(Income_Data[[#This Row],[Date]], 2)</f>
        <v>25</v>
      </c>
      <c r="G205" s="11" t="str">
        <f>"Q"&amp;INT((MONTH(Income_Data[[#This Row],[Date]])-1)/3)+1</f>
        <v>Q2</v>
      </c>
      <c r="H205" s="12">
        <v>440.7</v>
      </c>
      <c r="I205" s="13">
        <v>339</v>
      </c>
      <c r="J205" s="11">
        <v>16.5</v>
      </c>
      <c r="K205" s="14">
        <v>26.709090909090907</v>
      </c>
      <c r="L205" s="13">
        <v>20.545454545454547</v>
      </c>
      <c r="M205" s="15">
        <v>1909.5531000000001</v>
      </c>
      <c r="N205" s="15">
        <v>1468.8870000000002</v>
      </c>
      <c r="O205" s="15">
        <v>15423.313500000002</v>
      </c>
    </row>
    <row r="206" spans="1:15">
      <c r="A206" s="10">
        <v>44732</v>
      </c>
      <c r="B206" s="25">
        <f>MONTH(Income_Data[[#This Row],[Date]])</f>
        <v>6</v>
      </c>
      <c r="C206" s="18" t="str">
        <f t="shared" si="3"/>
        <v>Jun</v>
      </c>
      <c r="D206" s="18">
        <f>YEAR(Income_Data[[#This Row],[Date]])</f>
        <v>2022</v>
      </c>
      <c r="E206" s="11">
        <v>264</v>
      </c>
      <c r="F206" s="11">
        <f>WEEKNUM(Income_Data[[#This Row],[Date]], 2)</f>
        <v>26</v>
      </c>
      <c r="G206" s="11" t="str">
        <f>"Q"&amp;INT((MONTH(Income_Data[[#This Row],[Date]])-1)/3)+1</f>
        <v>Q2</v>
      </c>
      <c r="H206" s="12">
        <v>434.2</v>
      </c>
      <c r="I206" s="13">
        <v>334</v>
      </c>
      <c r="J206" s="11">
        <v>16.25</v>
      </c>
      <c r="K206" s="14">
        <v>26.72</v>
      </c>
      <c r="L206" s="13">
        <v>20.553846153846155</v>
      </c>
      <c r="M206" s="15">
        <v>1881.3886</v>
      </c>
      <c r="N206" s="15">
        <v>1447.222</v>
      </c>
      <c r="O206" s="15">
        <v>15195.831</v>
      </c>
    </row>
    <row r="207" spans="1:15">
      <c r="A207" s="10">
        <v>44739</v>
      </c>
      <c r="B207" s="25">
        <f>MONTH(Income_Data[[#This Row],[Date]])</f>
        <v>6</v>
      </c>
      <c r="C207" s="18" t="str">
        <f t="shared" si="3"/>
        <v>Jun</v>
      </c>
      <c r="D207" s="18">
        <f>YEAR(Income_Data[[#This Row],[Date]])</f>
        <v>2022</v>
      </c>
      <c r="E207" s="11">
        <v>265</v>
      </c>
      <c r="F207" s="11">
        <f>WEEKNUM(Income_Data[[#This Row],[Date]], 2)</f>
        <v>27</v>
      </c>
      <c r="G207" s="11" t="str">
        <f>"Q"&amp;INT((MONTH(Income_Data[[#This Row],[Date]])-1)/3)+1</f>
        <v>Q2</v>
      </c>
      <c r="H207" s="12">
        <v>339.3</v>
      </c>
      <c r="I207" s="13">
        <v>261</v>
      </c>
      <c r="J207" s="11">
        <v>14.75</v>
      </c>
      <c r="K207" s="14">
        <v>23.003389830508475</v>
      </c>
      <c r="L207" s="13">
        <v>17.694915254237287</v>
      </c>
      <c r="M207" s="15">
        <v>1470.1869000000002</v>
      </c>
      <c r="N207" s="15">
        <v>1130.913</v>
      </c>
      <c r="O207" s="15">
        <v>11874.586499999999</v>
      </c>
    </row>
    <row r="208" spans="1:15">
      <c r="A208" s="10">
        <v>44746</v>
      </c>
      <c r="B208" s="25">
        <f>MONTH(Income_Data[[#This Row],[Date]])</f>
        <v>7</v>
      </c>
      <c r="C208" s="18" t="str">
        <f t="shared" si="3"/>
        <v>Jul</v>
      </c>
      <c r="D208" s="18">
        <f>YEAR(Income_Data[[#This Row],[Date]])</f>
        <v>2022</v>
      </c>
      <c r="E208" s="11">
        <v>266</v>
      </c>
      <c r="F208" s="11">
        <f>WEEKNUM(Income_Data[[#This Row],[Date]], 2)</f>
        <v>28</v>
      </c>
      <c r="G208" s="11" t="str">
        <f>"Q"&amp;INT((MONTH(Income_Data[[#This Row],[Date]])-1)/3)+1</f>
        <v>Q3</v>
      </c>
      <c r="H208" s="12">
        <v>370.5</v>
      </c>
      <c r="I208" s="13">
        <v>285</v>
      </c>
      <c r="J208" s="11">
        <v>16.25</v>
      </c>
      <c r="K208" s="14">
        <v>22.8</v>
      </c>
      <c r="L208" s="13">
        <v>17.53846153846154</v>
      </c>
      <c r="M208" s="15">
        <v>1605.3765000000001</v>
      </c>
      <c r="N208" s="15">
        <v>1234.905</v>
      </c>
      <c r="O208" s="15">
        <v>12966.502500000001</v>
      </c>
    </row>
    <row r="209" spans="1:15">
      <c r="A209" s="10">
        <v>44753</v>
      </c>
      <c r="B209" s="25">
        <f>MONTH(Income_Data[[#This Row],[Date]])</f>
        <v>7</v>
      </c>
      <c r="C209" s="18" t="str">
        <f t="shared" si="3"/>
        <v>Jul</v>
      </c>
      <c r="D209" s="18">
        <f>YEAR(Income_Data[[#This Row],[Date]])</f>
        <v>2022</v>
      </c>
      <c r="E209" s="11">
        <v>267</v>
      </c>
      <c r="F209" s="11">
        <f>WEEKNUM(Income_Data[[#This Row],[Date]], 2)</f>
        <v>29</v>
      </c>
      <c r="G209" s="11" t="str">
        <f>"Q"&amp;INT((MONTH(Income_Data[[#This Row],[Date]])-1)/3)+1</f>
        <v>Q3</v>
      </c>
      <c r="H209" s="12">
        <v>418.88470000000001</v>
      </c>
      <c r="I209" s="13">
        <v>322.21899999999999</v>
      </c>
      <c r="J209" s="11">
        <v>18.25</v>
      </c>
      <c r="K209" s="14">
        <v>22.952586301369863</v>
      </c>
      <c r="L209" s="13">
        <v>17.655835616438356</v>
      </c>
      <c r="M209" s="15">
        <v>1815.0274051000001</v>
      </c>
      <c r="N209" s="15">
        <v>1396.174927</v>
      </c>
      <c r="O209" s="15">
        <v>14659.8367335</v>
      </c>
    </row>
    <row r="210" spans="1:15">
      <c r="A210" s="10">
        <v>44760</v>
      </c>
      <c r="B210" s="25">
        <f>MONTH(Income_Data[[#This Row],[Date]])</f>
        <v>7</v>
      </c>
      <c r="C210" s="18" t="str">
        <f t="shared" si="3"/>
        <v>Jul</v>
      </c>
      <c r="D210" s="18">
        <f>YEAR(Income_Data[[#This Row],[Date]])</f>
        <v>2022</v>
      </c>
      <c r="E210" s="11">
        <v>268</v>
      </c>
      <c r="F210" s="11">
        <f>WEEKNUM(Income_Data[[#This Row],[Date]], 2)</f>
        <v>30</v>
      </c>
      <c r="G210" s="11" t="str">
        <f>"Q"&amp;INT((MONTH(Income_Data[[#This Row],[Date]])-1)/3)+1</f>
        <v>Q3</v>
      </c>
      <c r="H210" s="12">
        <v>289.90000000000003</v>
      </c>
      <c r="I210" s="13">
        <v>223</v>
      </c>
      <c r="J210" s="11">
        <v>10.5</v>
      </c>
      <c r="K210" s="14">
        <v>27.609523809523814</v>
      </c>
      <c r="L210" s="13">
        <v>21.238095238095237</v>
      </c>
      <c r="M210" s="15">
        <v>1256.1367000000002</v>
      </c>
      <c r="N210" s="15">
        <v>966.25900000000001</v>
      </c>
      <c r="O210" s="15">
        <v>10145.719499999999</v>
      </c>
    </row>
    <row r="211" spans="1:15">
      <c r="A211" s="10">
        <v>44767</v>
      </c>
      <c r="B211" s="25">
        <f>MONTH(Income_Data[[#This Row],[Date]])</f>
        <v>7</v>
      </c>
      <c r="C211" s="18" t="str">
        <f t="shared" si="3"/>
        <v>Jul</v>
      </c>
      <c r="D211" s="18">
        <f>YEAR(Income_Data[[#This Row],[Date]])</f>
        <v>2022</v>
      </c>
      <c r="E211" s="11">
        <v>269</v>
      </c>
      <c r="F211" s="11">
        <f>WEEKNUM(Income_Data[[#This Row],[Date]], 2)</f>
        <v>31</v>
      </c>
      <c r="G211" s="11" t="str">
        <f>"Q"&amp;INT((MONTH(Income_Data[[#This Row],[Date]])-1)/3)+1</f>
        <v>Q3</v>
      </c>
      <c r="H211" s="12">
        <v>382.2</v>
      </c>
      <c r="I211" s="13">
        <v>294</v>
      </c>
      <c r="J211" s="11">
        <v>15</v>
      </c>
      <c r="K211" s="14">
        <v>25.48</v>
      </c>
      <c r="L211" s="13">
        <v>19.600000000000001</v>
      </c>
      <c r="M211" s="15">
        <v>1656.0726</v>
      </c>
      <c r="N211" s="15">
        <v>1273.902</v>
      </c>
      <c r="O211" s="15">
        <v>13375.971000000001</v>
      </c>
    </row>
    <row r="212" spans="1:15">
      <c r="A212" s="10">
        <v>44774</v>
      </c>
      <c r="B212" s="25">
        <f>MONTH(Income_Data[[#This Row],[Date]])</f>
        <v>8</v>
      </c>
      <c r="C212" s="18" t="str">
        <f t="shared" si="3"/>
        <v>Aug</v>
      </c>
      <c r="D212" s="18">
        <f>YEAR(Income_Data[[#This Row],[Date]])</f>
        <v>2022</v>
      </c>
      <c r="E212" s="11">
        <v>270</v>
      </c>
      <c r="F212" s="11">
        <f>WEEKNUM(Income_Data[[#This Row],[Date]], 2)</f>
        <v>32</v>
      </c>
      <c r="G212" s="11" t="str">
        <f>"Q"&amp;INT((MONTH(Income_Data[[#This Row],[Date]])-1)/3)+1</f>
        <v>Q3</v>
      </c>
      <c r="H212" s="12">
        <v>543.4</v>
      </c>
      <c r="I212" s="13">
        <v>418</v>
      </c>
      <c r="J212" s="11">
        <v>22.5</v>
      </c>
      <c r="K212" s="14">
        <v>24.15111111111111</v>
      </c>
      <c r="L212" s="13">
        <v>18.577777777777779</v>
      </c>
      <c r="M212" s="15">
        <v>2354.5522000000001</v>
      </c>
      <c r="N212" s="15">
        <v>1811.1940000000002</v>
      </c>
      <c r="O212" s="15">
        <v>19017.537</v>
      </c>
    </row>
    <row r="213" spans="1:15">
      <c r="A213" s="10">
        <v>44781</v>
      </c>
      <c r="B213" s="25">
        <f>MONTH(Income_Data[[#This Row],[Date]])</f>
        <v>8</v>
      </c>
      <c r="C213" s="18" t="str">
        <f t="shared" si="3"/>
        <v>Aug</v>
      </c>
      <c r="D213" s="18">
        <f>YEAR(Income_Data[[#This Row],[Date]])</f>
        <v>2022</v>
      </c>
      <c r="E213" s="11">
        <v>271</v>
      </c>
      <c r="F213" s="11">
        <f>WEEKNUM(Income_Data[[#This Row],[Date]], 2)</f>
        <v>33</v>
      </c>
      <c r="G213" s="11" t="str">
        <f>"Q"&amp;INT((MONTH(Income_Data[[#This Row],[Date]])-1)/3)+1</f>
        <v>Q3</v>
      </c>
      <c r="H213" s="12">
        <v>423.8</v>
      </c>
      <c r="I213" s="13">
        <v>326</v>
      </c>
      <c r="J213" s="11">
        <v>18.75</v>
      </c>
      <c r="K213" s="14">
        <v>22.602666666666668</v>
      </c>
      <c r="L213" s="13">
        <v>17.386666666666667</v>
      </c>
      <c r="M213" s="15">
        <v>1836.3254000000002</v>
      </c>
      <c r="N213" s="15">
        <v>1412.558</v>
      </c>
      <c r="O213" s="15">
        <v>14831.859</v>
      </c>
    </row>
    <row r="214" spans="1:15">
      <c r="A214" s="10">
        <v>44788</v>
      </c>
      <c r="B214" s="25">
        <f>MONTH(Income_Data[[#This Row],[Date]])</f>
        <v>8</v>
      </c>
      <c r="C214" s="18" t="str">
        <f t="shared" si="3"/>
        <v>Aug</v>
      </c>
      <c r="D214" s="18">
        <f>YEAR(Income_Data[[#This Row],[Date]])</f>
        <v>2022</v>
      </c>
      <c r="E214" s="11">
        <v>272</v>
      </c>
      <c r="F214" s="11">
        <f>WEEKNUM(Income_Data[[#This Row],[Date]], 2)</f>
        <v>34</v>
      </c>
      <c r="G214" s="11" t="str">
        <f>"Q"&amp;INT((MONTH(Income_Data[[#This Row],[Date]])-1)/3)+1</f>
        <v>Q3</v>
      </c>
      <c r="H214" s="12">
        <v>509.6</v>
      </c>
      <c r="I214" s="13">
        <v>392</v>
      </c>
      <c r="J214" s="11">
        <v>22</v>
      </c>
      <c r="K214" s="14">
        <v>23.163636363636364</v>
      </c>
      <c r="L214" s="13">
        <v>17.818181818181817</v>
      </c>
      <c r="M214" s="15">
        <v>2208.0968000000003</v>
      </c>
      <c r="N214" s="15">
        <v>1698.5360000000001</v>
      </c>
      <c r="O214" s="15">
        <v>17834.628000000001</v>
      </c>
    </row>
    <row r="215" spans="1:15">
      <c r="A215" s="10">
        <v>44795</v>
      </c>
      <c r="B215" s="25">
        <f>MONTH(Income_Data[[#This Row],[Date]])</f>
        <v>8</v>
      </c>
      <c r="C215" s="18" t="str">
        <f t="shared" si="3"/>
        <v>Aug</v>
      </c>
      <c r="D215" s="18">
        <f>YEAR(Income_Data[[#This Row],[Date]])</f>
        <v>2022</v>
      </c>
      <c r="E215" s="11">
        <v>273</v>
      </c>
      <c r="F215" s="11">
        <f>WEEKNUM(Income_Data[[#This Row],[Date]], 2)</f>
        <v>35</v>
      </c>
      <c r="G215" s="11" t="str">
        <f>"Q"&amp;INT((MONTH(Income_Data[[#This Row],[Date]])-1)/3)+1</f>
        <v>Q3</v>
      </c>
      <c r="H215" s="12">
        <v>409.5</v>
      </c>
      <c r="I215" s="13">
        <v>315</v>
      </c>
      <c r="J215" s="11">
        <v>17</v>
      </c>
      <c r="K215" s="14">
        <v>24.088235294117649</v>
      </c>
      <c r="L215" s="13">
        <v>18.529411764705884</v>
      </c>
      <c r="M215" s="15">
        <v>1774.3635000000002</v>
      </c>
      <c r="N215" s="15">
        <v>1364.895</v>
      </c>
      <c r="O215" s="15">
        <v>14331.397499999999</v>
      </c>
    </row>
    <row r="216" spans="1:15">
      <c r="A216" s="10">
        <v>44802</v>
      </c>
      <c r="B216" s="25">
        <f>MONTH(Income_Data[[#This Row],[Date]])</f>
        <v>8</v>
      </c>
      <c r="C216" s="18" t="str">
        <f t="shared" si="3"/>
        <v>Aug</v>
      </c>
      <c r="D216" s="18">
        <f>YEAR(Income_Data[[#This Row],[Date]])</f>
        <v>2022</v>
      </c>
      <c r="E216" s="11">
        <v>274</v>
      </c>
      <c r="F216" s="11">
        <f>WEEKNUM(Income_Data[[#This Row],[Date]], 2)</f>
        <v>36</v>
      </c>
      <c r="G216" s="11" t="str">
        <f>"Q"&amp;INT((MONTH(Income_Data[[#This Row],[Date]])-1)/3)+1</f>
        <v>Q3</v>
      </c>
      <c r="H216" s="12">
        <v>201.5</v>
      </c>
      <c r="I216" s="13">
        <v>155</v>
      </c>
      <c r="J216" s="11">
        <v>9</v>
      </c>
      <c r="K216" s="14">
        <v>22.388888888888889</v>
      </c>
      <c r="L216" s="13">
        <v>17.222222222222221</v>
      </c>
      <c r="M216" s="15">
        <v>873.09950000000003</v>
      </c>
      <c r="N216" s="15">
        <v>671.61500000000001</v>
      </c>
      <c r="O216" s="15">
        <v>7051.9575000000004</v>
      </c>
    </row>
    <row r="217" spans="1:15">
      <c r="A217" s="10">
        <v>44809</v>
      </c>
      <c r="B217" s="25">
        <f>MONTH(Income_Data[[#This Row],[Date]])</f>
        <v>9</v>
      </c>
      <c r="C217" s="18" t="str">
        <f t="shared" si="3"/>
        <v>Sep</v>
      </c>
      <c r="D217" s="18">
        <f>YEAR(Income_Data[[#This Row],[Date]])</f>
        <v>2022</v>
      </c>
      <c r="E217" s="11">
        <v>275</v>
      </c>
      <c r="F217" s="11">
        <f>WEEKNUM(Income_Data[[#This Row],[Date]], 2)</f>
        <v>37</v>
      </c>
      <c r="G217" s="11" t="str">
        <f>"Q"&amp;INT((MONTH(Income_Data[[#This Row],[Date]])-1)/3)+1</f>
        <v>Q3</v>
      </c>
      <c r="H217" s="12">
        <v>400.40000000000003</v>
      </c>
      <c r="I217" s="13">
        <v>308</v>
      </c>
      <c r="J217" s="11">
        <v>16.5</v>
      </c>
      <c r="K217" s="14">
        <v>24.266666666666669</v>
      </c>
      <c r="L217" s="13">
        <v>18.666666666666668</v>
      </c>
      <c r="M217" s="15">
        <v>1734.9332000000002</v>
      </c>
      <c r="N217" s="15">
        <v>1334.5640000000001</v>
      </c>
      <c r="O217" s="15">
        <v>14012.922</v>
      </c>
    </row>
    <row r="218" spans="1:15">
      <c r="A218" s="10">
        <v>44816</v>
      </c>
      <c r="B218" s="25">
        <f>MONTH(Income_Data[[#This Row],[Date]])</f>
        <v>9</v>
      </c>
      <c r="C218" s="18" t="str">
        <f t="shared" si="3"/>
        <v>Sep</v>
      </c>
      <c r="D218" s="18">
        <f>YEAR(Income_Data[[#This Row],[Date]])</f>
        <v>2022</v>
      </c>
      <c r="E218" s="11">
        <v>276</v>
      </c>
      <c r="F218" s="11">
        <f>WEEKNUM(Income_Data[[#This Row],[Date]], 2)</f>
        <v>38</v>
      </c>
      <c r="G218" s="11" t="str">
        <f>"Q"&amp;INT((MONTH(Income_Data[[#This Row],[Date]])-1)/3)+1</f>
        <v>Q3</v>
      </c>
      <c r="H218" s="12">
        <v>328.90000000000003</v>
      </c>
      <c r="I218" s="13">
        <v>253</v>
      </c>
      <c r="J218" s="11">
        <v>13.5</v>
      </c>
      <c r="K218" s="14">
        <v>24.362962962962964</v>
      </c>
      <c r="L218" s="13">
        <v>18.74074074074074</v>
      </c>
      <c r="M218" s="15">
        <v>1425.1237000000001</v>
      </c>
      <c r="N218" s="15">
        <v>1096.249</v>
      </c>
      <c r="O218" s="15">
        <v>11510.6145</v>
      </c>
    </row>
    <row r="219" spans="1:15">
      <c r="A219" s="10">
        <v>44837</v>
      </c>
      <c r="B219" s="25">
        <f>MONTH(Income_Data[[#This Row],[Date]])</f>
        <v>10</v>
      </c>
      <c r="C219" s="18" t="str">
        <f t="shared" si="3"/>
        <v>Oct</v>
      </c>
      <c r="D219" s="18">
        <f>YEAR(Income_Data[[#This Row],[Date]])</f>
        <v>2022</v>
      </c>
      <c r="E219" s="11">
        <v>279</v>
      </c>
      <c r="F219" s="11">
        <f>WEEKNUM(Income_Data[[#This Row],[Date]], 2)</f>
        <v>41</v>
      </c>
      <c r="G219" s="11" t="str">
        <f>"Q"&amp;INT((MONTH(Income_Data[[#This Row],[Date]])-1)/3)+1</f>
        <v>Q4</v>
      </c>
      <c r="H219" s="12">
        <v>330.2</v>
      </c>
      <c r="I219" s="13">
        <v>254</v>
      </c>
      <c r="J219" s="11">
        <v>13.25</v>
      </c>
      <c r="K219" s="14">
        <v>24.920754716981133</v>
      </c>
      <c r="L219" s="13">
        <v>19.169811320754718</v>
      </c>
      <c r="M219" s="15">
        <v>1430.7565999999999</v>
      </c>
      <c r="N219" s="15">
        <v>1100.5820000000001</v>
      </c>
      <c r="O219" s="15">
        <v>11556.111000000001</v>
      </c>
    </row>
    <row r="220" spans="1:15">
      <c r="A220" s="10">
        <v>44844</v>
      </c>
      <c r="B220" s="25">
        <f>MONTH(Income_Data[[#This Row],[Date]])</f>
        <v>10</v>
      </c>
      <c r="C220" s="18" t="str">
        <f t="shared" si="3"/>
        <v>Oct</v>
      </c>
      <c r="D220" s="18">
        <f>YEAR(Income_Data[[#This Row],[Date]])</f>
        <v>2022</v>
      </c>
      <c r="E220" s="11">
        <v>280</v>
      </c>
      <c r="F220" s="11">
        <f>WEEKNUM(Income_Data[[#This Row],[Date]], 2)</f>
        <v>42</v>
      </c>
      <c r="G220" s="11" t="str">
        <f>"Q"&amp;INT((MONTH(Income_Data[[#This Row],[Date]])-1)/3)+1</f>
        <v>Q4</v>
      </c>
      <c r="H220" s="12">
        <v>262.60000000000002</v>
      </c>
      <c r="I220" s="13">
        <v>202</v>
      </c>
      <c r="J220" s="11">
        <v>11</v>
      </c>
      <c r="K220" s="14">
        <v>23.872727272727275</v>
      </c>
      <c r="L220" s="13">
        <v>18.363636363636363</v>
      </c>
      <c r="M220" s="15">
        <v>1137.8458000000001</v>
      </c>
      <c r="N220" s="15">
        <v>875.26600000000008</v>
      </c>
      <c r="O220" s="15">
        <v>9190.2930000000015</v>
      </c>
    </row>
    <row r="221" spans="1:15">
      <c r="A221" s="10">
        <v>44851</v>
      </c>
      <c r="B221" s="25">
        <f>MONTH(Income_Data[[#This Row],[Date]])</f>
        <v>10</v>
      </c>
      <c r="C221" s="18" t="str">
        <f t="shared" si="3"/>
        <v>Oct</v>
      </c>
      <c r="D221" s="18">
        <f>YEAR(Income_Data[[#This Row],[Date]])</f>
        <v>2022</v>
      </c>
      <c r="E221" s="11">
        <v>281</v>
      </c>
      <c r="F221" s="11">
        <f>WEEKNUM(Income_Data[[#This Row],[Date]], 2)</f>
        <v>43</v>
      </c>
      <c r="G221" s="11" t="str">
        <f>"Q"&amp;INT((MONTH(Income_Data[[#This Row],[Date]])-1)/3)+1</f>
        <v>Q4</v>
      </c>
      <c r="H221" s="12">
        <v>366.6</v>
      </c>
      <c r="I221" s="13">
        <v>282</v>
      </c>
      <c r="J221" s="11">
        <v>14.75</v>
      </c>
      <c r="K221" s="14">
        <v>24.854237288135593</v>
      </c>
      <c r="L221" s="13">
        <v>19.118644067796609</v>
      </c>
      <c r="M221" s="15">
        <v>1588.4778000000001</v>
      </c>
      <c r="N221" s="15">
        <v>1221.9059999999999</v>
      </c>
      <c r="O221" s="15">
        <v>12830.012999999999</v>
      </c>
    </row>
    <row r="222" spans="1:15">
      <c r="A222" s="10">
        <v>44858</v>
      </c>
      <c r="B222" s="25">
        <f>MONTH(Income_Data[[#This Row],[Date]])</f>
        <v>10</v>
      </c>
      <c r="C222" s="18" t="str">
        <f t="shared" si="3"/>
        <v>Oct</v>
      </c>
      <c r="D222" s="18">
        <f>YEAR(Income_Data[[#This Row],[Date]])</f>
        <v>2022</v>
      </c>
      <c r="E222" s="11">
        <v>282</v>
      </c>
      <c r="F222" s="11">
        <f>WEEKNUM(Income_Data[[#This Row],[Date]], 2)</f>
        <v>44</v>
      </c>
      <c r="G222" s="11" t="str">
        <f>"Q"&amp;INT((MONTH(Income_Data[[#This Row],[Date]])-1)/3)+1</f>
        <v>Q4</v>
      </c>
      <c r="H222" s="12">
        <v>288.60000000000002</v>
      </c>
      <c r="I222" s="13">
        <v>222</v>
      </c>
      <c r="J222" s="11">
        <v>11.75</v>
      </c>
      <c r="K222" s="14">
        <v>24.561702127659576</v>
      </c>
      <c r="L222" s="13">
        <v>18.893617021276597</v>
      </c>
      <c r="M222" s="15">
        <v>1250.5038000000002</v>
      </c>
      <c r="N222" s="15">
        <v>961.92600000000004</v>
      </c>
      <c r="O222" s="15">
        <v>10100.223</v>
      </c>
    </row>
    <row r="223" spans="1:15">
      <c r="A223" s="10">
        <v>44865</v>
      </c>
      <c r="B223" s="25">
        <f>MONTH(Income_Data[[#This Row],[Date]])</f>
        <v>10</v>
      </c>
      <c r="C223" s="18" t="str">
        <f t="shared" si="3"/>
        <v>Oct</v>
      </c>
      <c r="D223" s="18">
        <f>YEAR(Income_Data[[#This Row],[Date]])</f>
        <v>2022</v>
      </c>
      <c r="E223" s="11">
        <v>283</v>
      </c>
      <c r="F223" s="11">
        <f>WEEKNUM(Income_Data[[#This Row],[Date]], 2)</f>
        <v>45</v>
      </c>
      <c r="G223" s="11" t="str">
        <f>"Q"&amp;INT((MONTH(Income_Data[[#This Row],[Date]])-1)/3)+1</f>
        <v>Q4</v>
      </c>
      <c r="H223" s="12">
        <v>252.20000000000002</v>
      </c>
      <c r="I223" s="13">
        <v>194</v>
      </c>
      <c r="J223" s="11">
        <v>10</v>
      </c>
      <c r="K223" s="14">
        <v>25.220000000000002</v>
      </c>
      <c r="L223" s="13">
        <v>19.399999999999999</v>
      </c>
      <c r="M223" s="15">
        <v>1092.7826000000002</v>
      </c>
      <c r="N223" s="15">
        <v>840.60200000000009</v>
      </c>
      <c r="O223" s="15">
        <v>8826.3210000000017</v>
      </c>
    </row>
    <row r="224" spans="1:15">
      <c r="A224" s="10">
        <v>44872</v>
      </c>
      <c r="B224" s="25">
        <f>MONTH(Income_Data[[#This Row],[Date]])</f>
        <v>11</v>
      </c>
      <c r="C224" s="18" t="str">
        <f t="shared" si="3"/>
        <v>Nov</v>
      </c>
      <c r="D224" s="18">
        <f>YEAR(Income_Data[[#This Row],[Date]])</f>
        <v>2022</v>
      </c>
      <c r="E224" s="11">
        <v>284</v>
      </c>
      <c r="F224" s="11">
        <f>WEEKNUM(Income_Data[[#This Row],[Date]], 2)</f>
        <v>46</v>
      </c>
      <c r="G224" s="11" t="str">
        <f>"Q"&amp;INT((MONTH(Income_Data[[#This Row],[Date]])-1)/3)+1</f>
        <v>Q4</v>
      </c>
      <c r="H224" s="12">
        <v>338</v>
      </c>
      <c r="I224" s="13">
        <v>260</v>
      </c>
      <c r="J224" s="11">
        <v>13.25</v>
      </c>
      <c r="K224" s="14">
        <v>25.509433962264151</v>
      </c>
      <c r="L224" s="13">
        <v>19.622641509433961</v>
      </c>
      <c r="M224" s="15">
        <v>1464.5540000000001</v>
      </c>
      <c r="N224" s="15">
        <v>1126.5800000000002</v>
      </c>
      <c r="O224" s="15">
        <v>11829.090000000002</v>
      </c>
    </row>
    <row r="225" spans="1:15">
      <c r="A225" s="10">
        <v>44879</v>
      </c>
      <c r="B225" s="25">
        <f>MONTH(Income_Data[[#This Row],[Date]])</f>
        <v>11</v>
      </c>
      <c r="C225" s="18" t="str">
        <f t="shared" si="3"/>
        <v>Nov</v>
      </c>
      <c r="D225" s="18">
        <f>YEAR(Income_Data[[#This Row],[Date]])</f>
        <v>2022</v>
      </c>
      <c r="E225" s="11">
        <v>285</v>
      </c>
      <c r="F225" s="11">
        <f>WEEKNUM(Income_Data[[#This Row],[Date]], 2)</f>
        <v>47</v>
      </c>
      <c r="G225" s="11" t="str">
        <f>"Q"&amp;INT((MONTH(Income_Data[[#This Row],[Date]])-1)/3)+1</f>
        <v>Q4</v>
      </c>
      <c r="H225" s="12">
        <v>370.5</v>
      </c>
      <c r="I225" s="13">
        <v>285</v>
      </c>
      <c r="J225" s="11">
        <v>15.5</v>
      </c>
      <c r="K225" s="14">
        <v>23.903225806451612</v>
      </c>
      <c r="L225" s="13">
        <v>18.387096774193548</v>
      </c>
      <c r="M225" s="15">
        <v>1605.3765000000001</v>
      </c>
      <c r="N225" s="15">
        <v>1234.905</v>
      </c>
      <c r="O225" s="15">
        <v>12966.502500000001</v>
      </c>
    </row>
    <row r="226" spans="1:15">
      <c r="A226" s="10">
        <v>44886</v>
      </c>
      <c r="B226" s="25">
        <f>MONTH(Income_Data[[#This Row],[Date]])</f>
        <v>11</v>
      </c>
      <c r="C226" s="18" t="str">
        <f t="shared" si="3"/>
        <v>Nov</v>
      </c>
      <c r="D226" s="18">
        <f>YEAR(Income_Data[[#This Row],[Date]])</f>
        <v>2022</v>
      </c>
      <c r="E226" s="11">
        <v>286</v>
      </c>
      <c r="F226" s="11">
        <f>WEEKNUM(Income_Data[[#This Row],[Date]], 2)</f>
        <v>48</v>
      </c>
      <c r="G226" s="11" t="str">
        <f>"Q"&amp;INT((MONTH(Income_Data[[#This Row],[Date]])-1)/3)+1</f>
        <v>Q4</v>
      </c>
      <c r="H226" s="12">
        <v>357.5</v>
      </c>
      <c r="I226" s="13">
        <v>275</v>
      </c>
      <c r="J226" s="11">
        <v>14.25</v>
      </c>
      <c r="K226" s="14">
        <v>25.087719298245613</v>
      </c>
      <c r="L226" s="13">
        <v>19.298245614035089</v>
      </c>
      <c r="M226" s="15">
        <v>1549.0475000000001</v>
      </c>
      <c r="N226" s="15">
        <v>1191.575</v>
      </c>
      <c r="O226" s="15">
        <v>12511.5375</v>
      </c>
    </row>
    <row r="227" spans="1:15">
      <c r="A227" s="10">
        <v>44893</v>
      </c>
      <c r="B227" s="25">
        <f>MONTH(Income_Data[[#This Row],[Date]])</f>
        <v>11</v>
      </c>
      <c r="C227" s="18" t="str">
        <f t="shared" si="3"/>
        <v>Nov</v>
      </c>
      <c r="D227" s="18">
        <f>YEAR(Income_Data[[#This Row],[Date]])</f>
        <v>2022</v>
      </c>
      <c r="E227" s="11">
        <v>287</v>
      </c>
      <c r="F227" s="11">
        <f>WEEKNUM(Income_Data[[#This Row],[Date]], 2)</f>
        <v>49</v>
      </c>
      <c r="G227" s="11" t="str">
        <f>"Q"&amp;INT((MONTH(Income_Data[[#This Row],[Date]])-1)/3)+1</f>
        <v>Q4</v>
      </c>
      <c r="H227" s="12">
        <v>444.6</v>
      </c>
      <c r="I227" s="13">
        <v>342</v>
      </c>
      <c r="J227" s="11">
        <v>18.75</v>
      </c>
      <c r="K227" s="14">
        <v>23.712</v>
      </c>
      <c r="L227" s="13">
        <v>18.239999999999998</v>
      </c>
      <c r="M227" s="15">
        <v>1926.4518000000003</v>
      </c>
      <c r="N227" s="15">
        <v>1481.886</v>
      </c>
      <c r="O227" s="15">
        <v>15559.803</v>
      </c>
    </row>
    <row r="228" spans="1:15">
      <c r="A228" s="10">
        <v>44900</v>
      </c>
      <c r="B228" s="25">
        <f>MONTH(Income_Data[[#This Row],[Date]])</f>
        <v>12</v>
      </c>
      <c r="C228" s="18" t="str">
        <f t="shared" si="3"/>
        <v>Dec</v>
      </c>
      <c r="D228" s="18">
        <f>YEAR(Income_Data[[#This Row],[Date]])</f>
        <v>2022</v>
      </c>
      <c r="E228" s="11">
        <v>288</v>
      </c>
      <c r="F228" s="11">
        <f>WEEKNUM(Income_Data[[#This Row],[Date]], 2)</f>
        <v>50</v>
      </c>
      <c r="G228" s="11" t="str">
        <f>"Q"&amp;INT((MONTH(Income_Data[[#This Row],[Date]])-1)/3)+1</f>
        <v>Q4</v>
      </c>
      <c r="H228" s="12">
        <v>451.1</v>
      </c>
      <c r="I228" s="13">
        <v>347</v>
      </c>
      <c r="J228" s="11">
        <v>17.5</v>
      </c>
      <c r="K228" s="14">
        <v>25.777142857142859</v>
      </c>
      <c r="L228" s="13">
        <v>19.828571428571429</v>
      </c>
      <c r="M228" s="15">
        <v>1954.6163000000001</v>
      </c>
      <c r="N228" s="15">
        <v>1503.5510000000002</v>
      </c>
      <c r="O228" s="15">
        <v>15787.285500000002</v>
      </c>
    </row>
    <row r="229" spans="1:15">
      <c r="A229" s="10">
        <v>44907</v>
      </c>
      <c r="B229" s="25">
        <f>MONTH(Income_Data[[#This Row],[Date]])</f>
        <v>12</v>
      </c>
      <c r="C229" s="18" t="str">
        <f t="shared" si="3"/>
        <v>Dec</v>
      </c>
      <c r="D229" s="18">
        <f>YEAR(Income_Data[[#This Row],[Date]])</f>
        <v>2022</v>
      </c>
      <c r="E229" s="11">
        <v>289</v>
      </c>
      <c r="F229" s="11">
        <f>WEEKNUM(Income_Data[[#This Row],[Date]], 2)</f>
        <v>51</v>
      </c>
      <c r="G229" s="11" t="str">
        <f>"Q"&amp;INT((MONTH(Income_Data[[#This Row],[Date]])-1)/3)+1</f>
        <v>Q4</v>
      </c>
      <c r="H229" s="12">
        <v>417.3</v>
      </c>
      <c r="I229" s="13">
        <v>321</v>
      </c>
      <c r="J229" s="11">
        <v>15.75</v>
      </c>
      <c r="K229" s="14">
        <v>26.495238095238097</v>
      </c>
      <c r="L229" s="13">
        <v>20.38095238095238</v>
      </c>
      <c r="M229" s="15">
        <v>1808.1609000000001</v>
      </c>
      <c r="N229" s="15">
        <v>1390.893</v>
      </c>
      <c r="O229" s="15">
        <v>14604.3765</v>
      </c>
    </row>
    <row r="230" spans="1:15">
      <c r="A230" s="10">
        <v>44914</v>
      </c>
      <c r="B230" s="25">
        <f>MONTH(Income_Data[[#This Row],[Date]])</f>
        <v>12</v>
      </c>
      <c r="C230" s="18" t="str">
        <f t="shared" si="3"/>
        <v>Dec</v>
      </c>
      <c r="D230" s="18">
        <f>YEAR(Income_Data[[#This Row],[Date]])</f>
        <v>2022</v>
      </c>
      <c r="E230" s="11">
        <v>290</v>
      </c>
      <c r="F230" s="11">
        <f>WEEKNUM(Income_Data[[#This Row],[Date]], 2)</f>
        <v>52</v>
      </c>
      <c r="G230" s="11" t="str">
        <f>"Q"&amp;INT((MONTH(Income_Data[[#This Row],[Date]])-1)/3)+1</f>
        <v>Q4</v>
      </c>
      <c r="H230" s="12">
        <v>313.3</v>
      </c>
      <c r="I230" s="13">
        <v>241</v>
      </c>
      <c r="J230" s="11">
        <v>18.75</v>
      </c>
      <c r="K230" s="14">
        <v>16.709333333333333</v>
      </c>
      <c r="L230" s="13">
        <v>12.853333333333333</v>
      </c>
      <c r="M230" s="15">
        <v>1357.5289</v>
      </c>
      <c r="N230" s="15">
        <v>1044.2530000000002</v>
      </c>
      <c r="O230" s="15">
        <v>10964.656500000001</v>
      </c>
    </row>
    <row r="231" spans="1:15">
      <c r="A231" s="10">
        <v>44921</v>
      </c>
      <c r="B231" s="25">
        <f>MONTH(Income_Data[[#This Row],[Date]])</f>
        <v>12</v>
      </c>
      <c r="C231" s="18" t="str">
        <f t="shared" si="3"/>
        <v>Dec</v>
      </c>
      <c r="D231" s="18">
        <f>YEAR(Income_Data[[#This Row],[Date]])</f>
        <v>2022</v>
      </c>
      <c r="E231" s="11">
        <v>291</v>
      </c>
      <c r="F231" s="11">
        <f>WEEKNUM(Income_Data[[#This Row],[Date]], 2)</f>
        <v>53</v>
      </c>
      <c r="G231" s="11" t="str">
        <f>"Q"&amp;INT((MONTH(Income_Data[[#This Row],[Date]])-1)/3)+1</f>
        <v>Q4</v>
      </c>
      <c r="H231" s="12">
        <v>358.8</v>
      </c>
      <c r="I231" s="13">
        <v>276</v>
      </c>
      <c r="J231" s="11">
        <v>14.5</v>
      </c>
      <c r="K231" s="14">
        <v>24.744827586206899</v>
      </c>
      <c r="L231" s="13">
        <v>19.03448275862069</v>
      </c>
      <c r="M231" s="15">
        <v>1554.6804000000002</v>
      </c>
      <c r="N231" s="15">
        <v>1195.9080000000001</v>
      </c>
      <c r="O231" s="15">
        <v>12557.034000000001</v>
      </c>
    </row>
    <row r="232" spans="1:15">
      <c r="A232" s="10">
        <v>44942</v>
      </c>
      <c r="B232" s="25">
        <f>MONTH(Income_Data[[#This Row],[Date]])</f>
        <v>1</v>
      </c>
      <c r="C232" s="18" t="str">
        <f t="shared" si="3"/>
        <v>Jan</v>
      </c>
      <c r="D232" s="18">
        <f>YEAR(Income_Data[[#This Row],[Date]])</f>
        <v>2023</v>
      </c>
      <c r="E232" s="11">
        <v>294</v>
      </c>
      <c r="F232" s="11">
        <f>WEEKNUM(Income_Data[[#This Row],[Date]], 2)</f>
        <v>4</v>
      </c>
      <c r="G232" s="11" t="str">
        <f>"Q"&amp;INT((MONTH(Income_Data[[#This Row],[Date]])-1)/3)+1</f>
        <v>Q1</v>
      </c>
      <c r="H232" s="12">
        <v>430.3</v>
      </c>
      <c r="I232" s="13">
        <v>331</v>
      </c>
      <c r="J232" s="11">
        <v>16.5</v>
      </c>
      <c r="K232" s="14">
        <v>26.078787878787878</v>
      </c>
      <c r="L232" s="13">
        <v>20.060606060606062</v>
      </c>
      <c r="M232" s="15">
        <v>1864.4899</v>
      </c>
      <c r="N232" s="15">
        <v>1434.223</v>
      </c>
      <c r="O232" s="15">
        <v>15059.341499999999</v>
      </c>
    </row>
    <row r="233" spans="1:15">
      <c r="A233" s="10">
        <v>44949</v>
      </c>
      <c r="B233" s="25">
        <f>MONTH(Income_Data[[#This Row],[Date]])</f>
        <v>1</v>
      </c>
      <c r="C233" s="18" t="str">
        <f t="shared" si="3"/>
        <v>Jan</v>
      </c>
      <c r="D233" s="18">
        <f>YEAR(Income_Data[[#This Row],[Date]])</f>
        <v>2023</v>
      </c>
      <c r="E233" s="11">
        <v>295</v>
      </c>
      <c r="F233" s="11">
        <f>WEEKNUM(Income_Data[[#This Row],[Date]], 2)</f>
        <v>5</v>
      </c>
      <c r="G233" s="11" t="str">
        <f>"Q"&amp;INT((MONTH(Income_Data[[#This Row],[Date]])-1)/3)+1</f>
        <v>Q1</v>
      </c>
      <c r="H233" s="12">
        <v>439.40000000000003</v>
      </c>
      <c r="I233" s="13">
        <v>338</v>
      </c>
      <c r="J233" s="11">
        <v>18.5</v>
      </c>
      <c r="K233" s="14">
        <v>23.751351351351353</v>
      </c>
      <c r="L233" s="13">
        <v>18.27027027027027</v>
      </c>
      <c r="M233" s="15">
        <v>1903.9202000000002</v>
      </c>
      <c r="N233" s="15">
        <v>1464.5540000000001</v>
      </c>
      <c r="O233" s="15">
        <v>15377.817000000001</v>
      </c>
    </row>
    <row r="234" spans="1:15">
      <c r="A234" s="10">
        <v>44956</v>
      </c>
      <c r="B234" s="25">
        <f>MONTH(Income_Data[[#This Row],[Date]])</f>
        <v>1</v>
      </c>
      <c r="C234" s="18" t="str">
        <f t="shared" si="3"/>
        <v>Jan</v>
      </c>
      <c r="D234" s="18">
        <f>YEAR(Income_Data[[#This Row],[Date]])</f>
        <v>2023</v>
      </c>
      <c r="E234" s="11">
        <v>296</v>
      </c>
      <c r="F234" s="11">
        <f>WEEKNUM(Income_Data[[#This Row],[Date]], 2)</f>
        <v>6</v>
      </c>
      <c r="G234" s="11" t="str">
        <f>"Q"&amp;INT((MONTH(Income_Data[[#This Row],[Date]])-1)/3)+1</f>
        <v>Q1</v>
      </c>
      <c r="H234" s="12">
        <v>587.6</v>
      </c>
      <c r="I234" s="13">
        <v>452</v>
      </c>
      <c r="J234" s="11">
        <v>22.25</v>
      </c>
      <c r="K234" s="14">
        <v>26.408988764044945</v>
      </c>
      <c r="L234" s="13">
        <v>20.314606741573034</v>
      </c>
      <c r="M234" s="15">
        <v>2546.0708000000004</v>
      </c>
      <c r="N234" s="15">
        <v>1958.5160000000001</v>
      </c>
      <c r="O234" s="15">
        <v>20564.418000000001</v>
      </c>
    </row>
    <row r="235" spans="1:15">
      <c r="A235" s="10">
        <v>44963</v>
      </c>
      <c r="B235" s="25">
        <f>MONTH(Income_Data[[#This Row],[Date]])</f>
        <v>2</v>
      </c>
      <c r="C235" s="18" t="str">
        <f t="shared" si="3"/>
        <v>Feb</v>
      </c>
      <c r="D235" s="18">
        <f>YEAR(Income_Data[[#This Row],[Date]])</f>
        <v>2023</v>
      </c>
      <c r="E235" s="11">
        <v>297</v>
      </c>
      <c r="F235" s="11">
        <f>WEEKNUM(Income_Data[[#This Row],[Date]], 2)</f>
        <v>7</v>
      </c>
      <c r="G235" s="11" t="str">
        <f>"Q"&amp;INT((MONTH(Income_Data[[#This Row],[Date]])-1)/3)+1</f>
        <v>Q1</v>
      </c>
      <c r="H235" s="12">
        <v>479.7</v>
      </c>
      <c r="I235" s="13">
        <v>369</v>
      </c>
      <c r="J235" s="11">
        <v>18.5</v>
      </c>
      <c r="K235" s="14">
        <v>25.929729729729729</v>
      </c>
      <c r="L235" s="13">
        <v>19.945945945945947</v>
      </c>
      <c r="M235" s="15">
        <v>2078.5401000000002</v>
      </c>
      <c r="N235" s="15">
        <v>1598.8770000000002</v>
      </c>
      <c r="O235" s="15">
        <v>16788.208500000001</v>
      </c>
    </row>
    <row r="236" spans="1:15">
      <c r="A236" s="10">
        <v>44970</v>
      </c>
      <c r="B236" s="25">
        <f>MONTH(Income_Data[[#This Row],[Date]])</f>
        <v>2</v>
      </c>
      <c r="C236" s="18" t="str">
        <f t="shared" si="3"/>
        <v>Feb</v>
      </c>
      <c r="D236" s="18">
        <f>YEAR(Income_Data[[#This Row],[Date]])</f>
        <v>2023</v>
      </c>
      <c r="E236" s="11">
        <v>298</v>
      </c>
      <c r="F236" s="11">
        <f>WEEKNUM(Income_Data[[#This Row],[Date]], 2)</f>
        <v>8</v>
      </c>
      <c r="G236" s="11" t="str">
        <f>"Q"&amp;INT((MONTH(Income_Data[[#This Row],[Date]])-1)/3)+1</f>
        <v>Q1</v>
      </c>
      <c r="H236" s="12">
        <v>449.8</v>
      </c>
      <c r="I236" s="13">
        <v>346</v>
      </c>
      <c r="J236" s="11">
        <v>17.5</v>
      </c>
      <c r="K236" s="14">
        <v>25.702857142857145</v>
      </c>
      <c r="L236" s="13">
        <v>19.771428571428572</v>
      </c>
      <c r="M236" s="15">
        <v>1948.9834000000001</v>
      </c>
      <c r="N236" s="15">
        <v>1499.2180000000001</v>
      </c>
      <c r="O236" s="15">
        <v>15741.789000000001</v>
      </c>
    </row>
    <row r="237" spans="1:15">
      <c r="A237" s="10">
        <v>44977</v>
      </c>
      <c r="B237" s="25">
        <f>MONTH(Income_Data[[#This Row],[Date]])</f>
        <v>2</v>
      </c>
      <c r="C237" s="18" t="str">
        <f t="shared" si="3"/>
        <v>Feb</v>
      </c>
      <c r="D237" s="18">
        <f>YEAR(Income_Data[[#This Row],[Date]])</f>
        <v>2023</v>
      </c>
      <c r="E237" s="11">
        <v>299</v>
      </c>
      <c r="F237" s="11">
        <f>WEEKNUM(Income_Data[[#This Row],[Date]], 2)</f>
        <v>9</v>
      </c>
      <c r="G237" s="11" t="str">
        <f>"Q"&amp;INT((MONTH(Income_Data[[#This Row],[Date]])-1)/3)+1</f>
        <v>Q1</v>
      </c>
      <c r="H237" s="12">
        <v>403</v>
      </c>
      <c r="I237" s="13">
        <v>310</v>
      </c>
      <c r="J237" s="11">
        <v>15.25</v>
      </c>
      <c r="K237" s="14">
        <v>26.42622950819672</v>
      </c>
      <c r="L237" s="13">
        <v>20.327868852459016</v>
      </c>
      <c r="M237" s="15">
        <v>1746.1990000000001</v>
      </c>
      <c r="N237" s="15">
        <v>1343.23</v>
      </c>
      <c r="O237" s="15">
        <v>14103.915000000001</v>
      </c>
    </row>
    <row r="238" spans="1:15">
      <c r="A238" s="10">
        <v>44984</v>
      </c>
      <c r="B238" s="25">
        <f>MONTH(Income_Data[[#This Row],[Date]])</f>
        <v>2</v>
      </c>
      <c r="C238" s="18" t="str">
        <f t="shared" si="3"/>
        <v>Feb</v>
      </c>
      <c r="D238" s="18">
        <f>YEAR(Income_Data[[#This Row],[Date]])</f>
        <v>2023</v>
      </c>
      <c r="E238" s="11">
        <v>300</v>
      </c>
      <c r="F238" s="11">
        <f>WEEKNUM(Income_Data[[#This Row],[Date]], 2)</f>
        <v>10</v>
      </c>
      <c r="G238" s="11" t="str">
        <f>"Q"&amp;INT((MONTH(Income_Data[[#This Row],[Date]])-1)/3)+1</f>
        <v>Q1</v>
      </c>
      <c r="H238" s="12">
        <v>397.8</v>
      </c>
      <c r="I238" s="13">
        <v>306</v>
      </c>
      <c r="J238" s="11">
        <v>15</v>
      </c>
      <c r="K238" s="14">
        <v>26.52</v>
      </c>
      <c r="L238" s="13">
        <v>20.399999999999999</v>
      </c>
      <c r="M238" s="15">
        <v>1723.6674</v>
      </c>
      <c r="N238" s="15">
        <v>1325.8980000000001</v>
      </c>
      <c r="O238" s="15">
        <v>13921.929000000002</v>
      </c>
    </row>
    <row r="239" spans="1:15">
      <c r="A239" s="10">
        <v>44991</v>
      </c>
      <c r="B239" s="25">
        <f>MONTH(Income_Data[[#This Row],[Date]])</f>
        <v>3</v>
      </c>
      <c r="C239" s="18" t="str">
        <f t="shared" si="3"/>
        <v>Mar</v>
      </c>
      <c r="D239" s="18">
        <f>YEAR(Income_Data[[#This Row],[Date]])</f>
        <v>2023</v>
      </c>
      <c r="E239" s="11">
        <v>301</v>
      </c>
      <c r="F239" s="11">
        <f>WEEKNUM(Income_Data[[#This Row],[Date]], 2)</f>
        <v>11</v>
      </c>
      <c r="G239" s="11" t="str">
        <f>"Q"&amp;INT((MONTH(Income_Data[[#This Row],[Date]])-1)/3)+1</f>
        <v>Q1</v>
      </c>
      <c r="H239" s="12">
        <v>214.5</v>
      </c>
      <c r="I239" s="13">
        <v>165</v>
      </c>
      <c r="J239" s="11">
        <v>8.5</v>
      </c>
      <c r="K239" s="14">
        <v>25.235294117647058</v>
      </c>
      <c r="L239" s="13">
        <v>19.411764705882351</v>
      </c>
      <c r="M239" s="15">
        <v>929.42849999999999</v>
      </c>
      <c r="N239" s="15">
        <v>714.94500000000005</v>
      </c>
      <c r="O239" s="15">
        <v>7506.9225000000006</v>
      </c>
    </row>
    <row r="240" spans="1:15">
      <c r="A240" s="10">
        <v>44998</v>
      </c>
      <c r="B240" s="25">
        <f>MONTH(Income_Data[[#This Row],[Date]])</f>
        <v>3</v>
      </c>
      <c r="C240" s="18" t="str">
        <f t="shared" si="3"/>
        <v>Mar</v>
      </c>
      <c r="D240" s="18">
        <f>YEAR(Income_Data[[#This Row],[Date]])</f>
        <v>2023</v>
      </c>
      <c r="E240" s="11">
        <v>302</v>
      </c>
      <c r="F240" s="11">
        <f>WEEKNUM(Income_Data[[#This Row],[Date]], 2)</f>
        <v>12</v>
      </c>
      <c r="G240" s="11" t="str">
        <f>"Q"&amp;INT((MONTH(Income_Data[[#This Row],[Date]])-1)/3)+1</f>
        <v>Q1</v>
      </c>
      <c r="H240" s="12">
        <v>395.2</v>
      </c>
      <c r="I240" s="13">
        <v>304</v>
      </c>
      <c r="J240" s="11">
        <v>14.5</v>
      </c>
      <c r="K240" s="14">
        <v>27.255172413793101</v>
      </c>
      <c r="L240" s="13">
        <v>20.96551724137931</v>
      </c>
      <c r="M240" s="15">
        <v>1712.4015999999999</v>
      </c>
      <c r="N240" s="15">
        <v>1317.232</v>
      </c>
      <c r="O240" s="15">
        <v>13830.936</v>
      </c>
    </row>
    <row r="241" spans="1:15">
      <c r="A241" s="10">
        <v>45005</v>
      </c>
      <c r="B241" s="25">
        <f>MONTH(Income_Data[[#This Row],[Date]])</f>
        <v>3</v>
      </c>
      <c r="C241" s="18" t="str">
        <f t="shared" si="3"/>
        <v>Mar</v>
      </c>
      <c r="D241" s="18">
        <f>YEAR(Income_Data[[#This Row],[Date]])</f>
        <v>2023</v>
      </c>
      <c r="E241" s="11">
        <v>303</v>
      </c>
      <c r="F241" s="11">
        <f>WEEKNUM(Income_Data[[#This Row],[Date]], 2)</f>
        <v>13</v>
      </c>
      <c r="G241" s="11" t="str">
        <f>"Q"&amp;INT((MONTH(Income_Data[[#This Row],[Date]])-1)/3)+1</f>
        <v>Q1</v>
      </c>
      <c r="H241" s="12">
        <v>340.6</v>
      </c>
      <c r="I241" s="13">
        <v>262</v>
      </c>
      <c r="J241" s="11">
        <v>12.5</v>
      </c>
      <c r="K241" s="14">
        <v>27.248000000000001</v>
      </c>
      <c r="L241" s="13">
        <v>20.96</v>
      </c>
      <c r="M241" s="15">
        <v>1475.8198000000002</v>
      </c>
      <c r="N241" s="15">
        <v>1135.2460000000001</v>
      </c>
      <c r="O241" s="15">
        <v>11920.083000000001</v>
      </c>
    </row>
    <row r="242" spans="1:15">
      <c r="A242" s="10">
        <v>45012</v>
      </c>
      <c r="B242" s="25">
        <f>MONTH(Income_Data[[#This Row],[Date]])</f>
        <v>3</v>
      </c>
      <c r="C242" s="18" t="str">
        <f t="shared" si="3"/>
        <v>Mar</v>
      </c>
      <c r="D242" s="18">
        <f>YEAR(Income_Data[[#This Row],[Date]])</f>
        <v>2023</v>
      </c>
      <c r="E242" s="11">
        <v>304</v>
      </c>
      <c r="F242" s="11">
        <f>WEEKNUM(Income_Data[[#This Row],[Date]], 2)</f>
        <v>14</v>
      </c>
      <c r="G242" s="11" t="str">
        <f>"Q"&amp;INT((MONTH(Income_Data[[#This Row],[Date]])-1)/3)+1</f>
        <v>Q1</v>
      </c>
      <c r="H242" s="12">
        <v>370.5</v>
      </c>
      <c r="I242" s="13">
        <v>285</v>
      </c>
      <c r="J242" s="11">
        <v>14.25</v>
      </c>
      <c r="K242" s="14">
        <v>26</v>
      </c>
      <c r="L242" s="13">
        <v>20</v>
      </c>
      <c r="M242" s="15">
        <v>1605.3765000000001</v>
      </c>
      <c r="N242" s="15">
        <v>1234.905</v>
      </c>
      <c r="O242" s="15">
        <v>12966.502500000001</v>
      </c>
    </row>
    <row r="243" spans="1:15">
      <c r="A243" s="10">
        <v>45019</v>
      </c>
      <c r="B243" s="25">
        <f>MONTH(Income_Data[[#This Row],[Date]])</f>
        <v>4</v>
      </c>
      <c r="C243" s="18" t="str">
        <f t="shared" si="3"/>
        <v>Apr</v>
      </c>
      <c r="D243" s="18">
        <f>YEAR(Income_Data[[#This Row],[Date]])</f>
        <v>2023</v>
      </c>
      <c r="E243" s="11">
        <v>305</v>
      </c>
      <c r="F243" s="11">
        <f>WEEKNUM(Income_Data[[#This Row],[Date]], 2)</f>
        <v>15</v>
      </c>
      <c r="G243" s="11" t="str">
        <f>"Q"&amp;INT((MONTH(Income_Data[[#This Row],[Date]])-1)/3)+1</f>
        <v>Q2</v>
      </c>
      <c r="H243" s="12">
        <v>214.5</v>
      </c>
      <c r="I243" s="13">
        <v>165</v>
      </c>
      <c r="J243" s="11">
        <v>8.25</v>
      </c>
      <c r="K243" s="14">
        <v>26</v>
      </c>
      <c r="L243" s="13">
        <v>20</v>
      </c>
      <c r="M243" s="15">
        <v>929.42849999999999</v>
      </c>
      <c r="N243" s="15">
        <v>714.94500000000005</v>
      </c>
      <c r="O243" s="15">
        <v>7506.9225000000006</v>
      </c>
    </row>
    <row r="244" spans="1:15">
      <c r="A244" s="10">
        <v>45026</v>
      </c>
      <c r="B244" s="25">
        <f>MONTH(Income_Data[[#This Row],[Date]])</f>
        <v>4</v>
      </c>
      <c r="C244" s="18" t="str">
        <f t="shared" si="3"/>
        <v>Apr</v>
      </c>
      <c r="D244" s="18">
        <f>YEAR(Income_Data[[#This Row],[Date]])</f>
        <v>2023</v>
      </c>
      <c r="E244" s="11">
        <v>306</v>
      </c>
      <c r="F244" s="11">
        <f>WEEKNUM(Income_Data[[#This Row],[Date]], 2)</f>
        <v>16</v>
      </c>
      <c r="G244" s="11" t="str">
        <f>"Q"&amp;INT((MONTH(Income_Data[[#This Row],[Date]])-1)/3)+1</f>
        <v>Q2</v>
      </c>
      <c r="H244" s="12">
        <v>258.7</v>
      </c>
      <c r="I244" s="13">
        <v>199</v>
      </c>
      <c r="J244" s="11">
        <v>11</v>
      </c>
      <c r="K244" s="14">
        <v>23.518181818181816</v>
      </c>
      <c r="L244" s="13">
        <v>18.09090909090909</v>
      </c>
      <c r="M244" s="15">
        <v>1120.9471000000001</v>
      </c>
      <c r="N244" s="15">
        <v>862.26700000000005</v>
      </c>
      <c r="O244" s="15">
        <v>9053.8035</v>
      </c>
    </row>
    <row r="245" spans="1:15">
      <c r="A245" s="10">
        <v>45033</v>
      </c>
      <c r="B245" s="25">
        <f>MONTH(Income_Data[[#This Row],[Date]])</f>
        <v>4</v>
      </c>
      <c r="C245" s="18" t="str">
        <f t="shared" si="3"/>
        <v>Apr</v>
      </c>
      <c r="D245" s="18">
        <f>YEAR(Income_Data[[#This Row],[Date]])</f>
        <v>2023</v>
      </c>
      <c r="E245" s="11">
        <v>307</v>
      </c>
      <c r="F245" s="11">
        <f>WEEKNUM(Income_Data[[#This Row],[Date]], 2)</f>
        <v>17</v>
      </c>
      <c r="G245" s="11" t="str">
        <f>"Q"&amp;INT((MONTH(Income_Data[[#This Row],[Date]])-1)/3)+1</f>
        <v>Q2</v>
      </c>
      <c r="H245" s="12">
        <v>348.40000000000003</v>
      </c>
      <c r="I245" s="13">
        <v>268</v>
      </c>
      <c r="J245" s="11">
        <v>13.5</v>
      </c>
      <c r="K245" s="14">
        <v>25.80740740740741</v>
      </c>
      <c r="L245" s="13">
        <v>19.851851851851851</v>
      </c>
      <c r="M245" s="15">
        <v>1509.6172000000001</v>
      </c>
      <c r="N245" s="15">
        <v>1161.2440000000001</v>
      </c>
      <c r="O245" s="15">
        <v>12193.062000000002</v>
      </c>
    </row>
    <row r="246" spans="1:15">
      <c r="A246" s="10">
        <v>45040</v>
      </c>
      <c r="B246" s="25">
        <f>MONTH(Income_Data[[#This Row],[Date]])</f>
        <v>4</v>
      </c>
      <c r="C246" s="18" t="str">
        <f t="shared" si="3"/>
        <v>Apr</v>
      </c>
      <c r="D246" s="18">
        <f>YEAR(Income_Data[[#This Row],[Date]])</f>
        <v>2023</v>
      </c>
      <c r="E246" s="11">
        <v>308</v>
      </c>
      <c r="F246" s="11">
        <f>WEEKNUM(Income_Data[[#This Row],[Date]], 2)</f>
        <v>18</v>
      </c>
      <c r="G246" s="11" t="str">
        <f>"Q"&amp;INT((MONTH(Income_Data[[#This Row],[Date]])-1)/3)+1</f>
        <v>Q2</v>
      </c>
      <c r="H246" s="12">
        <v>465.40000000000003</v>
      </c>
      <c r="I246" s="13">
        <v>358</v>
      </c>
      <c r="J246" s="11">
        <v>17.75</v>
      </c>
      <c r="K246" s="14">
        <v>26.219718309859157</v>
      </c>
      <c r="L246" s="13">
        <v>20.169014084507044</v>
      </c>
      <c r="M246" s="15">
        <v>2016.5782000000002</v>
      </c>
      <c r="N246" s="15">
        <v>1551.2140000000002</v>
      </c>
      <c r="O246" s="15">
        <v>16287.747000000001</v>
      </c>
    </row>
    <row r="247" spans="1:15">
      <c r="A247" s="10">
        <v>45047</v>
      </c>
      <c r="B247" s="25">
        <f>MONTH(Income_Data[[#This Row],[Date]])</f>
        <v>5</v>
      </c>
      <c r="C247" s="18" t="str">
        <f t="shared" si="3"/>
        <v>May</v>
      </c>
      <c r="D247" s="18">
        <f>YEAR(Income_Data[[#This Row],[Date]])</f>
        <v>2023</v>
      </c>
      <c r="E247" s="11">
        <v>309</v>
      </c>
      <c r="F247" s="11">
        <f>WEEKNUM(Income_Data[[#This Row],[Date]], 2)</f>
        <v>19</v>
      </c>
      <c r="G247" s="11" t="str">
        <f>"Q"&amp;INT((MONTH(Income_Data[[#This Row],[Date]])-1)/3)+1</f>
        <v>Q2</v>
      </c>
      <c r="H247" s="12">
        <v>421.2</v>
      </c>
      <c r="I247" s="13">
        <v>324</v>
      </c>
      <c r="J247" s="11">
        <v>15.75</v>
      </c>
      <c r="K247" s="14">
        <v>26.742857142857144</v>
      </c>
      <c r="L247" s="13">
        <v>20.571428571428573</v>
      </c>
      <c r="M247" s="15">
        <v>1825.0596</v>
      </c>
      <c r="N247" s="15">
        <v>1403.8920000000001</v>
      </c>
      <c r="O247" s="15">
        <v>14740.866</v>
      </c>
    </row>
    <row r="248" spans="1:15">
      <c r="A248" s="10">
        <v>45054</v>
      </c>
      <c r="B248" s="25">
        <f>MONTH(Income_Data[[#This Row],[Date]])</f>
        <v>5</v>
      </c>
      <c r="C248" s="18" t="str">
        <f t="shared" si="3"/>
        <v>May</v>
      </c>
      <c r="D248" s="18">
        <f>YEAR(Income_Data[[#This Row],[Date]])</f>
        <v>2023</v>
      </c>
      <c r="E248" s="11">
        <v>310</v>
      </c>
      <c r="F248" s="11">
        <f>WEEKNUM(Income_Data[[#This Row],[Date]], 2)</f>
        <v>20</v>
      </c>
      <c r="G248" s="11" t="str">
        <f>"Q"&amp;INT((MONTH(Income_Data[[#This Row],[Date]])-1)/3)+1</f>
        <v>Q2</v>
      </c>
      <c r="H248" s="12">
        <v>427.7</v>
      </c>
      <c r="I248" s="13">
        <v>329</v>
      </c>
      <c r="J248" s="18">
        <v>16</v>
      </c>
      <c r="K248" s="14">
        <v>26.731249999999999</v>
      </c>
      <c r="L248" s="13">
        <v>20.5625</v>
      </c>
      <c r="M248" s="15">
        <v>1853.2241000000001</v>
      </c>
      <c r="N248" s="15">
        <v>1425.557</v>
      </c>
      <c r="O248" s="15">
        <v>14968.3485</v>
      </c>
    </row>
    <row r="249" spans="1:15">
      <c r="A249" s="10">
        <v>45061</v>
      </c>
      <c r="B249" s="25">
        <f>MONTH(Income_Data[[#This Row],[Date]])</f>
        <v>5</v>
      </c>
      <c r="C249" s="18" t="str">
        <f t="shared" si="3"/>
        <v>May</v>
      </c>
      <c r="D249" s="18">
        <f>YEAR(Income_Data[[#This Row],[Date]])</f>
        <v>2023</v>
      </c>
      <c r="E249" s="11">
        <v>311</v>
      </c>
      <c r="F249" s="11">
        <f>WEEKNUM(Income_Data[[#This Row],[Date]], 2)</f>
        <v>21</v>
      </c>
      <c r="G249" s="11" t="str">
        <f>"Q"&amp;INT((MONTH(Income_Data[[#This Row],[Date]])-1)/3)+1</f>
        <v>Q2</v>
      </c>
      <c r="H249" s="12">
        <v>390</v>
      </c>
      <c r="I249" s="13">
        <v>300</v>
      </c>
      <c r="J249" s="18">
        <v>16.25</v>
      </c>
      <c r="K249" s="14">
        <v>24</v>
      </c>
      <c r="L249" s="13">
        <v>18.46153846153846</v>
      </c>
      <c r="M249" s="15">
        <v>1689.8700000000001</v>
      </c>
      <c r="N249" s="15">
        <v>1299.9000000000001</v>
      </c>
      <c r="O249" s="15">
        <v>13648.95</v>
      </c>
    </row>
    <row r="250" spans="1:15">
      <c r="A250" s="10">
        <v>45068</v>
      </c>
      <c r="B250" s="25">
        <f>MONTH(Income_Data[[#This Row],[Date]])</f>
        <v>5</v>
      </c>
      <c r="C250" s="18" t="str">
        <f t="shared" si="3"/>
        <v>May</v>
      </c>
      <c r="D250" s="18">
        <f>YEAR(Income_Data[[#This Row],[Date]])</f>
        <v>2023</v>
      </c>
      <c r="E250" s="11">
        <v>312</v>
      </c>
      <c r="F250" s="11">
        <f>WEEKNUM(Income_Data[[#This Row],[Date]], 2)</f>
        <v>22</v>
      </c>
      <c r="G250" s="11" t="str">
        <f>"Q"&amp;INT((MONTH(Income_Data[[#This Row],[Date]])-1)/3)+1</f>
        <v>Q2</v>
      </c>
      <c r="H250" s="12">
        <v>440.7</v>
      </c>
      <c r="I250" s="13">
        <v>339</v>
      </c>
      <c r="J250" s="11">
        <v>16.25</v>
      </c>
      <c r="K250" s="14">
        <v>27.12</v>
      </c>
      <c r="L250" s="13">
        <v>20.861538461538462</v>
      </c>
      <c r="M250" s="15">
        <v>1909.5531000000001</v>
      </c>
      <c r="N250" s="15">
        <v>1468.8870000000002</v>
      </c>
      <c r="O250" s="15">
        <v>15423.313500000002</v>
      </c>
    </row>
    <row r="251" spans="1:15">
      <c r="A251" s="10">
        <v>45075</v>
      </c>
      <c r="B251" s="25">
        <f>MONTH(Income_Data[[#This Row],[Date]])</f>
        <v>5</v>
      </c>
      <c r="C251" s="18" t="str">
        <f t="shared" si="3"/>
        <v>May</v>
      </c>
      <c r="D251" s="18">
        <f>YEAR(Income_Data[[#This Row],[Date]])</f>
        <v>2023</v>
      </c>
      <c r="E251" s="11">
        <v>313</v>
      </c>
      <c r="F251" s="11">
        <f>WEEKNUM(Income_Data[[#This Row],[Date]], 2)</f>
        <v>23</v>
      </c>
      <c r="G251" s="11" t="str">
        <f>"Q"&amp;INT((MONTH(Income_Data[[#This Row],[Date]])-1)/3)+1</f>
        <v>Q2</v>
      </c>
      <c r="H251" s="12">
        <v>426.40000000000003</v>
      </c>
      <c r="I251" s="13">
        <v>328</v>
      </c>
      <c r="J251" s="11">
        <v>15.25</v>
      </c>
      <c r="K251" s="14">
        <v>27.960655737704919</v>
      </c>
      <c r="L251" s="13">
        <v>21.508196721311474</v>
      </c>
      <c r="M251" s="15">
        <v>1847.5912000000003</v>
      </c>
      <c r="N251" s="15">
        <v>1421.2240000000002</v>
      </c>
      <c r="O251" s="15">
        <v>14922.852000000003</v>
      </c>
    </row>
    <row r="252" spans="1:15">
      <c r="A252" s="10">
        <v>45082</v>
      </c>
      <c r="B252" s="25">
        <f>MONTH(Income_Data[[#This Row],[Date]])</f>
        <v>6</v>
      </c>
      <c r="C252" s="18" t="str">
        <f t="shared" si="3"/>
        <v>Jun</v>
      </c>
      <c r="D252" s="18">
        <f>YEAR(Income_Data[[#This Row],[Date]])</f>
        <v>2023</v>
      </c>
      <c r="E252" s="11">
        <v>314</v>
      </c>
      <c r="F252" s="11">
        <f>WEEKNUM(Income_Data[[#This Row],[Date]], 2)</f>
        <v>24</v>
      </c>
      <c r="G252" s="11" t="str">
        <f>"Q"&amp;INT((MONTH(Income_Data[[#This Row],[Date]])-1)/3)+1</f>
        <v>Q2</v>
      </c>
      <c r="H252" s="12">
        <v>672.1</v>
      </c>
      <c r="I252" s="13">
        <v>517</v>
      </c>
      <c r="J252" s="11">
        <v>23.5</v>
      </c>
      <c r="K252" s="14">
        <v>22</v>
      </c>
      <c r="L252" s="13">
        <v>22</v>
      </c>
      <c r="M252" s="15">
        <v>2912.2093000000004</v>
      </c>
      <c r="N252" s="15">
        <v>2240.1610000000001</v>
      </c>
      <c r="O252" s="15">
        <v>23521.690500000001</v>
      </c>
    </row>
    <row r="253" spans="1:15">
      <c r="A253" s="10">
        <v>45089</v>
      </c>
      <c r="B253" s="25">
        <f>MONTH(Income_Data[[#This Row],[Date]])</f>
        <v>6</v>
      </c>
      <c r="C253" s="18" t="str">
        <f t="shared" si="3"/>
        <v>Jun</v>
      </c>
      <c r="D253" s="18">
        <f>YEAR(Income_Data[[#This Row],[Date]])</f>
        <v>2023</v>
      </c>
      <c r="E253" s="11">
        <v>315</v>
      </c>
      <c r="F253" s="11">
        <f>WEEKNUM(Income_Data[[#This Row],[Date]], 2)</f>
        <v>25</v>
      </c>
      <c r="G253" s="11" t="str">
        <f>"Q"&amp;INT((MONTH(Income_Data[[#This Row],[Date]])-1)/3)+1</f>
        <v>Q2</v>
      </c>
      <c r="H253" s="12">
        <v>595.4</v>
      </c>
      <c r="I253" s="13">
        <v>458</v>
      </c>
      <c r="J253" s="11">
        <v>21</v>
      </c>
      <c r="K253" s="14">
        <v>28.352380952380951</v>
      </c>
      <c r="L253" s="13">
        <v>21.80952380952381</v>
      </c>
      <c r="M253" s="15">
        <v>2579.8681999999999</v>
      </c>
      <c r="N253" s="15">
        <v>1984.5140000000001</v>
      </c>
      <c r="O253" s="15">
        <v>20837.397000000001</v>
      </c>
    </row>
    <row r="254" spans="1:15">
      <c r="A254" s="10">
        <v>45096</v>
      </c>
      <c r="B254" s="25">
        <f>MONTH(Income_Data[[#This Row],[Date]])</f>
        <v>6</v>
      </c>
      <c r="C254" s="18" t="str">
        <f t="shared" si="3"/>
        <v>Jun</v>
      </c>
      <c r="D254" s="18">
        <f>YEAR(Income_Data[[#This Row],[Date]])</f>
        <v>2023</v>
      </c>
      <c r="E254" s="11">
        <v>316</v>
      </c>
      <c r="F254" s="11">
        <f>WEEKNUM(Income_Data[[#This Row],[Date]], 2)</f>
        <v>26</v>
      </c>
      <c r="G254" s="11" t="str">
        <f>"Q"&amp;INT((MONTH(Income_Data[[#This Row],[Date]])-1)/3)+1</f>
        <v>Q2</v>
      </c>
      <c r="H254" s="12">
        <v>586.30000000000007</v>
      </c>
      <c r="I254" s="13">
        <v>451</v>
      </c>
      <c r="J254" s="11">
        <v>20.5</v>
      </c>
      <c r="K254" s="14">
        <v>28.600000000000005</v>
      </c>
      <c r="L254" s="13">
        <v>22</v>
      </c>
      <c r="M254" s="15">
        <v>2540.4379000000004</v>
      </c>
      <c r="N254" s="15">
        <v>1954.183</v>
      </c>
      <c r="O254" s="15">
        <v>20518.9215</v>
      </c>
    </row>
    <row r="255" spans="1:15">
      <c r="A255" s="10">
        <v>45117</v>
      </c>
      <c r="B255" s="25">
        <f>MONTH(Income_Data[[#This Row],[Date]])</f>
        <v>7</v>
      </c>
      <c r="C255" s="18" t="str">
        <f t="shared" si="3"/>
        <v>Jul</v>
      </c>
      <c r="D255" s="18">
        <f>YEAR(Income_Data[[#This Row],[Date]])</f>
        <v>2023</v>
      </c>
      <c r="E255" s="11">
        <v>319</v>
      </c>
      <c r="F255" s="11">
        <f>WEEKNUM(Income_Data[[#This Row],[Date]], 2)</f>
        <v>29</v>
      </c>
      <c r="G255" s="11" t="str">
        <f>"Q"&amp;INT((MONTH(Income_Data[[#This Row],[Date]])-1)/3)+1</f>
        <v>Q3</v>
      </c>
      <c r="H255" s="12">
        <v>443.3</v>
      </c>
      <c r="I255" s="13">
        <v>341</v>
      </c>
      <c r="J255" s="11">
        <v>15.25</v>
      </c>
      <c r="K255" s="14">
        <v>29.068852459016394</v>
      </c>
      <c r="L255" s="13">
        <v>22.360655737704917</v>
      </c>
      <c r="M255" s="15">
        <v>1920.8189000000002</v>
      </c>
      <c r="N255" s="15">
        <v>1477.5530000000001</v>
      </c>
      <c r="O255" s="15">
        <v>15514.306500000001</v>
      </c>
    </row>
    <row r="256" spans="1:15">
      <c r="A256" s="10">
        <v>45124</v>
      </c>
      <c r="B256" s="25">
        <f>MONTH(Income_Data[[#This Row],[Date]])</f>
        <v>7</v>
      </c>
      <c r="C256" s="18" t="str">
        <f t="shared" si="3"/>
        <v>Jul</v>
      </c>
      <c r="D256" s="18">
        <f>YEAR(Income_Data[[#This Row],[Date]])</f>
        <v>2023</v>
      </c>
      <c r="E256" s="11">
        <v>320</v>
      </c>
      <c r="F256" s="11">
        <f>WEEKNUM(Income_Data[[#This Row],[Date]], 2)</f>
        <v>30</v>
      </c>
      <c r="G256" s="11" t="str">
        <f>"Q"&amp;INT((MONTH(Income_Data[[#This Row],[Date]])-1)/3)+1</f>
        <v>Q3</v>
      </c>
      <c r="H256" s="12">
        <v>548.6</v>
      </c>
      <c r="I256" s="13">
        <v>422</v>
      </c>
      <c r="J256" s="11">
        <v>19</v>
      </c>
      <c r="K256" s="14">
        <v>28.873684210526317</v>
      </c>
      <c r="L256" s="13">
        <v>22.210526315789473</v>
      </c>
      <c r="M256" s="15">
        <v>2377.0838000000003</v>
      </c>
      <c r="N256" s="15">
        <v>1828.5260000000001</v>
      </c>
      <c r="O256" s="15">
        <v>19199.523000000001</v>
      </c>
    </row>
    <row r="257" spans="1:15">
      <c r="A257" s="10">
        <v>45131</v>
      </c>
      <c r="B257" s="25">
        <f>MONTH(Income_Data[[#This Row],[Date]])</f>
        <v>7</v>
      </c>
      <c r="C257" s="18" t="str">
        <f t="shared" si="3"/>
        <v>Jul</v>
      </c>
      <c r="D257" s="18">
        <f>YEAR(Income_Data[[#This Row],[Date]])</f>
        <v>2023</v>
      </c>
      <c r="E257" s="11">
        <v>321</v>
      </c>
      <c r="F257" s="11">
        <f>WEEKNUM(Income_Data[[#This Row],[Date]], 2)</f>
        <v>31</v>
      </c>
      <c r="G257" s="11" t="str">
        <f>"Q"&amp;INT((MONTH(Income_Data[[#This Row],[Date]])-1)/3)+1</f>
        <v>Q3</v>
      </c>
      <c r="H257" s="12">
        <v>534.30000000000007</v>
      </c>
      <c r="I257" s="13">
        <v>411</v>
      </c>
      <c r="J257" s="11">
        <v>18</v>
      </c>
      <c r="K257" s="14">
        <v>29.683333333333337</v>
      </c>
      <c r="L257" s="13">
        <v>22.833333333333332</v>
      </c>
      <c r="M257" s="15">
        <v>2315.1219000000006</v>
      </c>
      <c r="N257" s="15">
        <v>1780.8630000000001</v>
      </c>
      <c r="O257" s="15">
        <v>18699.0615</v>
      </c>
    </row>
    <row r="258" spans="1:15">
      <c r="A258" s="10">
        <v>45138</v>
      </c>
      <c r="B258" s="25">
        <f>MONTH(Income_Data[[#This Row],[Date]])</f>
        <v>7</v>
      </c>
      <c r="C258" s="18" t="str">
        <f t="shared" si="3"/>
        <v>Jul</v>
      </c>
      <c r="D258" s="18">
        <f>YEAR(Income_Data[[#This Row],[Date]])</f>
        <v>2023</v>
      </c>
      <c r="E258" s="11">
        <v>322</v>
      </c>
      <c r="F258" s="11">
        <f>WEEKNUM(Income_Data[[#This Row],[Date]], 2)</f>
        <v>32</v>
      </c>
      <c r="G258" s="11" t="str">
        <f>"Q"&amp;INT((MONTH(Income_Data[[#This Row],[Date]])-1)/3)+1</f>
        <v>Q3</v>
      </c>
      <c r="H258" s="12">
        <v>392.6</v>
      </c>
      <c r="I258" s="13">
        <v>302</v>
      </c>
      <c r="J258" s="11">
        <v>13.5</v>
      </c>
      <c r="K258" s="14">
        <v>29.081481481481482</v>
      </c>
      <c r="L258" s="13">
        <v>22.37037037037037</v>
      </c>
      <c r="M258" s="15">
        <v>1701.1358000000002</v>
      </c>
      <c r="N258" s="15">
        <v>1308.566</v>
      </c>
      <c r="O258" s="15">
        <v>13739.943000000001</v>
      </c>
    </row>
    <row r="259" spans="1:15">
      <c r="A259" s="10">
        <v>45145</v>
      </c>
      <c r="B259" s="25">
        <f>MONTH(Income_Data[[#This Row],[Date]])</f>
        <v>8</v>
      </c>
      <c r="C259" s="18" t="str">
        <f t="shared" ref="C259:C322" si="4">TEXT(A259, "mmm")</f>
        <v>Aug</v>
      </c>
      <c r="D259" s="18">
        <f>YEAR(Income_Data[[#This Row],[Date]])</f>
        <v>2023</v>
      </c>
      <c r="E259" s="11">
        <v>323</v>
      </c>
      <c r="F259" s="11">
        <f>WEEKNUM(Income_Data[[#This Row],[Date]], 2)</f>
        <v>33</v>
      </c>
      <c r="G259" s="11" t="str">
        <f>"Q"&amp;INT((MONTH(Income_Data[[#This Row],[Date]])-1)/3)+1</f>
        <v>Q3</v>
      </c>
      <c r="H259" s="12">
        <v>240.5</v>
      </c>
      <c r="I259" s="13">
        <v>185</v>
      </c>
      <c r="J259" s="11">
        <v>8.25</v>
      </c>
      <c r="K259" s="14">
        <v>29.151515151515152</v>
      </c>
      <c r="L259" s="13">
        <v>22.424242424242426</v>
      </c>
      <c r="M259" s="15">
        <v>1042.0865000000001</v>
      </c>
      <c r="N259" s="15">
        <v>801.60500000000002</v>
      </c>
      <c r="O259" s="15">
        <v>8416.8525000000009</v>
      </c>
    </row>
    <row r="260" spans="1:15">
      <c r="A260" s="10">
        <v>45152</v>
      </c>
      <c r="B260" s="25">
        <f>MONTH(Income_Data[[#This Row],[Date]])</f>
        <v>8</v>
      </c>
      <c r="C260" s="18" t="str">
        <f t="shared" si="4"/>
        <v>Aug</v>
      </c>
      <c r="D260" s="18">
        <f>YEAR(Income_Data[[#This Row],[Date]])</f>
        <v>2023</v>
      </c>
      <c r="E260" s="11">
        <v>324</v>
      </c>
      <c r="F260" s="11">
        <f>WEEKNUM(Income_Data[[#This Row],[Date]], 2)</f>
        <v>34</v>
      </c>
      <c r="G260" s="11" t="str">
        <f>"Q"&amp;INT((MONTH(Income_Data[[#This Row],[Date]])-1)/3)+1</f>
        <v>Q3</v>
      </c>
      <c r="H260" s="12">
        <v>289.90000000000003</v>
      </c>
      <c r="I260" s="13">
        <v>223</v>
      </c>
      <c r="J260" s="11">
        <v>9.75</v>
      </c>
      <c r="K260" s="14">
        <v>29.733333333333338</v>
      </c>
      <c r="L260" s="13">
        <v>22.871794871794872</v>
      </c>
      <c r="M260" s="15">
        <v>1256.1367000000002</v>
      </c>
      <c r="N260" s="15">
        <v>966.25900000000001</v>
      </c>
      <c r="O260" s="15">
        <v>10145.719499999999</v>
      </c>
    </row>
    <row r="261" spans="1:15">
      <c r="A261" s="10">
        <v>45159</v>
      </c>
      <c r="B261" s="25">
        <f>MONTH(Income_Data[[#This Row],[Date]])</f>
        <v>8</v>
      </c>
      <c r="C261" s="18" t="str">
        <f t="shared" si="4"/>
        <v>Aug</v>
      </c>
      <c r="D261" s="18">
        <f>YEAR(Income_Data[[#This Row],[Date]])</f>
        <v>2023</v>
      </c>
      <c r="E261" s="11">
        <v>325</v>
      </c>
      <c r="F261" s="11">
        <f>WEEKNUM(Income_Data[[#This Row],[Date]], 2)</f>
        <v>35</v>
      </c>
      <c r="G261" s="11" t="str">
        <f>"Q"&amp;INT((MONTH(Income_Data[[#This Row],[Date]])-1)/3)+1</f>
        <v>Q3</v>
      </c>
      <c r="H261" s="12">
        <v>202.8</v>
      </c>
      <c r="I261" s="13">
        <v>156</v>
      </c>
      <c r="J261" s="11">
        <v>7</v>
      </c>
      <c r="K261" s="14">
        <v>28.971428571428572</v>
      </c>
      <c r="L261" s="13">
        <v>22.285714285714285</v>
      </c>
      <c r="M261" s="15">
        <v>878.7324000000001</v>
      </c>
      <c r="N261" s="15">
        <v>675.94799999999998</v>
      </c>
      <c r="O261" s="15">
        <v>7097.4539999999997</v>
      </c>
    </row>
    <row r="262" spans="1:15">
      <c r="A262" s="10">
        <v>45166</v>
      </c>
      <c r="B262" s="25">
        <f>MONTH(Income_Data[[#This Row],[Date]])</f>
        <v>8</v>
      </c>
      <c r="C262" s="18" t="str">
        <f t="shared" si="4"/>
        <v>Aug</v>
      </c>
      <c r="D262" s="18">
        <f>YEAR(Income_Data[[#This Row],[Date]])</f>
        <v>2023</v>
      </c>
      <c r="E262" s="11">
        <v>326</v>
      </c>
      <c r="F262" s="11">
        <f>WEEKNUM(Income_Data[[#This Row],[Date]], 2)</f>
        <v>36</v>
      </c>
      <c r="G262" s="11" t="str">
        <f>"Q"&amp;INT((MONTH(Income_Data[[#This Row],[Date]])-1)/3)+1</f>
        <v>Q3</v>
      </c>
      <c r="H262" s="12">
        <v>244.4</v>
      </c>
      <c r="I262" s="13">
        <v>188</v>
      </c>
      <c r="J262" s="11">
        <v>8.25</v>
      </c>
      <c r="K262" s="14">
        <v>29.624242424242425</v>
      </c>
      <c r="L262" s="13">
        <v>22.787878787878789</v>
      </c>
      <c r="M262" s="15">
        <v>1058.9852000000001</v>
      </c>
      <c r="N262" s="15">
        <v>814.60400000000004</v>
      </c>
      <c r="O262" s="15">
        <v>8553.3420000000006</v>
      </c>
    </row>
    <row r="263" spans="1:15">
      <c r="A263" s="10">
        <v>45173</v>
      </c>
      <c r="B263" s="25">
        <f>MONTH(Income_Data[[#This Row],[Date]])</f>
        <v>9</v>
      </c>
      <c r="C263" s="18" t="str">
        <f t="shared" si="4"/>
        <v>Sep</v>
      </c>
      <c r="D263" s="18">
        <f>YEAR(Income_Data[[#This Row],[Date]])</f>
        <v>2023</v>
      </c>
      <c r="E263" s="11">
        <v>327</v>
      </c>
      <c r="F263" s="11">
        <f>WEEKNUM(Income_Data[[#This Row],[Date]], 2)</f>
        <v>37</v>
      </c>
      <c r="G263" s="11" t="str">
        <f>"Q"&amp;INT((MONTH(Income_Data[[#This Row],[Date]])-1)/3)+1</f>
        <v>Q3</v>
      </c>
      <c r="H263" s="12">
        <v>572</v>
      </c>
      <c r="I263" s="13">
        <v>440</v>
      </c>
      <c r="J263" s="11">
        <v>18.75</v>
      </c>
      <c r="K263" s="14">
        <v>30.506666666666668</v>
      </c>
      <c r="L263" s="13">
        <v>23.466666666666665</v>
      </c>
      <c r="M263" s="15">
        <v>2478.4760000000001</v>
      </c>
      <c r="N263" s="15">
        <v>1906.52</v>
      </c>
      <c r="O263" s="15">
        <v>20018.46</v>
      </c>
    </row>
    <row r="264" spans="1:15">
      <c r="A264" s="10">
        <v>45180</v>
      </c>
      <c r="B264" s="25">
        <f>MONTH(Income_Data[[#This Row],[Date]])</f>
        <v>9</v>
      </c>
      <c r="C264" s="18" t="str">
        <f t="shared" si="4"/>
        <v>Sep</v>
      </c>
      <c r="D264" s="18">
        <f>YEAR(Income_Data[[#This Row],[Date]])</f>
        <v>2023</v>
      </c>
      <c r="E264" s="11">
        <v>328</v>
      </c>
      <c r="F264" s="11">
        <f>WEEKNUM(Income_Data[[#This Row],[Date]], 2)</f>
        <v>38</v>
      </c>
      <c r="G264" s="11" t="str">
        <f>"Q"&amp;INT((MONTH(Income_Data[[#This Row],[Date]])-1)/3)+1</f>
        <v>Q3</v>
      </c>
      <c r="H264" s="12">
        <v>387.40000000000003</v>
      </c>
      <c r="I264" s="13">
        <v>298</v>
      </c>
      <c r="J264" s="11">
        <v>13.5</v>
      </c>
      <c r="K264" s="14">
        <v>28.6962962962963</v>
      </c>
      <c r="L264" s="13">
        <v>22.074074074074073</v>
      </c>
      <c r="M264" s="15">
        <v>1678.6042000000002</v>
      </c>
      <c r="N264" s="15">
        <v>1291.2340000000002</v>
      </c>
      <c r="O264" s="15">
        <v>13557.957000000002</v>
      </c>
    </row>
    <row r="265" spans="1:15">
      <c r="A265" s="10">
        <v>45187</v>
      </c>
      <c r="B265" s="25">
        <f>MONTH(Income_Data[[#This Row],[Date]])</f>
        <v>9</v>
      </c>
      <c r="C265" s="18" t="str">
        <f t="shared" si="4"/>
        <v>Sep</v>
      </c>
      <c r="D265" s="18">
        <f>YEAR(Income_Data[[#This Row],[Date]])</f>
        <v>2023</v>
      </c>
      <c r="E265" s="11">
        <v>329</v>
      </c>
      <c r="F265" s="11">
        <f>WEEKNUM(Income_Data[[#This Row],[Date]], 2)</f>
        <v>39</v>
      </c>
      <c r="G265" s="11" t="str">
        <f>"Q"&amp;INT((MONTH(Income_Data[[#This Row],[Date]])-1)/3)+1</f>
        <v>Q3</v>
      </c>
      <c r="H265" s="12">
        <v>373.1</v>
      </c>
      <c r="I265" s="13">
        <v>287</v>
      </c>
      <c r="J265" s="11">
        <v>12.75</v>
      </c>
      <c r="K265" s="14">
        <v>29.262745098039218</v>
      </c>
      <c r="L265" s="13">
        <v>22.509803921568629</v>
      </c>
      <c r="M265" s="15">
        <v>1616.6423000000002</v>
      </c>
      <c r="N265" s="15">
        <v>1243.5710000000001</v>
      </c>
      <c r="O265" s="15">
        <v>13057.495500000001</v>
      </c>
    </row>
    <row r="266" spans="1:15">
      <c r="A266" s="10">
        <v>45194</v>
      </c>
      <c r="B266" s="25">
        <f>MONTH(Income_Data[[#This Row],[Date]])</f>
        <v>9</v>
      </c>
      <c r="C266" s="18" t="str">
        <f t="shared" si="4"/>
        <v>Sep</v>
      </c>
      <c r="D266" s="18">
        <f>YEAR(Income_Data[[#This Row],[Date]])</f>
        <v>2023</v>
      </c>
      <c r="E266" s="11">
        <v>330</v>
      </c>
      <c r="F266" s="11">
        <f>WEEKNUM(Income_Data[[#This Row],[Date]], 2)</f>
        <v>40</v>
      </c>
      <c r="G266" s="11" t="str">
        <f>"Q"&amp;INT((MONTH(Income_Data[[#This Row],[Date]])-1)/3)+1</f>
        <v>Q3</v>
      </c>
      <c r="H266" s="12">
        <v>403</v>
      </c>
      <c r="I266" s="13">
        <v>310</v>
      </c>
      <c r="J266" s="11">
        <v>14</v>
      </c>
      <c r="K266" s="14">
        <v>28.785714285714285</v>
      </c>
      <c r="L266" s="13">
        <v>22.142857142857142</v>
      </c>
      <c r="M266" s="15">
        <v>1746.1990000000001</v>
      </c>
      <c r="N266" s="15">
        <v>1343.23</v>
      </c>
      <c r="O266" s="15">
        <v>14103.915000000001</v>
      </c>
    </row>
    <row r="267" spans="1:15">
      <c r="A267" s="10">
        <v>45201</v>
      </c>
      <c r="B267" s="25">
        <f>MONTH(Income_Data[[#This Row],[Date]])</f>
        <v>10</v>
      </c>
      <c r="C267" s="18" t="str">
        <f t="shared" si="4"/>
        <v>Oct</v>
      </c>
      <c r="D267" s="18">
        <f>YEAR(Income_Data[[#This Row],[Date]])</f>
        <v>2023</v>
      </c>
      <c r="E267" s="11">
        <v>331</v>
      </c>
      <c r="F267" s="11">
        <f>WEEKNUM(Income_Data[[#This Row],[Date]], 2)</f>
        <v>41</v>
      </c>
      <c r="G267" s="11" t="str">
        <f>"Q"&amp;INT((MONTH(Income_Data[[#This Row],[Date]])-1)/3)+1</f>
        <v>Q4</v>
      </c>
      <c r="H267" s="12">
        <v>248.3</v>
      </c>
      <c r="I267" s="13">
        <v>191</v>
      </c>
      <c r="J267" s="11">
        <v>7.75</v>
      </c>
      <c r="K267" s="14">
        <v>32.038709677419355</v>
      </c>
      <c r="L267" s="13">
        <v>24.64516129032258</v>
      </c>
      <c r="M267" s="15">
        <v>1075.8839</v>
      </c>
      <c r="N267" s="15">
        <v>827.60300000000007</v>
      </c>
      <c r="O267" s="15">
        <v>8689.8315000000002</v>
      </c>
    </row>
    <row r="268" spans="1:15">
      <c r="A268" s="10">
        <v>45208</v>
      </c>
      <c r="B268" s="25">
        <f>MONTH(Income_Data[[#This Row],[Date]])</f>
        <v>10</v>
      </c>
      <c r="C268" s="18" t="str">
        <f t="shared" si="4"/>
        <v>Oct</v>
      </c>
      <c r="D268" s="18">
        <f>YEAR(Income_Data[[#This Row],[Date]])</f>
        <v>2023</v>
      </c>
      <c r="E268" s="11">
        <v>332</v>
      </c>
      <c r="F268" s="11">
        <f>WEEKNUM(Income_Data[[#This Row],[Date]], 2)</f>
        <v>42</v>
      </c>
      <c r="G268" s="11" t="str">
        <f>"Q"&amp;INT((MONTH(Income_Data[[#This Row],[Date]])-1)/3)+1</f>
        <v>Q4</v>
      </c>
      <c r="H268" s="12">
        <v>334.1</v>
      </c>
      <c r="I268" s="13">
        <v>257</v>
      </c>
      <c r="J268" s="11">
        <v>11.25</v>
      </c>
      <c r="K268" s="14">
        <v>29.69777777777778</v>
      </c>
      <c r="L268" s="13">
        <v>22.844444444444445</v>
      </c>
      <c r="M268" s="15">
        <v>1447.6553000000001</v>
      </c>
      <c r="N268" s="15">
        <v>1113.5810000000001</v>
      </c>
      <c r="O268" s="15">
        <v>11692.6005</v>
      </c>
    </row>
    <row r="269" spans="1:15">
      <c r="A269" s="10">
        <v>45215</v>
      </c>
      <c r="B269" s="25">
        <f>MONTH(Income_Data[[#This Row],[Date]])</f>
        <v>10</v>
      </c>
      <c r="C269" s="18" t="str">
        <f t="shared" si="4"/>
        <v>Oct</v>
      </c>
      <c r="D269" s="18">
        <f>YEAR(Income_Data[[#This Row],[Date]])</f>
        <v>2023</v>
      </c>
      <c r="E269" s="11">
        <v>333</v>
      </c>
      <c r="F269" s="11">
        <f>WEEKNUM(Income_Data[[#This Row],[Date]], 2)</f>
        <v>43</v>
      </c>
      <c r="G269" s="11" t="str">
        <f>"Q"&amp;INT((MONTH(Income_Data[[#This Row],[Date]])-1)/3)+1</f>
        <v>Q4</v>
      </c>
      <c r="H269" s="12">
        <v>258.7</v>
      </c>
      <c r="I269" s="13">
        <v>199</v>
      </c>
      <c r="J269" s="11">
        <v>9</v>
      </c>
      <c r="K269" s="14">
        <v>28.744444444444444</v>
      </c>
      <c r="L269" s="13">
        <v>22.111111111111111</v>
      </c>
      <c r="M269" s="15">
        <v>1120.9471000000001</v>
      </c>
      <c r="N269" s="15">
        <v>862.26700000000005</v>
      </c>
      <c r="O269" s="15">
        <v>9053.8035</v>
      </c>
    </row>
    <row r="270" spans="1:15">
      <c r="A270" s="10">
        <v>45222</v>
      </c>
      <c r="B270" s="25">
        <f>MONTH(Income_Data[[#This Row],[Date]])</f>
        <v>10</v>
      </c>
      <c r="C270" s="18" t="str">
        <f t="shared" si="4"/>
        <v>Oct</v>
      </c>
      <c r="D270" s="18">
        <f>YEAR(Income_Data[[#This Row],[Date]])</f>
        <v>2023</v>
      </c>
      <c r="E270" s="11">
        <v>334</v>
      </c>
      <c r="F270" s="11">
        <f>WEEKNUM(Income_Data[[#This Row],[Date]], 2)</f>
        <v>44</v>
      </c>
      <c r="G270" s="11" t="str">
        <f>"Q"&amp;INT((MONTH(Income_Data[[#This Row],[Date]])-1)/3)+1</f>
        <v>Q4</v>
      </c>
      <c r="H270" s="12">
        <v>274.3</v>
      </c>
      <c r="I270" s="13">
        <v>211</v>
      </c>
      <c r="J270" s="11">
        <v>9.25</v>
      </c>
      <c r="K270" s="14">
        <v>29.654054054054054</v>
      </c>
      <c r="L270" s="13">
        <v>22.810810810810811</v>
      </c>
      <c r="M270" s="15">
        <v>1188.5419000000002</v>
      </c>
      <c r="N270" s="15">
        <v>914.26300000000003</v>
      </c>
      <c r="O270" s="15">
        <v>9599.7615000000005</v>
      </c>
    </row>
    <row r="271" spans="1:15">
      <c r="A271" s="10">
        <v>45229</v>
      </c>
      <c r="B271" s="25">
        <f>MONTH(Income_Data[[#This Row],[Date]])</f>
        <v>10</v>
      </c>
      <c r="C271" s="18" t="str">
        <f t="shared" si="4"/>
        <v>Oct</v>
      </c>
      <c r="D271" s="18">
        <f>YEAR(Income_Data[[#This Row],[Date]])</f>
        <v>2023</v>
      </c>
      <c r="E271" s="11">
        <v>335</v>
      </c>
      <c r="F271" s="11">
        <f>WEEKNUM(Income_Data[[#This Row],[Date]], 2)</f>
        <v>45</v>
      </c>
      <c r="G271" s="11" t="str">
        <f>"Q"&amp;INT((MONTH(Income_Data[[#This Row],[Date]])-1)/3)+1</f>
        <v>Q4</v>
      </c>
      <c r="H271" s="12">
        <v>211.9</v>
      </c>
      <c r="I271" s="13">
        <v>163</v>
      </c>
      <c r="J271" s="11">
        <v>7.75</v>
      </c>
      <c r="K271" s="14">
        <v>27.341935483870969</v>
      </c>
      <c r="L271" s="13">
        <v>21.032258064516128</v>
      </c>
      <c r="M271" s="15">
        <v>918.16270000000009</v>
      </c>
      <c r="N271" s="15">
        <v>706.279</v>
      </c>
      <c r="O271" s="15">
        <v>7415.9295000000002</v>
      </c>
    </row>
    <row r="272" spans="1:15">
      <c r="A272" s="10">
        <v>45236</v>
      </c>
      <c r="B272" s="25">
        <f>MONTH(Income_Data[[#This Row],[Date]])</f>
        <v>11</v>
      </c>
      <c r="C272" s="18" t="str">
        <f t="shared" si="4"/>
        <v>Nov</v>
      </c>
      <c r="D272" s="18">
        <f>YEAR(Income_Data[[#This Row],[Date]])</f>
        <v>2023</v>
      </c>
      <c r="E272" s="11">
        <v>336</v>
      </c>
      <c r="F272" s="11">
        <f>WEEKNUM(Income_Data[[#This Row],[Date]], 2)</f>
        <v>46</v>
      </c>
      <c r="G272" s="11" t="str">
        <f>"Q"&amp;INT((MONTH(Income_Data[[#This Row],[Date]])-1)/3)+1</f>
        <v>Q4</v>
      </c>
      <c r="H272" s="12">
        <v>327.60000000000002</v>
      </c>
      <c r="I272" s="13">
        <v>252</v>
      </c>
      <c r="J272" s="11">
        <v>9</v>
      </c>
      <c r="K272" s="14">
        <v>36.400000000000006</v>
      </c>
      <c r="L272" s="13">
        <v>28</v>
      </c>
      <c r="M272" s="15">
        <v>1419.4908000000003</v>
      </c>
      <c r="N272" s="15">
        <v>1091.9159999999999</v>
      </c>
      <c r="O272" s="15">
        <v>11465.117999999999</v>
      </c>
    </row>
    <row r="273" spans="1:15">
      <c r="A273" s="10">
        <v>45243</v>
      </c>
      <c r="B273" s="25">
        <f>MONTH(Income_Data[[#This Row],[Date]])</f>
        <v>11</v>
      </c>
      <c r="C273" s="18" t="str">
        <f t="shared" si="4"/>
        <v>Nov</v>
      </c>
      <c r="D273" s="18">
        <f>YEAR(Income_Data[[#This Row],[Date]])</f>
        <v>2023</v>
      </c>
      <c r="E273" s="11">
        <v>337</v>
      </c>
      <c r="F273" s="11">
        <f>WEEKNUM(Income_Data[[#This Row],[Date]], 2)</f>
        <v>47</v>
      </c>
      <c r="G273" s="11" t="str">
        <f>"Q"&amp;INT((MONTH(Income_Data[[#This Row],[Date]])-1)/3)+1</f>
        <v>Q4</v>
      </c>
      <c r="H273" s="12">
        <v>416</v>
      </c>
      <c r="I273" s="13">
        <v>320</v>
      </c>
      <c r="J273" s="11">
        <v>12.5</v>
      </c>
      <c r="K273" s="14">
        <v>33.28</v>
      </c>
      <c r="L273" s="13">
        <v>25.6</v>
      </c>
      <c r="M273" s="15">
        <v>1802.528</v>
      </c>
      <c r="N273" s="15">
        <v>1386.56</v>
      </c>
      <c r="O273" s="15">
        <v>14558.88</v>
      </c>
    </row>
    <row r="274" spans="1:15">
      <c r="A274" s="10">
        <v>45250</v>
      </c>
      <c r="B274" s="25">
        <f>MONTH(Income_Data[[#This Row],[Date]])</f>
        <v>11</v>
      </c>
      <c r="C274" s="18" t="str">
        <f t="shared" si="4"/>
        <v>Nov</v>
      </c>
      <c r="D274" s="18">
        <f>YEAR(Income_Data[[#This Row],[Date]])</f>
        <v>2023</v>
      </c>
      <c r="E274" s="11">
        <v>338</v>
      </c>
      <c r="F274" s="11">
        <f>WEEKNUM(Income_Data[[#This Row],[Date]], 2)</f>
        <v>48</v>
      </c>
      <c r="G274" s="11" t="str">
        <f>"Q"&amp;INT((MONTH(Income_Data[[#This Row],[Date]])-1)/3)+1</f>
        <v>Q4</v>
      </c>
      <c r="H274" s="12">
        <v>322.40000000000003</v>
      </c>
      <c r="I274" s="13">
        <v>248</v>
      </c>
      <c r="J274" s="11">
        <v>10.75</v>
      </c>
      <c r="K274" s="14">
        <v>29.990697674418609</v>
      </c>
      <c r="L274" s="13">
        <v>23.069767441860463</v>
      </c>
      <c r="M274" s="15">
        <v>1396.9592000000002</v>
      </c>
      <c r="N274" s="15">
        <v>1074.5840000000001</v>
      </c>
      <c r="O274" s="15">
        <v>11283.132000000001</v>
      </c>
    </row>
    <row r="275" spans="1:15">
      <c r="A275" s="10">
        <v>45257</v>
      </c>
      <c r="B275" s="25">
        <f>MONTH(Income_Data[[#This Row],[Date]])</f>
        <v>11</v>
      </c>
      <c r="C275" s="18" t="str">
        <f t="shared" si="4"/>
        <v>Nov</v>
      </c>
      <c r="D275" s="18">
        <f>YEAR(Income_Data[[#This Row],[Date]])</f>
        <v>2023</v>
      </c>
      <c r="E275" s="11">
        <v>339</v>
      </c>
      <c r="F275" s="11">
        <f>WEEKNUM(Income_Data[[#This Row],[Date]], 2)</f>
        <v>49</v>
      </c>
      <c r="G275" s="11" t="str">
        <f>"Q"&amp;INT((MONTH(Income_Data[[#This Row],[Date]])-1)/3)+1</f>
        <v>Q4</v>
      </c>
      <c r="H275" s="12">
        <v>382.2</v>
      </c>
      <c r="I275" s="13">
        <v>294</v>
      </c>
      <c r="J275" s="11">
        <v>13</v>
      </c>
      <c r="K275" s="14">
        <v>29.4</v>
      </c>
      <c r="L275" s="13">
        <v>22.615384615384617</v>
      </c>
      <c r="M275" s="15">
        <v>1656.0726</v>
      </c>
      <c r="N275" s="15">
        <v>1273.902</v>
      </c>
      <c r="O275" s="15">
        <v>13375.971000000001</v>
      </c>
    </row>
    <row r="276" spans="1:15">
      <c r="A276" s="10">
        <v>45264</v>
      </c>
      <c r="B276" s="25">
        <f>MONTH(Income_Data[[#This Row],[Date]])</f>
        <v>12</v>
      </c>
      <c r="C276" s="18" t="str">
        <f t="shared" si="4"/>
        <v>Dec</v>
      </c>
      <c r="D276" s="18">
        <f>YEAR(Income_Data[[#This Row],[Date]])</f>
        <v>2023</v>
      </c>
      <c r="E276" s="11">
        <v>340</v>
      </c>
      <c r="F276" s="11">
        <f>WEEKNUM(Income_Data[[#This Row],[Date]], 2)</f>
        <v>50</v>
      </c>
      <c r="G276" s="11" t="str">
        <f>"Q"&amp;INT((MONTH(Income_Data[[#This Row],[Date]])-1)/3)+1</f>
        <v>Q4</v>
      </c>
      <c r="H276" s="12">
        <v>438.1</v>
      </c>
      <c r="I276" s="13">
        <v>337</v>
      </c>
      <c r="J276" s="11">
        <v>14.25</v>
      </c>
      <c r="K276" s="14">
        <v>30.743859649122808</v>
      </c>
      <c r="L276" s="13">
        <v>23.649122807017545</v>
      </c>
      <c r="M276" s="15">
        <v>1898.2873000000002</v>
      </c>
      <c r="N276" s="15">
        <v>1460.221</v>
      </c>
      <c r="O276" s="15">
        <v>15332.3205</v>
      </c>
    </row>
    <row r="277" spans="1:15">
      <c r="A277" s="10">
        <v>45271</v>
      </c>
      <c r="B277" s="25">
        <f>MONTH(Income_Data[[#This Row],[Date]])</f>
        <v>12</v>
      </c>
      <c r="C277" s="18" t="str">
        <f t="shared" si="4"/>
        <v>Dec</v>
      </c>
      <c r="D277" s="18">
        <f>YEAR(Income_Data[[#This Row],[Date]])</f>
        <v>2023</v>
      </c>
      <c r="E277" s="11">
        <v>341</v>
      </c>
      <c r="F277" s="11">
        <f>WEEKNUM(Income_Data[[#This Row],[Date]], 2)</f>
        <v>51</v>
      </c>
      <c r="G277" s="11" t="str">
        <f>"Q"&amp;INT((MONTH(Income_Data[[#This Row],[Date]])-1)/3)+1</f>
        <v>Q4</v>
      </c>
      <c r="H277" s="12">
        <v>339.3</v>
      </c>
      <c r="I277" s="13">
        <v>261</v>
      </c>
      <c r="J277" s="11">
        <v>11.75</v>
      </c>
      <c r="K277" s="14">
        <v>28.876595744680852</v>
      </c>
      <c r="L277" s="13">
        <v>22.212765957446809</v>
      </c>
      <c r="M277" s="15">
        <v>1470.1869000000002</v>
      </c>
      <c r="N277" s="15">
        <v>1130.913</v>
      </c>
      <c r="O277" s="15">
        <v>11874.586499999999</v>
      </c>
    </row>
    <row r="278" spans="1:15">
      <c r="A278" s="10">
        <v>45278</v>
      </c>
      <c r="B278" s="25">
        <f>MONTH(Income_Data[[#This Row],[Date]])</f>
        <v>12</v>
      </c>
      <c r="C278" s="18" t="str">
        <f t="shared" si="4"/>
        <v>Dec</v>
      </c>
      <c r="D278" s="18">
        <f>YEAR(Income_Data[[#This Row],[Date]])</f>
        <v>2023</v>
      </c>
      <c r="E278" s="11">
        <v>342</v>
      </c>
      <c r="F278" s="11">
        <f>WEEKNUM(Income_Data[[#This Row],[Date]], 2)</f>
        <v>52</v>
      </c>
      <c r="G278" s="11" t="str">
        <f>"Q"&amp;INT((MONTH(Income_Data[[#This Row],[Date]])-1)/3)+1</f>
        <v>Q4</v>
      </c>
      <c r="H278" s="12">
        <v>442</v>
      </c>
      <c r="I278" s="13">
        <v>340</v>
      </c>
      <c r="J278" s="11">
        <v>15.5</v>
      </c>
      <c r="K278" s="14">
        <v>28.516129032258064</v>
      </c>
      <c r="L278" s="13">
        <v>21.93548387096774</v>
      </c>
      <c r="M278" s="15">
        <v>1915.1860000000001</v>
      </c>
      <c r="N278" s="15">
        <v>1473.22</v>
      </c>
      <c r="O278" s="15">
        <v>15468.81</v>
      </c>
    </row>
    <row r="279" spans="1:15">
      <c r="A279" s="10">
        <v>45285</v>
      </c>
      <c r="B279" s="25">
        <f>MONTH(Income_Data[[#This Row],[Date]])</f>
        <v>12</v>
      </c>
      <c r="C279" s="18" t="str">
        <f t="shared" si="4"/>
        <v>Dec</v>
      </c>
      <c r="D279" s="18">
        <f>YEAR(Income_Data[[#This Row],[Date]])</f>
        <v>2023</v>
      </c>
      <c r="E279" s="11">
        <v>343</v>
      </c>
      <c r="F279" s="11">
        <f>WEEKNUM(Income_Data[[#This Row],[Date]], 2)</f>
        <v>53</v>
      </c>
      <c r="G279" s="11" t="str">
        <f>"Q"&amp;INT((MONTH(Income_Data[[#This Row],[Date]])-1)/3)+1</f>
        <v>Q4</v>
      </c>
      <c r="H279" s="12">
        <v>254.8</v>
      </c>
      <c r="I279" s="13">
        <v>196</v>
      </c>
      <c r="J279" s="11">
        <v>9.25</v>
      </c>
      <c r="K279" s="14">
        <v>27.545945945945949</v>
      </c>
      <c r="L279" s="13">
        <v>21.189189189189189</v>
      </c>
      <c r="M279" s="15">
        <v>1104.0484000000001</v>
      </c>
      <c r="N279" s="15">
        <v>849.26800000000003</v>
      </c>
      <c r="O279" s="15">
        <v>8917.3140000000003</v>
      </c>
    </row>
    <row r="280" spans="1:15">
      <c r="A280" s="10">
        <v>45292</v>
      </c>
      <c r="B280" s="25">
        <f>MONTH(Income_Data[[#This Row],[Date]])</f>
        <v>1</v>
      </c>
      <c r="C280" s="18" t="str">
        <f t="shared" si="4"/>
        <v>Jan</v>
      </c>
      <c r="D280" s="18">
        <f>YEAR(Income_Data[[#This Row],[Date]])</f>
        <v>2024</v>
      </c>
      <c r="E280" s="11">
        <v>344</v>
      </c>
      <c r="F280" s="11">
        <f>WEEKNUM(Income_Data[[#This Row],[Date]], 2)</f>
        <v>1</v>
      </c>
      <c r="G280" s="11" t="str">
        <f>"Q"&amp;INT((MONTH(Income_Data[[#This Row],[Date]])-1)/3)+1</f>
        <v>Q1</v>
      </c>
      <c r="H280" s="12">
        <v>270.40000000000003</v>
      </c>
      <c r="I280" s="13">
        <v>208</v>
      </c>
      <c r="J280" s="11">
        <v>9.5</v>
      </c>
      <c r="K280" s="14">
        <v>28.463157894736845</v>
      </c>
      <c r="L280" s="13">
        <v>21.894736842105264</v>
      </c>
      <c r="M280" s="15">
        <v>1171.6432000000002</v>
      </c>
      <c r="N280" s="15">
        <v>901.26400000000001</v>
      </c>
      <c r="O280" s="15">
        <v>9463.2720000000008</v>
      </c>
    </row>
    <row r="281" spans="1:15">
      <c r="A281" s="10">
        <v>45299</v>
      </c>
      <c r="B281" s="25">
        <f>MONTH(Income_Data[[#This Row],[Date]])</f>
        <v>1</v>
      </c>
      <c r="C281" s="18" t="str">
        <f t="shared" si="4"/>
        <v>Jan</v>
      </c>
      <c r="D281" s="18">
        <f>YEAR(Income_Data[[#This Row],[Date]])</f>
        <v>2024</v>
      </c>
      <c r="E281" s="11">
        <v>345</v>
      </c>
      <c r="F281" s="11">
        <f>WEEKNUM(Income_Data[[#This Row],[Date]], 2)</f>
        <v>2</v>
      </c>
      <c r="G281" s="11" t="str">
        <f>"Q"&amp;INT((MONTH(Income_Data[[#This Row],[Date]])-1)/3)+1</f>
        <v>Q1</v>
      </c>
      <c r="H281" s="12">
        <v>356.2</v>
      </c>
      <c r="I281" s="13">
        <v>274</v>
      </c>
      <c r="J281" s="11">
        <v>12</v>
      </c>
      <c r="K281" s="14">
        <v>29.683333333333334</v>
      </c>
      <c r="L281" s="13">
        <v>22.833333333333332</v>
      </c>
      <c r="M281" s="15">
        <v>1543.4146000000001</v>
      </c>
      <c r="N281" s="15">
        <v>1187.242</v>
      </c>
      <c r="O281" s="15">
        <v>12466.040999999999</v>
      </c>
    </row>
    <row r="282" spans="1:15">
      <c r="A282" s="10">
        <v>45306</v>
      </c>
      <c r="B282" s="25">
        <f>MONTH(Income_Data[[#This Row],[Date]])</f>
        <v>1</v>
      </c>
      <c r="C282" s="18" t="str">
        <f t="shared" si="4"/>
        <v>Jan</v>
      </c>
      <c r="D282" s="18">
        <f>YEAR(Income_Data[[#This Row],[Date]])</f>
        <v>2024</v>
      </c>
      <c r="E282" s="11">
        <v>346</v>
      </c>
      <c r="F282" s="11">
        <f>WEEKNUM(Income_Data[[#This Row],[Date]], 2)</f>
        <v>3</v>
      </c>
      <c r="G282" s="11" t="str">
        <f>"Q"&amp;INT((MONTH(Income_Data[[#This Row],[Date]])-1)/3)+1</f>
        <v>Q1</v>
      </c>
      <c r="H282" s="12">
        <v>435.5</v>
      </c>
      <c r="I282" s="13">
        <v>335</v>
      </c>
      <c r="J282" s="11">
        <v>14.5</v>
      </c>
      <c r="K282" s="14">
        <v>30.03448275862069</v>
      </c>
      <c r="L282" s="13">
        <v>23.103448275862068</v>
      </c>
      <c r="M282" s="15">
        <v>1887.0215000000001</v>
      </c>
      <c r="N282" s="15">
        <v>1451.5550000000001</v>
      </c>
      <c r="O282" s="15">
        <v>15241.327500000001</v>
      </c>
    </row>
    <row r="283" spans="1:15">
      <c r="A283" s="10">
        <v>45313</v>
      </c>
      <c r="B283" s="25">
        <f>MONTH(Income_Data[[#This Row],[Date]])</f>
        <v>1</v>
      </c>
      <c r="C283" s="18" t="str">
        <f t="shared" si="4"/>
        <v>Jan</v>
      </c>
      <c r="D283" s="18">
        <f>YEAR(Income_Data[[#This Row],[Date]])</f>
        <v>2024</v>
      </c>
      <c r="E283" s="11">
        <v>347</v>
      </c>
      <c r="F283" s="11">
        <f>WEEKNUM(Income_Data[[#This Row],[Date]], 2)</f>
        <v>4</v>
      </c>
      <c r="G283" s="11" t="str">
        <f>"Q"&amp;INT((MONTH(Income_Data[[#This Row],[Date]])-1)/3)+1</f>
        <v>Q1</v>
      </c>
      <c r="H283" s="12">
        <v>447.2</v>
      </c>
      <c r="I283" s="13">
        <v>344</v>
      </c>
      <c r="J283" s="11">
        <v>15.25</v>
      </c>
      <c r="K283" s="14">
        <v>29.324590163934424</v>
      </c>
      <c r="L283" s="13">
        <v>22.557377049180328</v>
      </c>
      <c r="M283" s="15">
        <v>1937.7175999999999</v>
      </c>
      <c r="N283" s="15">
        <v>1490.5520000000001</v>
      </c>
      <c r="O283" s="15">
        <v>15650.796000000002</v>
      </c>
    </row>
    <row r="284" spans="1:15">
      <c r="A284" s="10">
        <v>45320</v>
      </c>
      <c r="B284" s="25">
        <f>MONTH(Income_Data[[#This Row],[Date]])</f>
        <v>1</v>
      </c>
      <c r="C284" s="18" t="str">
        <f t="shared" si="4"/>
        <v>Jan</v>
      </c>
      <c r="D284" s="18">
        <f>YEAR(Income_Data[[#This Row],[Date]])</f>
        <v>2024</v>
      </c>
      <c r="E284" s="11">
        <v>348</v>
      </c>
      <c r="F284" s="11">
        <f>WEEKNUM(Income_Data[[#This Row],[Date]], 2)</f>
        <v>5</v>
      </c>
      <c r="G284" s="11" t="str">
        <f>"Q"&amp;INT((MONTH(Income_Data[[#This Row],[Date]])-1)/3)+1</f>
        <v>Q1</v>
      </c>
      <c r="H284" s="12">
        <v>352.3</v>
      </c>
      <c r="I284" s="13">
        <v>271</v>
      </c>
      <c r="J284" s="11">
        <v>11.75</v>
      </c>
      <c r="K284" s="14">
        <v>29.982978723404255</v>
      </c>
      <c r="L284" s="13">
        <v>23.063829787234042</v>
      </c>
      <c r="M284" s="15">
        <v>1526.5159000000001</v>
      </c>
      <c r="N284" s="15">
        <v>1174.2429999999999</v>
      </c>
      <c r="O284" s="15">
        <v>12329.5515</v>
      </c>
    </row>
    <row r="285" spans="1:15">
      <c r="A285" s="10">
        <v>45327</v>
      </c>
      <c r="B285" s="25">
        <f>MONTH(Income_Data[[#This Row],[Date]])</f>
        <v>2</v>
      </c>
      <c r="C285" s="18" t="str">
        <f t="shared" si="4"/>
        <v>Feb</v>
      </c>
      <c r="D285" s="18">
        <f>YEAR(Income_Data[[#This Row],[Date]])</f>
        <v>2024</v>
      </c>
      <c r="E285" s="11">
        <v>349</v>
      </c>
      <c r="F285" s="11">
        <f>WEEKNUM(Income_Data[[#This Row],[Date]], 2)</f>
        <v>6</v>
      </c>
      <c r="G285" s="11" t="str">
        <f>"Q"&amp;INT((MONTH(Income_Data[[#This Row],[Date]])-1)/3)+1</f>
        <v>Q1</v>
      </c>
      <c r="H285" s="12">
        <v>387.40000000000003</v>
      </c>
      <c r="I285" s="13">
        <v>298</v>
      </c>
      <c r="J285" s="11">
        <v>13.25</v>
      </c>
      <c r="K285" s="14">
        <v>29.237735849056605</v>
      </c>
      <c r="L285" s="13">
        <v>22.490566037735849</v>
      </c>
      <c r="M285" s="15">
        <v>1678.6042000000002</v>
      </c>
      <c r="N285" s="15">
        <v>1291.2340000000002</v>
      </c>
      <c r="O285" s="15">
        <v>13557.957000000002</v>
      </c>
    </row>
    <row r="286" spans="1:15">
      <c r="A286" s="10">
        <v>45334</v>
      </c>
      <c r="B286" s="25">
        <f>MONTH(Income_Data[[#This Row],[Date]])</f>
        <v>2</v>
      </c>
      <c r="C286" s="18" t="str">
        <f t="shared" si="4"/>
        <v>Feb</v>
      </c>
      <c r="D286" s="18">
        <f>YEAR(Income_Data[[#This Row],[Date]])</f>
        <v>2024</v>
      </c>
      <c r="E286" s="11">
        <v>350</v>
      </c>
      <c r="F286" s="11">
        <f>WEEKNUM(Income_Data[[#This Row],[Date]], 2)</f>
        <v>7</v>
      </c>
      <c r="G286" s="11" t="str">
        <f>"Q"&amp;INT((MONTH(Income_Data[[#This Row],[Date]])-1)/3)+1</f>
        <v>Q1</v>
      </c>
      <c r="H286" s="12">
        <v>357.5</v>
      </c>
      <c r="I286" s="13">
        <v>275</v>
      </c>
      <c r="J286" s="11">
        <v>12.25</v>
      </c>
      <c r="K286" s="14">
        <v>29.183673469387756</v>
      </c>
      <c r="L286" s="13">
        <v>22.448979591836736</v>
      </c>
      <c r="M286" s="15">
        <v>1549.0475000000001</v>
      </c>
      <c r="N286" s="15">
        <v>1191.575</v>
      </c>
      <c r="O286" s="15">
        <v>12511.5375</v>
      </c>
    </row>
    <row r="287" spans="1:15">
      <c r="A287" s="10">
        <v>45341</v>
      </c>
      <c r="B287" s="25">
        <f>MONTH(Income_Data[[#This Row],[Date]])</f>
        <v>2</v>
      </c>
      <c r="C287" s="18" t="str">
        <f t="shared" si="4"/>
        <v>Feb</v>
      </c>
      <c r="D287" s="18">
        <f>YEAR(Income_Data[[#This Row],[Date]])</f>
        <v>2024</v>
      </c>
      <c r="E287" s="11">
        <v>351</v>
      </c>
      <c r="F287" s="11">
        <f>WEEKNUM(Income_Data[[#This Row],[Date]], 2)</f>
        <v>8</v>
      </c>
      <c r="G287" s="11" t="str">
        <f>"Q"&amp;INT((MONTH(Income_Data[[#This Row],[Date]])-1)/3)+1</f>
        <v>Q1</v>
      </c>
      <c r="H287" s="12">
        <v>356.2</v>
      </c>
      <c r="I287" s="13">
        <v>274</v>
      </c>
      <c r="J287" s="11">
        <v>12.5</v>
      </c>
      <c r="K287" s="14">
        <v>28.495999999999999</v>
      </c>
      <c r="L287" s="13">
        <v>21.92</v>
      </c>
      <c r="M287" s="15">
        <v>1543.4146000000001</v>
      </c>
      <c r="N287" s="15">
        <v>1187.242</v>
      </c>
      <c r="O287" s="15">
        <v>12466.040999999999</v>
      </c>
    </row>
    <row r="288" spans="1:15">
      <c r="A288" s="10">
        <v>45348</v>
      </c>
      <c r="B288" s="25">
        <f>MONTH(Income_Data[[#This Row],[Date]])</f>
        <v>2</v>
      </c>
      <c r="C288" s="18" t="str">
        <f t="shared" si="4"/>
        <v>Feb</v>
      </c>
      <c r="D288" s="18">
        <f>YEAR(Income_Data[[#This Row],[Date]])</f>
        <v>2024</v>
      </c>
      <c r="E288" s="11">
        <v>352</v>
      </c>
      <c r="F288" s="11">
        <f>WEEKNUM(Income_Data[[#This Row],[Date]], 2)</f>
        <v>9</v>
      </c>
      <c r="G288" s="11" t="str">
        <f>"Q"&amp;INT((MONTH(Income_Data[[#This Row],[Date]])-1)/3)+1</f>
        <v>Q1</v>
      </c>
      <c r="H288" s="12">
        <v>396.5</v>
      </c>
      <c r="I288" s="13">
        <v>305</v>
      </c>
      <c r="J288" s="11">
        <v>13.5</v>
      </c>
      <c r="K288" s="14">
        <v>29.37037037037037</v>
      </c>
      <c r="L288" s="13">
        <v>22.592592592592592</v>
      </c>
      <c r="M288" s="15">
        <v>1718.0345</v>
      </c>
      <c r="N288" s="15">
        <v>1321.5650000000001</v>
      </c>
      <c r="O288" s="15">
        <v>13876.432500000001</v>
      </c>
    </row>
    <row r="289" spans="1:15">
      <c r="A289" s="10">
        <v>45355</v>
      </c>
      <c r="B289" s="25">
        <f>MONTH(Income_Data[[#This Row],[Date]])</f>
        <v>3</v>
      </c>
      <c r="C289" s="18" t="str">
        <f t="shared" si="4"/>
        <v>Mar</v>
      </c>
      <c r="D289" s="18">
        <f>YEAR(Income_Data[[#This Row],[Date]])</f>
        <v>2024</v>
      </c>
      <c r="E289" s="11">
        <v>353</v>
      </c>
      <c r="F289" s="11">
        <f>WEEKNUM(Income_Data[[#This Row],[Date]], 2)</f>
        <v>10</v>
      </c>
      <c r="G289" s="11" t="str">
        <f>"Q"&amp;INT((MONTH(Income_Data[[#This Row],[Date]])-1)/3)+1</f>
        <v>Q1</v>
      </c>
      <c r="H289" s="12">
        <v>491.40000000000003</v>
      </c>
      <c r="I289" s="13">
        <v>378</v>
      </c>
      <c r="J289" s="11">
        <v>16.25</v>
      </c>
      <c r="K289" s="14">
        <v>30.240000000000002</v>
      </c>
      <c r="L289" s="13">
        <v>23.261538461538461</v>
      </c>
      <c r="M289" s="15">
        <v>2129.2362000000003</v>
      </c>
      <c r="N289" s="15">
        <v>1637.874</v>
      </c>
      <c r="O289" s="15">
        <v>17197.677</v>
      </c>
    </row>
    <row r="290" spans="1:15">
      <c r="A290" s="10">
        <v>45362</v>
      </c>
      <c r="B290" s="25">
        <f>MONTH(Income_Data[[#This Row],[Date]])</f>
        <v>3</v>
      </c>
      <c r="C290" s="18" t="str">
        <f t="shared" si="4"/>
        <v>Mar</v>
      </c>
      <c r="D290" s="18">
        <f>YEAR(Income_Data[[#This Row],[Date]])</f>
        <v>2024</v>
      </c>
      <c r="E290" s="11">
        <v>354</v>
      </c>
      <c r="F290" s="11">
        <f>WEEKNUM(Income_Data[[#This Row],[Date]], 2)</f>
        <v>11</v>
      </c>
      <c r="G290" s="11" t="str">
        <f>"Q"&amp;INT((MONTH(Income_Data[[#This Row],[Date]])-1)/3)+1</f>
        <v>Q1</v>
      </c>
      <c r="H290" s="12">
        <v>562.9</v>
      </c>
      <c r="I290" s="13">
        <v>433</v>
      </c>
      <c r="J290" s="11">
        <v>19.25</v>
      </c>
      <c r="K290" s="14">
        <v>29.241558441558439</v>
      </c>
      <c r="L290" s="13">
        <v>22.493506493506494</v>
      </c>
      <c r="M290" s="15">
        <v>2439.0457000000001</v>
      </c>
      <c r="N290" s="15">
        <v>1876.1890000000001</v>
      </c>
      <c r="O290" s="15">
        <v>19699.984500000002</v>
      </c>
    </row>
    <row r="291" spans="1:15">
      <c r="A291" s="10">
        <v>45369</v>
      </c>
      <c r="B291" s="25">
        <f>MONTH(Income_Data[[#This Row],[Date]])</f>
        <v>3</v>
      </c>
      <c r="C291" s="18" t="str">
        <f t="shared" si="4"/>
        <v>Mar</v>
      </c>
      <c r="D291" s="18">
        <f>YEAR(Income_Data[[#This Row],[Date]])</f>
        <v>2024</v>
      </c>
      <c r="E291" s="11">
        <v>355</v>
      </c>
      <c r="F291" s="11">
        <f>WEEKNUM(Income_Data[[#This Row],[Date]], 2)</f>
        <v>12</v>
      </c>
      <c r="G291" s="11" t="str">
        <f>"Q"&amp;INT((MONTH(Income_Data[[#This Row],[Date]])-1)/3)+1</f>
        <v>Q1</v>
      </c>
      <c r="H291" s="12">
        <v>388.7</v>
      </c>
      <c r="I291" s="13">
        <v>299</v>
      </c>
      <c r="J291" s="11">
        <v>13</v>
      </c>
      <c r="K291" s="14">
        <v>29.9</v>
      </c>
      <c r="L291" s="13">
        <v>23</v>
      </c>
      <c r="M291" s="15">
        <v>1684.2371000000001</v>
      </c>
      <c r="N291" s="15">
        <v>1295.567</v>
      </c>
      <c r="O291" s="15">
        <v>13603.4535</v>
      </c>
    </row>
    <row r="292" spans="1:15">
      <c r="A292" s="10">
        <v>45376</v>
      </c>
      <c r="B292" s="25">
        <f>MONTH(Income_Data[[#This Row],[Date]])</f>
        <v>3</v>
      </c>
      <c r="C292" s="18" t="str">
        <f t="shared" si="4"/>
        <v>Mar</v>
      </c>
      <c r="D292" s="18">
        <f>YEAR(Income_Data[[#This Row],[Date]])</f>
        <v>2024</v>
      </c>
      <c r="E292" s="11">
        <v>356</v>
      </c>
      <c r="F292" s="11">
        <f>WEEKNUM(Income_Data[[#This Row],[Date]], 2)</f>
        <v>13</v>
      </c>
      <c r="G292" s="11" t="str">
        <f>"Q"&amp;INT((MONTH(Income_Data[[#This Row],[Date]])-1)/3)+1</f>
        <v>Q1</v>
      </c>
      <c r="H292" s="12">
        <v>503.1</v>
      </c>
      <c r="I292" s="13">
        <v>387</v>
      </c>
      <c r="J292" s="11">
        <v>16.25</v>
      </c>
      <c r="K292" s="14">
        <v>30.96</v>
      </c>
      <c r="L292" s="13">
        <v>23.815384615384616</v>
      </c>
      <c r="M292" s="15">
        <v>2179.9323000000004</v>
      </c>
      <c r="N292" s="15">
        <v>1676.8710000000001</v>
      </c>
      <c r="O292" s="15">
        <v>17607.145500000002</v>
      </c>
    </row>
    <row r="293" spans="1:15">
      <c r="A293" s="10">
        <v>45383</v>
      </c>
      <c r="B293" s="25">
        <f>MONTH(Income_Data[[#This Row],[Date]])</f>
        <v>4</v>
      </c>
      <c r="C293" s="18" t="str">
        <f t="shared" si="4"/>
        <v>Apr</v>
      </c>
      <c r="D293" s="18">
        <f>YEAR(Income_Data[[#This Row],[Date]])</f>
        <v>2024</v>
      </c>
      <c r="E293" s="11">
        <v>357</v>
      </c>
      <c r="F293" s="11">
        <f>WEEKNUM(Income_Data[[#This Row],[Date]], 2)</f>
        <v>14</v>
      </c>
      <c r="G293" s="11" t="str">
        <f>"Q"&amp;INT((MONTH(Income_Data[[#This Row],[Date]])-1)/3)+1</f>
        <v>Q2</v>
      </c>
      <c r="H293" s="12">
        <v>425.12599999999998</v>
      </c>
      <c r="I293" s="13">
        <v>327.02</v>
      </c>
      <c r="J293" s="11">
        <v>14.75</v>
      </c>
      <c r="K293" s="14">
        <v>28.822101694915254</v>
      </c>
      <c r="L293" s="13">
        <v>22.170847457627119</v>
      </c>
      <c r="M293" s="15">
        <v>1842.070958</v>
      </c>
      <c r="N293" s="15">
        <v>1416.97766</v>
      </c>
      <c r="O293" s="15">
        <v>14878.265429999999</v>
      </c>
    </row>
    <row r="294" spans="1:15">
      <c r="A294" s="10">
        <v>45390</v>
      </c>
      <c r="B294" s="25">
        <f>MONTH(Income_Data[[#This Row],[Date]])</f>
        <v>4</v>
      </c>
      <c r="C294" s="18" t="str">
        <f t="shared" si="4"/>
        <v>Apr</v>
      </c>
      <c r="D294" s="18">
        <f>YEAR(Income_Data[[#This Row],[Date]])</f>
        <v>2024</v>
      </c>
      <c r="E294" s="11">
        <v>358</v>
      </c>
      <c r="F294" s="11">
        <f>WEEKNUM(Income_Data[[#This Row],[Date]], 2)</f>
        <v>15</v>
      </c>
      <c r="G294" s="11" t="str">
        <f>"Q"&amp;INT((MONTH(Income_Data[[#This Row],[Date]])-1)/3)+1</f>
        <v>Q2</v>
      </c>
      <c r="H294" s="12">
        <v>508.3</v>
      </c>
      <c r="I294" s="13">
        <v>391</v>
      </c>
      <c r="J294" s="11">
        <v>16.75</v>
      </c>
      <c r="K294" s="14">
        <v>30.346268656716418</v>
      </c>
      <c r="L294" s="13">
        <v>23.343283582089551</v>
      </c>
      <c r="M294" s="15">
        <v>2202.4639000000002</v>
      </c>
      <c r="N294" s="15">
        <v>1694.203</v>
      </c>
      <c r="O294" s="15">
        <v>17789.1315</v>
      </c>
    </row>
    <row r="295" spans="1:15">
      <c r="A295" s="10">
        <v>45397</v>
      </c>
      <c r="B295" s="25">
        <f>MONTH(Income_Data[[#This Row],[Date]])</f>
        <v>4</v>
      </c>
      <c r="C295" s="18" t="str">
        <f t="shared" si="4"/>
        <v>Apr</v>
      </c>
      <c r="D295" s="18">
        <f>YEAR(Income_Data[[#This Row],[Date]])</f>
        <v>2024</v>
      </c>
      <c r="E295" s="11">
        <v>359</v>
      </c>
      <c r="F295" s="11">
        <f>WEEKNUM(Income_Data[[#This Row],[Date]], 2)</f>
        <v>16</v>
      </c>
      <c r="G295" s="11" t="str">
        <f>"Q"&amp;INT((MONTH(Income_Data[[#This Row],[Date]])-1)/3)+1</f>
        <v>Q2</v>
      </c>
      <c r="H295" s="12">
        <v>397.8</v>
      </c>
      <c r="I295" s="13">
        <v>306</v>
      </c>
      <c r="J295" s="11">
        <v>12.67</v>
      </c>
      <c r="K295" s="14">
        <v>31.397000789265984</v>
      </c>
      <c r="L295" s="13">
        <v>24.151539068666139</v>
      </c>
      <c r="M295" s="15">
        <v>1723.6674</v>
      </c>
      <c r="N295" s="15">
        <v>1325.8980000000001</v>
      </c>
      <c r="O295" s="15">
        <v>13921.929000000002</v>
      </c>
    </row>
    <row r="296" spans="1:15">
      <c r="A296" s="10">
        <v>45404</v>
      </c>
      <c r="B296" s="25">
        <f>MONTH(Income_Data[[#This Row],[Date]])</f>
        <v>4</v>
      </c>
      <c r="C296" s="18" t="str">
        <f t="shared" si="4"/>
        <v>Apr</v>
      </c>
      <c r="D296" s="18">
        <f>YEAR(Income_Data[[#This Row],[Date]])</f>
        <v>2024</v>
      </c>
      <c r="E296" s="11">
        <v>360</v>
      </c>
      <c r="F296" s="11">
        <f>WEEKNUM(Income_Data[[#This Row],[Date]], 2)</f>
        <v>17</v>
      </c>
      <c r="G296" s="11" t="str">
        <f>"Q"&amp;INT((MONTH(Income_Data[[#This Row],[Date]])-1)/3)+1</f>
        <v>Q2</v>
      </c>
      <c r="H296" s="12">
        <v>305.5</v>
      </c>
      <c r="I296" s="13">
        <v>235</v>
      </c>
      <c r="J296" s="11">
        <v>9.75</v>
      </c>
      <c r="K296" s="14">
        <v>31.333333333333332</v>
      </c>
      <c r="L296" s="13">
        <v>24.102564102564102</v>
      </c>
      <c r="M296" s="15">
        <v>1323.7315000000001</v>
      </c>
      <c r="N296" s="15">
        <v>1018.255</v>
      </c>
      <c r="O296" s="15">
        <v>10691.6775</v>
      </c>
    </row>
    <row r="297" spans="1:15">
      <c r="A297" s="10">
        <v>45411</v>
      </c>
      <c r="B297" s="25">
        <f>MONTH(Income_Data[[#This Row],[Date]])</f>
        <v>4</v>
      </c>
      <c r="C297" s="18" t="str">
        <f t="shared" si="4"/>
        <v>Apr</v>
      </c>
      <c r="D297" s="18">
        <f>YEAR(Income_Data[[#This Row],[Date]])</f>
        <v>2024</v>
      </c>
      <c r="E297" s="11">
        <v>361</v>
      </c>
      <c r="F297" s="11">
        <f>WEEKNUM(Income_Data[[#This Row],[Date]], 2)</f>
        <v>18</v>
      </c>
      <c r="G297" s="11" t="str">
        <f>"Q"&amp;INT((MONTH(Income_Data[[#This Row],[Date]])-1)/3)+1</f>
        <v>Q2</v>
      </c>
      <c r="H297" s="12">
        <v>370.5</v>
      </c>
      <c r="I297" s="13">
        <v>285</v>
      </c>
      <c r="J297" s="11">
        <v>12.5</v>
      </c>
      <c r="K297" s="14">
        <v>29.64</v>
      </c>
      <c r="L297" s="13">
        <v>22.8</v>
      </c>
      <c r="M297" s="15">
        <v>1605.3765000000001</v>
      </c>
      <c r="N297" s="15">
        <v>1234.905</v>
      </c>
      <c r="O297" s="15">
        <v>12966.502500000001</v>
      </c>
    </row>
    <row r="298" spans="1:15">
      <c r="A298" s="10">
        <v>45418</v>
      </c>
      <c r="B298" s="25">
        <f>MONTH(Income_Data[[#This Row],[Date]])</f>
        <v>5</v>
      </c>
      <c r="C298" s="18" t="str">
        <f t="shared" si="4"/>
        <v>May</v>
      </c>
      <c r="D298" s="18">
        <f>YEAR(Income_Data[[#This Row],[Date]])</f>
        <v>2024</v>
      </c>
      <c r="E298" s="11">
        <v>362</v>
      </c>
      <c r="F298" s="11">
        <f>WEEKNUM(Income_Data[[#This Row],[Date]], 2)</f>
        <v>19</v>
      </c>
      <c r="G298" s="11" t="str">
        <f>"Q"&amp;INT((MONTH(Income_Data[[#This Row],[Date]])-1)/3)+1</f>
        <v>Q2</v>
      </c>
      <c r="H298" s="12">
        <v>329.25100000000003</v>
      </c>
      <c r="I298" s="13">
        <v>253.27</v>
      </c>
      <c r="J298" s="11">
        <v>10.75</v>
      </c>
      <c r="K298" s="14">
        <v>30.628000000000004</v>
      </c>
      <c r="L298" s="13">
        <v>23.560000000000002</v>
      </c>
      <c r="M298" s="15">
        <v>1426.6445830000002</v>
      </c>
      <c r="N298" s="15">
        <v>1097.4189100000001</v>
      </c>
      <c r="O298" s="15">
        <v>11522.898555000002</v>
      </c>
    </row>
    <row r="299" spans="1:15">
      <c r="A299" s="10">
        <v>45425</v>
      </c>
      <c r="B299" s="25">
        <f>MONTH(Income_Data[[#This Row],[Date]])</f>
        <v>5</v>
      </c>
      <c r="C299" s="18" t="str">
        <f t="shared" si="4"/>
        <v>May</v>
      </c>
      <c r="D299" s="18">
        <f>YEAR(Income_Data[[#This Row],[Date]])</f>
        <v>2024</v>
      </c>
      <c r="E299" s="11">
        <v>363</v>
      </c>
      <c r="F299" s="11">
        <f>WEEKNUM(Income_Data[[#This Row],[Date]], 2)</f>
        <v>20</v>
      </c>
      <c r="G299" s="11" t="str">
        <f>"Q"&amp;INT((MONTH(Income_Data[[#This Row],[Date]])-1)/3)+1</f>
        <v>Q2</v>
      </c>
      <c r="H299" s="12">
        <v>414.7</v>
      </c>
      <c r="I299" s="13">
        <v>319</v>
      </c>
      <c r="J299" s="11">
        <v>12.75</v>
      </c>
      <c r="K299" s="14">
        <v>32.52549019607843</v>
      </c>
      <c r="L299" s="13">
        <v>25.019607843137255</v>
      </c>
      <c r="M299" s="15">
        <v>1796.8951</v>
      </c>
      <c r="N299" s="15">
        <v>1382.2270000000001</v>
      </c>
      <c r="O299" s="15">
        <v>14513.383500000002</v>
      </c>
    </row>
    <row r="300" spans="1:15">
      <c r="A300" s="10">
        <v>45432</v>
      </c>
      <c r="B300" s="25">
        <f>MONTH(Income_Data[[#This Row],[Date]])</f>
        <v>5</v>
      </c>
      <c r="C300" s="18" t="str">
        <f t="shared" si="4"/>
        <v>May</v>
      </c>
      <c r="D300" s="18">
        <f>YEAR(Income_Data[[#This Row],[Date]])</f>
        <v>2024</v>
      </c>
      <c r="E300" s="11">
        <v>364</v>
      </c>
      <c r="F300" s="11">
        <f>WEEKNUM(Income_Data[[#This Row],[Date]], 2)</f>
        <v>21</v>
      </c>
      <c r="G300" s="11" t="str">
        <f>"Q"&amp;INT((MONTH(Income_Data[[#This Row],[Date]])-1)/3)+1</f>
        <v>Q2</v>
      </c>
      <c r="H300" s="12">
        <v>339.3</v>
      </c>
      <c r="I300" s="13">
        <v>261</v>
      </c>
      <c r="J300" s="11">
        <v>10.5</v>
      </c>
      <c r="K300" s="14">
        <v>32.314285714285717</v>
      </c>
      <c r="L300" s="13">
        <v>24.857142857142858</v>
      </c>
      <c r="M300" s="15">
        <v>1470.1869000000002</v>
      </c>
      <c r="N300" s="15">
        <v>1130.913</v>
      </c>
      <c r="O300" s="15">
        <v>11874.586499999999</v>
      </c>
    </row>
    <row r="301" spans="1:15">
      <c r="A301" s="10">
        <v>45439</v>
      </c>
      <c r="B301" s="25">
        <f>MONTH(Income_Data[[#This Row],[Date]])</f>
        <v>5</v>
      </c>
      <c r="C301" s="18" t="str">
        <f t="shared" si="4"/>
        <v>May</v>
      </c>
      <c r="D301" s="18">
        <f>YEAR(Income_Data[[#This Row],[Date]])</f>
        <v>2024</v>
      </c>
      <c r="E301" s="11">
        <v>365</v>
      </c>
      <c r="F301" s="11">
        <f>WEEKNUM(Income_Data[[#This Row],[Date]], 2)</f>
        <v>22</v>
      </c>
      <c r="G301" s="11" t="str">
        <f>"Q"&amp;INT((MONTH(Income_Data[[#This Row],[Date]])-1)/3)+1</f>
        <v>Q2</v>
      </c>
      <c r="H301" s="12">
        <v>291.2</v>
      </c>
      <c r="I301" s="13">
        <v>224</v>
      </c>
      <c r="J301" s="11">
        <v>9</v>
      </c>
      <c r="K301" s="14">
        <v>32.355555555555554</v>
      </c>
      <c r="L301" s="13">
        <v>24.888888888888889</v>
      </c>
      <c r="M301" s="15">
        <v>1261.7696000000001</v>
      </c>
      <c r="N301" s="15">
        <v>970.5920000000001</v>
      </c>
      <c r="O301" s="15">
        <v>10191.216</v>
      </c>
    </row>
    <row r="302" spans="1:15">
      <c r="A302" s="10">
        <v>45446</v>
      </c>
      <c r="B302" s="25">
        <f>MONTH(Income_Data[[#This Row],[Date]])</f>
        <v>6</v>
      </c>
      <c r="C302" s="18" t="str">
        <f t="shared" si="4"/>
        <v>Jun</v>
      </c>
      <c r="D302" s="18">
        <f>YEAR(Income_Data[[#This Row],[Date]])</f>
        <v>2024</v>
      </c>
      <c r="E302" s="11">
        <v>366</v>
      </c>
      <c r="F302" s="11">
        <f>WEEKNUM(Income_Data[[#This Row],[Date]], 2)</f>
        <v>23</v>
      </c>
      <c r="G302" s="11" t="str">
        <f>"Q"&amp;INT((MONTH(Income_Data[[#This Row],[Date]])-1)/3)+1</f>
        <v>Q2</v>
      </c>
      <c r="H302" s="12">
        <v>273</v>
      </c>
      <c r="I302" s="13">
        <v>210</v>
      </c>
      <c r="J302" s="11">
        <v>8.25</v>
      </c>
      <c r="K302" s="14">
        <v>33.090909090909093</v>
      </c>
      <c r="L302" s="13">
        <v>25.454545454545453</v>
      </c>
      <c r="M302" s="15">
        <v>1182.9090000000001</v>
      </c>
      <c r="N302" s="15">
        <v>909.93000000000006</v>
      </c>
      <c r="O302" s="15">
        <v>9554.2650000000012</v>
      </c>
    </row>
    <row r="303" spans="1:15">
      <c r="A303" s="10">
        <v>45453</v>
      </c>
      <c r="B303" s="25">
        <f>MONTH(Income_Data[[#This Row],[Date]])</f>
        <v>6</v>
      </c>
      <c r="C303" s="18" t="str">
        <f t="shared" si="4"/>
        <v>Jun</v>
      </c>
      <c r="D303" s="18">
        <f>YEAR(Income_Data[[#This Row],[Date]])</f>
        <v>2024</v>
      </c>
      <c r="E303" s="11">
        <v>367</v>
      </c>
      <c r="F303" s="11">
        <f>WEEKNUM(Income_Data[[#This Row],[Date]], 2)</f>
        <v>24</v>
      </c>
      <c r="G303" s="11" t="str">
        <f>"Q"&amp;INT((MONTH(Income_Data[[#This Row],[Date]])-1)/3)+1</f>
        <v>Q2</v>
      </c>
      <c r="H303" s="12">
        <v>265.08170000000001</v>
      </c>
      <c r="I303" s="13">
        <v>203.90899999999999</v>
      </c>
      <c r="J303" s="11">
        <v>8.25</v>
      </c>
      <c r="K303" s="14">
        <v>32.131115151515154</v>
      </c>
      <c r="L303" s="13">
        <v>24.716242424242424</v>
      </c>
      <c r="M303" s="15">
        <v>1148.5990061</v>
      </c>
      <c r="N303" s="15">
        <v>883.53769699999998</v>
      </c>
      <c r="O303" s="15">
        <v>9277.1458184999992</v>
      </c>
    </row>
    <row r="304" spans="1:15">
      <c r="A304" s="10">
        <v>45460</v>
      </c>
      <c r="B304" s="25">
        <f>MONTH(Income_Data[[#This Row],[Date]])</f>
        <v>6</v>
      </c>
      <c r="C304" s="18" t="str">
        <f t="shared" si="4"/>
        <v>Jun</v>
      </c>
      <c r="D304" s="18">
        <f>YEAR(Income_Data[[#This Row],[Date]])</f>
        <v>2024</v>
      </c>
      <c r="E304" s="11">
        <v>368</v>
      </c>
      <c r="F304" s="11">
        <f>WEEKNUM(Income_Data[[#This Row],[Date]], 2)</f>
        <v>25</v>
      </c>
      <c r="G304" s="11" t="str">
        <f>"Q"&amp;INT((MONTH(Income_Data[[#This Row],[Date]])-1)/3)+1</f>
        <v>Q2</v>
      </c>
      <c r="H304" s="12">
        <v>149.5</v>
      </c>
      <c r="I304" s="13">
        <v>115</v>
      </c>
      <c r="J304" s="11">
        <v>4.5</v>
      </c>
      <c r="K304" s="14">
        <v>33.222222222222221</v>
      </c>
      <c r="L304" s="13">
        <v>25.555555555555557</v>
      </c>
      <c r="M304" s="15">
        <v>647.7835</v>
      </c>
      <c r="N304" s="15">
        <v>498.29500000000002</v>
      </c>
      <c r="O304" s="15">
        <v>5232.0974999999999</v>
      </c>
    </row>
    <row r="305" spans="1:15">
      <c r="A305" s="10">
        <v>45467</v>
      </c>
      <c r="B305" s="25">
        <f>MONTH(Income_Data[[#This Row],[Date]])</f>
        <v>6</v>
      </c>
      <c r="C305" s="18" t="str">
        <f t="shared" si="4"/>
        <v>Jun</v>
      </c>
      <c r="D305" s="18">
        <f>YEAR(Income_Data[[#This Row],[Date]])</f>
        <v>2024</v>
      </c>
      <c r="E305" s="11">
        <v>369</v>
      </c>
      <c r="F305" s="11">
        <f>WEEKNUM(Income_Data[[#This Row],[Date]], 2)</f>
        <v>26</v>
      </c>
      <c r="G305" s="11" t="str">
        <f>"Q"&amp;INT((MONTH(Income_Data[[#This Row],[Date]])-1)/3)+1</f>
        <v>Q2</v>
      </c>
      <c r="H305" s="12">
        <v>283.40000000000003</v>
      </c>
      <c r="I305" s="13">
        <v>218</v>
      </c>
      <c r="J305" s="11">
        <v>8.75</v>
      </c>
      <c r="K305" s="14">
        <v>32.388571428571431</v>
      </c>
      <c r="L305" s="13">
        <v>24.914285714285715</v>
      </c>
      <c r="M305" s="15">
        <v>1227.9722000000002</v>
      </c>
      <c r="N305" s="15">
        <v>944.59400000000005</v>
      </c>
      <c r="O305" s="15">
        <v>9918.237000000001</v>
      </c>
    </row>
    <row r="306" spans="1:15">
      <c r="A306" s="10">
        <v>45474</v>
      </c>
      <c r="B306" s="25">
        <f>MONTH(Income_Data[[#This Row],[Date]])</f>
        <v>7</v>
      </c>
      <c r="C306" s="18" t="str">
        <f t="shared" si="4"/>
        <v>Jul</v>
      </c>
      <c r="D306" s="18">
        <f>YEAR(Income_Data[[#This Row],[Date]])</f>
        <v>2024</v>
      </c>
      <c r="E306" s="11">
        <v>370</v>
      </c>
      <c r="F306" s="11">
        <f>WEEKNUM(Income_Data[[#This Row],[Date]], 2)</f>
        <v>27</v>
      </c>
      <c r="G306" s="11" t="str">
        <f>"Q"&amp;INT((MONTH(Income_Data[[#This Row],[Date]])-1)/3)+1</f>
        <v>Q3</v>
      </c>
      <c r="H306" s="12">
        <v>189.8</v>
      </c>
      <c r="I306" s="13">
        <v>146</v>
      </c>
      <c r="J306" s="11">
        <v>5.75</v>
      </c>
      <c r="K306" s="14">
        <v>33.008695652173913</v>
      </c>
      <c r="L306" s="13">
        <v>25.391304347826086</v>
      </c>
      <c r="M306" s="15">
        <v>822.40340000000003</v>
      </c>
      <c r="N306" s="15">
        <v>632.61800000000005</v>
      </c>
      <c r="O306" s="15">
        <v>6642.4890000000005</v>
      </c>
    </row>
    <row r="307" spans="1:15">
      <c r="A307" s="10">
        <v>45481</v>
      </c>
      <c r="B307" s="25">
        <f>MONTH(Income_Data[[#This Row],[Date]])</f>
        <v>7</v>
      </c>
      <c r="C307" s="18" t="str">
        <f t="shared" si="4"/>
        <v>Jul</v>
      </c>
      <c r="D307" s="18">
        <f>YEAR(Income_Data[[#This Row],[Date]])</f>
        <v>2024</v>
      </c>
      <c r="E307" s="11">
        <v>371</v>
      </c>
      <c r="F307" s="11">
        <f>WEEKNUM(Income_Data[[#This Row],[Date]], 2)</f>
        <v>28</v>
      </c>
      <c r="G307" s="11" t="str">
        <f>"Q"&amp;INT((MONTH(Income_Data[[#This Row],[Date]])-1)/3)+1</f>
        <v>Q3</v>
      </c>
      <c r="H307" s="12">
        <v>166.4</v>
      </c>
      <c r="I307" s="13">
        <v>128</v>
      </c>
      <c r="J307" s="11">
        <v>5.25</v>
      </c>
      <c r="K307" s="14">
        <v>31.695238095238096</v>
      </c>
      <c r="L307" s="13">
        <v>24.38095238095238</v>
      </c>
      <c r="M307" s="15">
        <v>721.01120000000003</v>
      </c>
      <c r="N307" s="15">
        <v>554.62400000000002</v>
      </c>
      <c r="O307" s="15">
        <v>5823.5520000000006</v>
      </c>
    </row>
    <row r="308" spans="1:15">
      <c r="A308" s="10">
        <v>45488</v>
      </c>
      <c r="B308" s="25">
        <f>MONTH(Income_Data[[#This Row],[Date]])</f>
        <v>7</v>
      </c>
      <c r="C308" s="18" t="str">
        <f t="shared" si="4"/>
        <v>Jul</v>
      </c>
      <c r="D308" s="18">
        <f>YEAR(Income_Data[[#This Row],[Date]])</f>
        <v>2024</v>
      </c>
      <c r="E308" s="11">
        <v>372</v>
      </c>
      <c r="F308" s="11">
        <f>WEEKNUM(Income_Data[[#This Row],[Date]], 2)</f>
        <v>29</v>
      </c>
      <c r="G308" s="11" t="str">
        <f>"Q"&amp;INT((MONTH(Income_Data[[#This Row],[Date]])-1)/3)+1</f>
        <v>Q3</v>
      </c>
      <c r="H308" s="12">
        <v>188.5</v>
      </c>
      <c r="I308" s="13">
        <v>145</v>
      </c>
      <c r="J308" s="11">
        <v>6</v>
      </c>
      <c r="K308" s="14">
        <v>31.416666666666668</v>
      </c>
      <c r="L308" s="13">
        <v>24.166666666666668</v>
      </c>
      <c r="M308" s="15">
        <v>816.77050000000008</v>
      </c>
      <c r="N308" s="15">
        <v>628.28500000000008</v>
      </c>
      <c r="O308" s="15">
        <v>6596.9925000000012</v>
      </c>
    </row>
    <row r="309" spans="1:15">
      <c r="A309" s="10">
        <v>45495</v>
      </c>
      <c r="B309" s="25">
        <f>MONTH(Income_Data[[#This Row],[Date]])</f>
        <v>7</v>
      </c>
      <c r="C309" s="18" t="str">
        <f t="shared" si="4"/>
        <v>Jul</v>
      </c>
      <c r="D309" s="18">
        <f>YEAR(Income_Data[[#This Row],[Date]])</f>
        <v>2024</v>
      </c>
      <c r="E309" s="11">
        <v>373</v>
      </c>
      <c r="F309" s="11">
        <f>WEEKNUM(Income_Data[[#This Row],[Date]], 2)</f>
        <v>30</v>
      </c>
      <c r="G309" s="11" t="str">
        <f>"Q"&amp;INT((MONTH(Income_Data[[#This Row],[Date]])-1)/3)+1</f>
        <v>Q3</v>
      </c>
      <c r="H309" s="12">
        <v>275.60000000000002</v>
      </c>
      <c r="I309" s="13">
        <v>212</v>
      </c>
      <c r="J309" s="11">
        <v>7.75</v>
      </c>
      <c r="K309" s="14">
        <v>35.561290322580646</v>
      </c>
      <c r="L309" s="13">
        <v>27.35483870967742</v>
      </c>
      <c r="M309" s="15">
        <v>1194.1748000000002</v>
      </c>
      <c r="N309" s="15">
        <v>918.596</v>
      </c>
      <c r="O309" s="15">
        <v>9645.2579999999998</v>
      </c>
    </row>
    <row r="310" spans="1:15">
      <c r="A310" s="10">
        <v>45502</v>
      </c>
      <c r="B310" s="25">
        <f>MONTH(Income_Data[[#This Row],[Date]])</f>
        <v>7</v>
      </c>
      <c r="C310" s="18" t="str">
        <f t="shared" si="4"/>
        <v>Jul</v>
      </c>
      <c r="D310" s="18">
        <f>YEAR(Income_Data[[#This Row],[Date]])</f>
        <v>2024</v>
      </c>
      <c r="E310" s="11">
        <v>374</v>
      </c>
      <c r="F310" s="11">
        <f>WEEKNUM(Income_Data[[#This Row],[Date]], 2)</f>
        <v>31</v>
      </c>
      <c r="G310" s="11" t="str">
        <f>"Q"&amp;INT((MONTH(Income_Data[[#This Row],[Date]])-1)/3)+1</f>
        <v>Q3</v>
      </c>
      <c r="H310" s="12">
        <v>286</v>
      </c>
      <c r="I310" s="13">
        <v>220</v>
      </c>
      <c r="J310" s="11">
        <v>8.75</v>
      </c>
      <c r="K310" s="14">
        <v>32.685714285714283</v>
      </c>
      <c r="L310" s="13">
        <v>25.142857142857142</v>
      </c>
      <c r="M310" s="15">
        <v>1239.2380000000001</v>
      </c>
      <c r="N310" s="15">
        <v>953.26</v>
      </c>
      <c r="O310" s="15">
        <v>10009.23</v>
      </c>
    </row>
    <row r="311" spans="1:15">
      <c r="A311" s="10">
        <v>45509</v>
      </c>
      <c r="B311" s="25">
        <f>MONTH(Income_Data[[#This Row],[Date]])</f>
        <v>8</v>
      </c>
      <c r="C311" s="18" t="str">
        <f t="shared" si="4"/>
        <v>Aug</v>
      </c>
      <c r="D311" s="18">
        <f>YEAR(Income_Data[[#This Row],[Date]])</f>
        <v>2024</v>
      </c>
      <c r="E311" s="11">
        <v>375</v>
      </c>
      <c r="F311" s="11">
        <f>WEEKNUM(Income_Data[[#This Row],[Date]], 2)</f>
        <v>32</v>
      </c>
      <c r="G311" s="11" t="str">
        <f>"Q"&amp;INT((MONTH(Income_Data[[#This Row],[Date]])-1)/3)+1</f>
        <v>Q3</v>
      </c>
      <c r="H311" s="12">
        <v>237.9</v>
      </c>
      <c r="I311" s="13">
        <v>183</v>
      </c>
      <c r="J311" s="11">
        <v>7.25</v>
      </c>
      <c r="K311" s="14">
        <v>32.813793103448276</v>
      </c>
      <c r="L311" s="13">
        <v>25.241379310344829</v>
      </c>
      <c r="M311" s="15">
        <v>1030.8207</v>
      </c>
      <c r="N311" s="15">
        <v>792.93900000000008</v>
      </c>
      <c r="O311" s="15">
        <v>8325.8595000000005</v>
      </c>
    </row>
    <row r="312" spans="1:15">
      <c r="A312" s="10">
        <v>45516</v>
      </c>
      <c r="B312" s="25">
        <f>MONTH(Income_Data[[#This Row],[Date]])</f>
        <v>8</v>
      </c>
      <c r="C312" s="18" t="str">
        <f t="shared" si="4"/>
        <v>Aug</v>
      </c>
      <c r="D312" s="18">
        <f>YEAR(Income_Data[[#This Row],[Date]])</f>
        <v>2024</v>
      </c>
      <c r="E312" s="11">
        <v>376</v>
      </c>
      <c r="F312" s="11">
        <f>WEEKNUM(Income_Data[[#This Row],[Date]], 2)</f>
        <v>33</v>
      </c>
      <c r="G312" s="11" t="str">
        <f>"Q"&amp;INT((MONTH(Income_Data[[#This Row],[Date]])-1)/3)+1</f>
        <v>Q3</v>
      </c>
      <c r="H312" s="12">
        <v>249.60000000000002</v>
      </c>
      <c r="I312" s="13">
        <v>192</v>
      </c>
      <c r="J312" s="11">
        <v>7.5</v>
      </c>
      <c r="K312" s="14">
        <v>33.28</v>
      </c>
      <c r="L312" s="13">
        <v>25.6</v>
      </c>
      <c r="M312" s="15">
        <v>1081.5168000000001</v>
      </c>
      <c r="N312" s="15">
        <v>831.93600000000004</v>
      </c>
      <c r="O312" s="15">
        <v>8735.3279999999995</v>
      </c>
    </row>
    <row r="313" spans="1:15">
      <c r="A313" s="10">
        <v>45523</v>
      </c>
      <c r="B313" s="25">
        <f>MONTH(Income_Data[[#This Row],[Date]])</f>
        <v>8</v>
      </c>
      <c r="C313" s="18" t="str">
        <f t="shared" si="4"/>
        <v>Aug</v>
      </c>
      <c r="D313" s="18">
        <f>YEAR(Income_Data[[#This Row],[Date]])</f>
        <v>2024</v>
      </c>
      <c r="E313" s="11">
        <v>377</v>
      </c>
      <c r="F313" s="11">
        <f>WEEKNUM(Income_Data[[#This Row],[Date]], 2)</f>
        <v>34</v>
      </c>
      <c r="G313" s="11" t="str">
        <f>"Q"&amp;INT((MONTH(Income_Data[[#This Row],[Date]])-1)/3)+1</f>
        <v>Q3</v>
      </c>
      <c r="H313" s="12">
        <v>295.2122875</v>
      </c>
      <c r="I313" s="13">
        <v>227.086375</v>
      </c>
      <c r="J313" s="11">
        <v>9.25</v>
      </c>
      <c r="K313" s="14">
        <v>31.914841891891893</v>
      </c>
      <c r="L313" s="13">
        <v>24.549878378378377</v>
      </c>
      <c r="M313" s="15">
        <v>1279.1548417375</v>
      </c>
      <c r="N313" s="15">
        <v>983.96526287500001</v>
      </c>
      <c r="O313" s="15">
        <v>10331.635260187501</v>
      </c>
    </row>
    <row r="314" spans="1:15">
      <c r="A314" s="10">
        <v>45530</v>
      </c>
      <c r="B314" s="25">
        <f>MONTH(Income_Data[[#This Row],[Date]])</f>
        <v>8</v>
      </c>
      <c r="C314" s="18" t="str">
        <f t="shared" si="4"/>
        <v>Aug</v>
      </c>
      <c r="D314" s="18">
        <f>YEAR(Income_Data[[#This Row],[Date]])</f>
        <v>2024</v>
      </c>
      <c r="E314" s="11">
        <v>378</v>
      </c>
      <c r="F314" s="11">
        <f>WEEKNUM(Income_Data[[#This Row],[Date]], 2)</f>
        <v>35</v>
      </c>
      <c r="G314" s="11" t="str">
        <f>"Q"&amp;INT((MONTH(Income_Data[[#This Row],[Date]])-1)/3)+1</f>
        <v>Q3</v>
      </c>
      <c r="H314" s="12">
        <v>267.8</v>
      </c>
      <c r="I314" s="13">
        <v>206</v>
      </c>
      <c r="J314" s="11">
        <v>8.75</v>
      </c>
      <c r="K314" s="14">
        <v>30.605714285714289</v>
      </c>
      <c r="L314" s="13">
        <v>23.542857142857144</v>
      </c>
      <c r="M314" s="15">
        <v>1160.3774000000001</v>
      </c>
      <c r="N314" s="15">
        <v>892.59800000000007</v>
      </c>
      <c r="O314" s="15">
        <v>9372.2790000000005</v>
      </c>
    </row>
    <row r="315" spans="1:15">
      <c r="A315" s="10">
        <v>45537</v>
      </c>
      <c r="B315" s="25">
        <f>MONTH(Income_Data[[#This Row],[Date]])</f>
        <v>9</v>
      </c>
      <c r="C315" s="18" t="str">
        <f t="shared" si="4"/>
        <v>Sep</v>
      </c>
      <c r="D315" s="18">
        <f>YEAR(Income_Data[[#This Row],[Date]])</f>
        <v>2024</v>
      </c>
      <c r="E315" s="11">
        <v>379</v>
      </c>
      <c r="F315" s="11">
        <f>WEEKNUM(Income_Data[[#This Row],[Date]], 2)</f>
        <v>36</v>
      </c>
      <c r="G315" s="11" t="str">
        <f>"Q"&amp;INT((MONTH(Income_Data[[#This Row],[Date]])-1)/3)+1</f>
        <v>Q3</v>
      </c>
      <c r="H315" s="12">
        <v>345.8</v>
      </c>
      <c r="I315" s="13">
        <v>266</v>
      </c>
      <c r="J315" s="11">
        <v>10.25</v>
      </c>
      <c r="K315" s="14">
        <v>33.736585365853657</v>
      </c>
      <c r="L315" s="13">
        <v>25.951219512195124</v>
      </c>
      <c r="M315" s="15">
        <v>1498.3514</v>
      </c>
      <c r="N315" s="15">
        <v>1152.578</v>
      </c>
      <c r="O315" s="15">
        <v>12102.069</v>
      </c>
    </row>
    <row r="316" spans="1:15">
      <c r="A316" s="10">
        <v>45544</v>
      </c>
      <c r="B316" s="25">
        <f>MONTH(Income_Data[[#This Row],[Date]])</f>
        <v>9</v>
      </c>
      <c r="C316" s="18" t="str">
        <f t="shared" si="4"/>
        <v>Sep</v>
      </c>
      <c r="D316" s="18">
        <f>YEAR(Income_Data[[#This Row],[Date]])</f>
        <v>2024</v>
      </c>
      <c r="E316" s="11">
        <v>380</v>
      </c>
      <c r="F316" s="11">
        <f>WEEKNUM(Income_Data[[#This Row],[Date]], 2)</f>
        <v>37</v>
      </c>
      <c r="G316" s="11" t="str">
        <f>"Q"&amp;INT((MONTH(Income_Data[[#This Row],[Date]])-1)/3)+1</f>
        <v>Q3</v>
      </c>
      <c r="H316" s="12">
        <v>498.83600000000007</v>
      </c>
      <c r="I316" s="13">
        <v>383.72</v>
      </c>
      <c r="J316" s="11">
        <v>15.5</v>
      </c>
      <c r="K316" s="14">
        <v>32.182967741935485</v>
      </c>
      <c r="L316" s="13">
        <v>24.756129032258066</v>
      </c>
      <c r="M316" s="15">
        <v>2161.4563880000005</v>
      </c>
      <c r="N316" s="15">
        <v>1662.6587600000003</v>
      </c>
      <c r="O316" s="15">
        <v>17457.916980000002</v>
      </c>
    </row>
    <row r="317" spans="1:15">
      <c r="A317" s="10">
        <v>45551</v>
      </c>
      <c r="B317" s="25">
        <f>MONTH(Income_Data[[#This Row],[Date]])</f>
        <v>9</v>
      </c>
      <c r="C317" s="18" t="str">
        <f t="shared" si="4"/>
        <v>Sep</v>
      </c>
      <c r="D317" s="18">
        <f>YEAR(Income_Data[[#This Row],[Date]])</f>
        <v>2024</v>
      </c>
      <c r="E317" s="11">
        <v>381</v>
      </c>
      <c r="F317" s="11">
        <f>WEEKNUM(Income_Data[[#This Row],[Date]], 2)</f>
        <v>38</v>
      </c>
      <c r="G317" s="11" t="str">
        <f>"Q"&amp;INT((MONTH(Income_Data[[#This Row],[Date]])-1)/3)+1</f>
        <v>Q3</v>
      </c>
      <c r="H317" s="12">
        <f t="shared" ref="H317:H329" si="5">I317*1.3</f>
        <v>436.8</v>
      </c>
      <c r="I317" s="13">
        <v>336</v>
      </c>
      <c r="J317" s="11">
        <v>14.75</v>
      </c>
      <c r="K317" s="14">
        <f t="shared" ref="K317:K327" si="6">H317/J317</f>
        <v>29.6135593220339</v>
      </c>
      <c r="L317" s="13">
        <f t="shared" ref="L317:L327" si="7">I317/J317</f>
        <v>22.779661016949152</v>
      </c>
      <c r="M317" s="15">
        <f t="shared" ref="M317:M327" si="8">H317*4.333</f>
        <v>1892.6544000000001</v>
      </c>
      <c r="N317" s="15">
        <f t="shared" ref="N317:N327" si="9">I317*4.345</f>
        <v>1459.9199999999998</v>
      </c>
      <c r="O317" s="15">
        <f t="shared" ref="O317:O326" si="10">N317*10.5</f>
        <v>15329.159999999998</v>
      </c>
    </row>
    <row r="318" spans="1:15">
      <c r="A318" s="10">
        <v>45558</v>
      </c>
      <c r="B318" s="25">
        <f>MONTH(Income_Data[[#This Row],[Date]])</f>
        <v>9</v>
      </c>
      <c r="C318" s="18" t="str">
        <f t="shared" si="4"/>
        <v>Sep</v>
      </c>
      <c r="D318" s="18">
        <f>YEAR(Income_Data[[#This Row],[Date]])</f>
        <v>2024</v>
      </c>
      <c r="E318" s="11">
        <v>382</v>
      </c>
      <c r="F318" s="11">
        <f>WEEKNUM(Income_Data[[#This Row],[Date]], 2)</f>
        <v>39</v>
      </c>
      <c r="G318" s="11" t="str">
        <f>"Q"&amp;INT((MONTH(Income_Data[[#This Row],[Date]])-1)/3)+1</f>
        <v>Q3</v>
      </c>
      <c r="H318" s="12">
        <f t="shared" si="5"/>
        <v>461.5</v>
      </c>
      <c r="I318" s="13">
        <v>355</v>
      </c>
      <c r="J318" s="11">
        <v>15</v>
      </c>
      <c r="K318" s="14">
        <f t="shared" si="6"/>
        <v>30.766666666666666</v>
      </c>
      <c r="L318" s="13">
        <f t="shared" si="7"/>
        <v>23.666666666666668</v>
      </c>
      <c r="M318" s="15">
        <f t="shared" si="8"/>
        <v>1999.6795000000002</v>
      </c>
      <c r="N318" s="15">
        <f t="shared" si="9"/>
        <v>1542.4749999999999</v>
      </c>
      <c r="O318" s="15">
        <f t="shared" si="10"/>
        <v>16195.987499999999</v>
      </c>
    </row>
    <row r="319" spans="1:15">
      <c r="A319" s="10">
        <v>45565</v>
      </c>
      <c r="B319" s="25">
        <f>MONTH(Income_Data[[#This Row],[Date]])</f>
        <v>9</v>
      </c>
      <c r="C319" s="18" t="str">
        <f t="shared" si="4"/>
        <v>Sep</v>
      </c>
      <c r="D319" s="18">
        <f>YEAR(Income_Data[[#This Row],[Date]])</f>
        <v>2024</v>
      </c>
      <c r="E319" s="11">
        <v>383</v>
      </c>
      <c r="F319" s="11">
        <f>WEEKNUM(Income_Data[[#This Row],[Date]], 2)</f>
        <v>40</v>
      </c>
      <c r="G319" s="11" t="str">
        <f>"Q"&amp;INT((MONTH(Income_Data[[#This Row],[Date]])-1)/3)+1</f>
        <v>Q3</v>
      </c>
      <c r="H319" s="12">
        <f t="shared" si="5"/>
        <v>403</v>
      </c>
      <c r="I319" s="13">
        <v>310</v>
      </c>
      <c r="J319" s="11">
        <v>12</v>
      </c>
      <c r="K319" s="14">
        <f t="shared" si="6"/>
        <v>33.583333333333336</v>
      </c>
      <c r="L319" s="13">
        <f t="shared" si="7"/>
        <v>25.833333333333332</v>
      </c>
      <c r="M319" s="15">
        <f t="shared" si="8"/>
        <v>1746.1990000000001</v>
      </c>
      <c r="N319" s="15">
        <f t="shared" si="9"/>
        <v>1346.9499999999998</v>
      </c>
      <c r="O319" s="15">
        <f t="shared" si="10"/>
        <v>14142.974999999999</v>
      </c>
    </row>
    <row r="320" spans="1:15">
      <c r="A320" s="10">
        <v>45572</v>
      </c>
      <c r="B320" s="25">
        <f>MONTH(Income_Data[[#This Row],[Date]])</f>
        <v>10</v>
      </c>
      <c r="C320" s="18" t="str">
        <f t="shared" si="4"/>
        <v>Oct</v>
      </c>
      <c r="D320" s="18">
        <f>YEAR(Income_Data[[#This Row],[Date]])</f>
        <v>2024</v>
      </c>
      <c r="E320" s="11">
        <v>384</v>
      </c>
      <c r="F320" s="11">
        <f>WEEKNUM(Income_Data[[#This Row],[Date]], 2)</f>
        <v>41</v>
      </c>
      <c r="G320" s="11" t="str">
        <f>"Q"&amp;INT((MONTH(Income_Data[[#This Row],[Date]])-1)/3)+1</f>
        <v>Q4</v>
      </c>
      <c r="H320" s="12">
        <f t="shared" si="5"/>
        <v>367.90000000000003</v>
      </c>
      <c r="I320" s="13">
        <v>283</v>
      </c>
      <c r="J320" s="11">
        <v>11.5</v>
      </c>
      <c r="K320" s="14">
        <f t="shared" si="6"/>
        <v>31.991304347826091</v>
      </c>
      <c r="L320" s="13">
        <f t="shared" si="7"/>
        <v>24.608695652173914</v>
      </c>
      <c r="M320" s="15">
        <f t="shared" si="8"/>
        <v>1594.1107000000002</v>
      </c>
      <c r="N320" s="15">
        <f t="shared" si="9"/>
        <v>1229.635</v>
      </c>
      <c r="O320" s="15">
        <f t="shared" si="10"/>
        <v>12911.1675</v>
      </c>
    </row>
    <row r="321" spans="1:15">
      <c r="A321" s="10">
        <v>45579</v>
      </c>
      <c r="B321" s="25">
        <f>MONTH(Income_Data[[#This Row],[Date]])</f>
        <v>10</v>
      </c>
      <c r="C321" s="18" t="str">
        <f t="shared" si="4"/>
        <v>Oct</v>
      </c>
      <c r="D321" s="18">
        <f>YEAR(Income_Data[[#This Row],[Date]])</f>
        <v>2024</v>
      </c>
      <c r="E321" s="11">
        <v>385</v>
      </c>
      <c r="F321" s="11">
        <f>WEEKNUM(Income_Data[[#This Row],[Date]], 2)</f>
        <v>42</v>
      </c>
      <c r="G321" s="11" t="str">
        <f>"Q"&amp;INT((MONTH(Income_Data[[#This Row],[Date]])-1)/3)+1</f>
        <v>Q4</v>
      </c>
      <c r="H321" s="12">
        <f t="shared" si="5"/>
        <v>361.40000000000003</v>
      </c>
      <c r="I321" s="13">
        <v>278</v>
      </c>
      <c r="J321" s="11">
        <v>11.25</v>
      </c>
      <c r="K321" s="14">
        <f t="shared" si="6"/>
        <v>32.12444444444445</v>
      </c>
      <c r="L321" s="13">
        <f t="shared" si="7"/>
        <v>24.711111111111112</v>
      </c>
      <c r="M321" s="15">
        <f t="shared" si="8"/>
        <v>1565.9462000000003</v>
      </c>
      <c r="N321" s="15">
        <f t="shared" si="9"/>
        <v>1207.9099999999999</v>
      </c>
      <c r="O321" s="15">
        <f t="shared" si="10"/>
        <v>12683.054999999998</v>
      </c>
    </row>
    <row r="322" spans="1:15">
      <c r="A322" s="10">
        <v>45586</v>
      </c>
      <c r="B322" s="25">
        <f>MONTH(Income_Data[[#This Row],[Date]])</f>
        <v>10</v>
      </c>
      <c r="C322" s="18" t="str">
        <f t="shared" si="4"/>
        <v>Oct</v>
      </c>
      <c r="D322" s="18">
        <f>YEAR(Income_Data[[#This Row],[Date]])</f>
        <v>2024</v>
      </c>
      <c r="E322" s="11">
        <v>386</v>
      </c>
      <c r="F322" s="11">
        <f>WEEKNUM(Income_Data[[#This Row],[Date]], 2)</f>
        <v>43</v>
      </c>
      <c r="G322" s="11" t="str">
        <f>"Q"&amp;INT((MONTH(Income_Data[[#This Row],[Date]])-1)/3)+1</f>
        <v>Q4</v>
      </c>
      <c r="H322" s="12">
        <f t="shared" si="5"/>
        <v>447.2</v>
      </c>
      <c r="I322" s="13">
        <v>344</v>
      </c>
      <c r="J322" s="11">
        <v>14</v>
      </c>
      <c r="K322" s="14">
        <f t="shared" si="6"/>
        <v>31.942857142857143</v>
      </c>
      <c r="L322" s="13">
        <f t="shared" si="7"/>
        <v>24.571428571428573</v>
      </c>
      <c r="M322" s="15">
        <f t="shared" si="8"/>
        <v>1937.7175999999999</v>
      </c>
      <c r="N322" s="15">
        <f t="shared" si="9"/>
        <v>1494.6799999999998</v>
      </c>
      <c r="O322" s="15">
        <f t="shared" si="10"/>
        <v>15694.139999999998</v>
      </c>
    </row>
    <row r="323" spans="1:15">
      <c r="A323" s="10">
        <v>45593</v>
      </c>
      <c r="B323" s="25">
        <f>MONTH(Income_Data[[#This Row],[Date]])</f>
        <v>10</v>
      </c>
      <c r="C323" s="18" t="str">
        <f t="shared" ref="C323:C357" si="11">TEXT(A323, "mmm")</f>
        <v>Oct</v>
      </c>
      <c r="D323" s="18">
        <f>YEAR(Income_Data[[#This Row],[Date]])</f>
        <v>2024</v>
      </c>
      <c r="E323" s="11">
        <v>387</v>
      </c>
      <c r="F323" s="11">
        <f>WEEKNUM(Income_Data[[#This Row],[Date]], 2)</f>
        <v>44</v>
      </c>
      <c r="G323" s="11" t="str">
        <f>"Q"&amp;INT((MONTH(Income_Data[[#This Row],[Date]])-1)/3)+1</f>
        <v>Q4</v>
      </c>
      <c r="H323" s="12">
        <f t="shared" si="5"/>
        <v>232.05</v>
      </c>
      <c r="I323" s="13">
        <v>178.5</v>
      </c>
      <c r="J323" s="11">
        <v>7.5</v>
      </c>
      <c r="K323" s="14">
        <f t="shared" si="6"/>
        <v>30.94</v>
      </c>
      <c r="L323" s="13">
        <f t="shared" si="7"/>
        <v>23.8</v>
      </c>
      <c r="M323" s="15">
        <f t="shared" si="8"/>
        <v>1005.47265</v>
      </c>
      <c r="N323" s="15">
        <f t="shared" si="9"/>
        <v>775.58249999999998</v>
      </c>
      <c r="O323" s="15">
        <f t="shared" si="10"/>
        <v>8143.61625</v>
      </c>
    </row>
    <row r="324" spans="1:15">
      <c r="A324" s="10">
        <v>45600</v>
      </c>
      <c r="B324" s="25">
        <f>MONTH(Income_Data[[#This Row],[Date]])</f>
        <v>11</v>
      </c>
      <c r="C324" s="18" t="str">
        <f t="shared" si="11"/>
        <v>Nov</v>
      </c>
      <c r="D324" s="18">
        <f>YEAR(Income_Data[[#This Row],[Date]])</f>
        <v>2024</v>
      </c>
      <c r="E324" s="11">
        <v>388</v>
      </c>
      <c r="F324" s="11">
        <f>WEEKNUM(Income_Data[[#This Row],[Date]], 2)</f>
        <v>45</v>
      </c>
      <c r="G324" s="11" t="str">
        <f>"Q"&amp;INT((MONTH(Income_Data[[#This Row],[Date]])-1)/3)+1</f>
        <v>Q4</v>
      </c>
      <c r="H324" s="12">
        <f t="shared" si="5"/>
        <v>313.14400000000001</v>
      </c>
      <c r="I324" s="13">
        <v>240.88</v>
      </c>
      <c r="J324" s="11">
        <v>10</v>
      </c>
      <c r="K324" s="14">
        <f t="shared" si="6"/>
        <v>31.314399999999999</v>
      </c>
      <c r="L324" s="13">
        <f t="shared" si="7"/>
        <v>24.088000000000001</v>
      </c>
      <c r="M324" s="15">
        <f t="shared" si="8"/>
        <v>1356.8529520000002</v>
      </c>
      <c r="N324" s="15">
        <f t="shared" si="9"/>
        <v>1046.6235999999999</v>
      </c>
      <c r="O324" s="15">
        <f t="shared" si="10"/>
        <v>10989.547799999998</v>
      </c>
    </row>
    <row r="325" spans="1:15">
      <c r="A325" s="10">
        <v>45607</v>
      </c>
      <c r="B325" s="25">
        <f>MONTH(Income_Data[[#This Row],[Date]])</f>
        <v>11</v>
      </c>
      <c r="C325" s="18" t="str">
        <f t="shared" si="11"/>
        <v>Nov</v>
      </c>
      <c r="D325" s="18">
        <f>YEAR(Income_Data[[#This Row],[Date]])</f>
        <v>2024</v>
      </c>
      <c r="E325" s="11">
        <v>399</v>
      </c>
      <c r="F325" s="11">
        <f>WEEKNUM(Income_Data[[#This Row],[Date]], 2)</f>
        <v>46</v>
      </c>
      <c r="G325" s="11" t="str">
        <f>"Q"&amp;INT((MONTH(Income_Data[[#This Row],[Date]])-1)/3)+1</f>
        <v>Q4</v>
      </c>
      <c r="H325" s="12">
        <f t="shared" si="5"/>
        <v>453.7</v>
      </c>
      <c r="I325" s="13">
        <v>349</v>
      </c>
      <c r="J325" s="11">
        <v>13.75</v>
      </c>
      <c r="K325" s="14">
        <f t="shared" si="6"/>
        <v>32.996363636363633</v>
      </c>
      <c r="L325" s="13">
        <f t="shared" si="7"/>
        <v>25.381818181818183</v>
      </c>
      <c r="M325" s="15">
        <f t="shared" si="8"/>
        <v>1965.8821</v>
      </c>
      <c r="N325" s="15">
        <f t="shared" si="9"/>
        <v>1516.405</v>
      </c>
      <c r="O325" s="15">
        <f t="shared" si="10"/>
        <v>15922.252500000001</v>
      </c>
    </row>
    <row r="326" spans="1:15">
      <c r="A326" s="10">
        <v>45614</v>
      </c>
      <c r="B326" s="25">
        <f>MONTH(Income_Data[[#This Row],[Date]])</f>
        <v>11</v>
      </c>
      <c r="C326" s="18" t="str">
        <f t="shared" si="11"/>
        <v>Nov</v>
      </c>
      <c r="D326" s="18">
        <f>YEAR(Income_Data[[#This Row],[Date]])</f>
        <v>2024</v>
      </c>
      <c r="E326" s="11">
        <v>400</v>
      </c>
      <c r="F326" s="11">
        <f>WEEKNUM(Income_Data[[#This Row],[Date]], 2)</f>
        <v>47</v>
      </c>
      <c r="G326" s="11" t="str">
        <f>"Q"&amp;INT((MONTH(Income_Data[[#This Row],[Date]])-1)/3)+1</f>
        <v>Q4</v>
      </c>
      <c r="H326" s="12">
        <f t="shared" si="5"/>
        <v>403</v>
      </c>
      <c r="I326" s="13">
        <v>310</v>
      </c>
      <c r="J326" s="11">
        <v>12.75</v>
      </c>
      <c r="K326" s="14">
        <f t="shared" si="6"/>
        <v>31.607843137254903</v>
      </c>
      <c r="L326" s="13">
        <f t="shared" si="7"/>
        <v>24.313725490196077</v>
      </c>
      <c r="M326" s="15">
        <f t="shared" si="8"/>
        <v>1746.1990000000001</v>
      </c>
      <c r="N326" s="15">
        <f t="shared" si="9"/>
        <v>1346.9499999999998</v>
      </c>
      <c r="O326" s="15">
        <f t="shared" si="10"/>
        <v>14142.974999999999</v>
      </c>
    </row>
    <row r="327" spans="1:15">
      <c r="A327" s="10">
        <v>45621</v>
      </c>
      <c r="B327" s="25">
        <f>MONTH(Income_Data[[#This Row],[Date]])</f>
        <v>11</v>
      </c>
      <c r="C327" s="18" t="str">
        <f t="shared" si="11"/>
        <v>Nov</v>
      </c>
      <c r="D327" s="18">
        <f>YEAR(Income_Data[[#This Row],[Date]])</f>
        <v>2024</v>
      </c>
      <c r="E327" s="11">
        <v>401</v>
      </c>
      <c r="F327" s="11">
        <f>WEEKNUM(Income_Data[[#This Row],[Date]], 2)</f>
        <v>48</v>
      </c>
      <c r="G327" s="11" t="str">
        <f>"Q"&amp;INT((MONTH(Income_Data[[#This Row],[Date]])-1)/3)+1</f>
        <v>Q4</v>
      </c>
      <c r="H327" s="12">
        <f t="shared" si="5"/>
        <v>319.8</v>
      </c>
      <c r="I327" s="13">
        <v>246</v>
      </c>
      <c r="J327" s="11">
        <v>10</v>
      </c>
      <c r="K327" s="14">
        <f t="shared" si="6"/>
        <v>31.98</v>
      </c>
      <c r="L327" s="13">
        <f t="shared" si="7"/>
        <v>24.6</v>
      </c>
      <c r="M327" s="15">
        <f t="shared" si="8"/>
        <v>1385.6934000000001</v>
      </c>
      <c r="N327" s="15">
        <f t="shared" si="9"/>
        <v>1068.8699999999999</v>
      </c>
      <c r="O327" s="15">
        <f>N327*10.5</f>
        <v>11223.134999999998</v>
      </c>
    </row>
    <row r="328" spans="1:15">
      <c r="A328" s="10">
        <v>45628</v>
      </c>
      <c r="B328" s="25">
        <f>MONTH(Income_Data[[#This Row],[Date]])</f>
        <v>12</v>
      </c>
      <c r="C328" s="18" t="str">
        <f t="shared" si="11"/>
        <v>Dec</v>
      </c>
      <c r="D328" s="18">
        <f>YEAR(Income_Data[[#This Row],[Date]])</f>
        <v>2024</v>
      </c>
      <c r="E328" s="11">
        <v>402</v>
      </c>
      <c r="F328" s="11">
        <f>WEEKNUM(Income_Data[[#This Row],[Date]], 2)</f>
        <v>49</v>
      </c>
      <c r="G328" s="11" t="str">
        <f>"Q"&amp;INT((MONTH(Income_Data[[#This Row],[Date]])-1)/3)+1</f>
        <v>Q4</v>
      </c>
      <c r="H328" s="12">
        <f t="shared" si="5"/>
        <v>97.5</v>
      </c>
      <c r="I328" s="13">
        <v>75</v>
      </c>
      <c r="J328" s="11">
        <v>3.25</v>
      </c>
      <c r="K328" s="14">
        <f>H328/J328</f>
        <v>30</v>
      </c>
      <c r="L328" s="13">
        <f>I328/J328</f>
        <v>23.076923076923077</v>
      </c>
      <c r="M328" s="15">
        <f>H328*4.333</f>
        <v>422.46750000000003</v>
      </c>
      <c r="N328" s="15">
        <f>I328*4.345</f>
        <v>325.875</v>
      </c>
      <c r="O328" s="15">
        <f>N328*10.5</f>
        <v>3421.6875</v>
      </c>
    </row>
    <row r="329" spans="1:15">
      <c r="A329" s="10">
        <v>45635</v>
      </c>
      <c r="B329" s="25">
        <f>MONTH(Income_Data[[#This Row],[Date]])</f>
        <v>12</v>
      </c>
      <c r="C329" s="18" t="str">
        <f t="shared" si="11"/>
        <v>Dec</v>
      </c>
      <c r="D329" s="18">
        <f>YEAR(Income_Data[[#This Row],[Date]])</f>
        <v>2024</v>
      </c>
      <c r="E329" s="11">
        <v>403</v>
      </c>
      <c r="F329" s="11">
        <f>WEEKNUM(Income_Data[[#This Row],[Date]], 2)</f>
        <v>50</v>
      </c>
      <c r="G329" s="11" t="str">
        <f>"Q"&amp;INT((MONTH(Income_Data[[#This Row],[Date]])-1)/3)+1</f>
        <v>Q4</v>
      </c>
      <c r="H329" s="12">
        <f t="shared" si="5"/>
        <v>399.1</v>
      </c>
      <c r="I329" s="13">
        <v>307</v>
      </c>
      <c r="J329" s="11">
        <v>12</v>
      </c>
      <c r="K329" s="14">
        <f>H329/J329</f>
        <v>33.258333333333333</v>
      </c>
      <c r="L329" s="13">
        <f>I329/J329</f>
        <v>25.583333333333332</v>
      </c>
      <c r="M329" s="15">
        <f>H329*4.333</f>
        <v>1729.3003000000001</v>
      </c>
      <c r="N329" s="15">
        <f>I329*4.345</f>
        <v>1333.915</v>
      </c>
      <c r="O329" s="15">
        <f>N329*10.5</f>
        <v>14006.1075</v>
      </c>
    </row>
    <row r="330" spans="1:15">
      <c r="A330" s="10">
        <v>45642</v>
      </c>
      <c r="B330" s="25">
        <f>MONTH(Income_Data[[#This Row],[Date]])</f>
        <v>12</v>
      </c>
      <c r="C330" s="18" t="str">
        <f t="shared" si="11"/>
        <v>Dec</v>
      </c>
      <c r="D330" s="18">
        <f>YEAR(Income_Data[[#This Row],[Date]])</f>
        <v>2024</v>
      </c>
      <c r="E330" s="11">
        <v>404</v>
      </c>
      <c r="F330" s="11">
        <f>WEEKNUM(Income_Data[[#This Row],[Date]], 2)</f>
        <v>51</v>
      </c>
      <c r="G330" s="11" t="str">
        <f>"Q"&amp;INT((MONTH(Income_Data[[#This Row],[Date]])-1)/3)+1</f>
        <v>Q4</v>
      </c>
      <c r="H330" s="12">
        <f>I330*1.3</f>
        <v>409.5</v>
      </c>
      <c r="I330" s="13" t="s">
        <v>394</v>
      </c>
      <c r="J330" s="11" t="s">
        <v>395</v>
      </c>
      <c r="K330" s="14">
        <f>H330/J330</f>
        <v>32.76</v>
      </c>
      <c r="L330" s="13">
        <f>I330/J330</f>
        <v>25.2</v>
      </c>
      <c r="M330" s="15">
        <f>H330*4.333</f>
        <v>1774.3635000000002</v>
      </c>
      <c r="N330" s="15">
        <f>I330*4.345</f>
        <v>1368.675</v>
      </c>
      <c r="O330" s="15">
        <f>N330*10.5</f>
        <v>14371.0875</v>
      </c>
    </row>
    <row r="331" spans="1:15">
      <c r="A331" s="10">
        <v>45649</v>
      </c>
      <c r="B331" s="25">
        <f>MONTH(Income_Data[[#This Row],[Date]])</f>
        <v>12</v>
      </c>
      <c r="C331" s="18" t="str">
        <f t="shared" si="11"/>
        <v>Dec</v>
      </c>
      <c r="D331" s="18">
        <f>YEAR(Income_Data[[#This Row],[Date]])</f>
        <v>2024</v>
      </c>
      <c r="E331" s="11">
        <v>405</v>
      </c>
      <c r="F331" s="11">
        <f>WEEKNUM(Income_Data[[#This Row],[Date]], 2)</f>
        <v>52</v>
      </c>
      <c r="G331" s="11" t="str">
        <f>"Q"&amp;INT((MONTH(Income_Data[[#This Row],[Date]])-1)/3)+1</f>
        <v>Q4</v>
      </c>
      <c r="H331" s="12"/>
      <c r="I331" s="13"/>
      <c r="J331" s="11"/>
      <c r="K331" s="14"/>
      <c r="L331" s="13"/>
      <c r="M331" s="15"/>
      <c r="N331" s="15"/>
      <c r="O331" s="15"/>
    </row>
    <row r="332" spans="1:15">
      <c r="A332" s="10">
        <v>45656</v>
      </c>
      <c r="B332" s="25">
        <f>MONTH(Income_Data[[#This Row],[Date]])</f>
        <v>12</v>
      </c>
      <c r="C332" s="18" t="str">
        <f t="shared" si="11"/>
        <v>Dec</v>
      </c>
      <c r="D332" s="18">
        <f>YEAR(Income_Data[[#This Row],[Date]])</f>
        <v>2024</v>
      </c>
      <c r="E332" s="11">
        <v>406</v>
      </c>
      <c r="F332" s="11">
        <f>WEEKNUM(Income_Data[[#This Row],[Date]], 2)</f>
        <v>53</v>
      </c>
      <c r="G332" s="11" t="str">
        <f>"Q"&amp;INT((MONTH(Income_Data[[#This Row],[Date]])-1)/3)+1</f>
        <v>Q4</v>
      </c>
      <c r="H332" s="12">
        <f t="shared" ref="H332:H357" si="12">I332*1.3</f>
        <v>210.6</v>
      </c>
      <c r="I332" s="13">
        <v>162</v>
      </c>
      <c r="J332" s="11">
        <v>6</v>
      </c>
      <c r="K332" s="14">
        <f t="shared" ref="K332:K357" si="13">H332/J332</f>
        <v>35.1</v>
      </c>
      <c r="L332" s="13">
        <f t="shared" ref="L332:L357" si="14">I332/J332</f>
        <v>27</v>
      </c>
      <c r="M332" s="15">
        <f t="shared" ref="M332:M357" si="15">H332*4.333</f>
        <v>912.52980000000002</v>
      </c>
      <c r="N332" s="15">
        <f t="shared" ref="N332:N357" si="16">I332*4.345</f>
        <v>703.89</v>
      </c>
      <c r="O332" s="15">
        <f t="shared" ref="O332:O336" si="17">N332*10.5</f>
        <v>7390.8450000000003</v>
      </c>
    </row>
    <row r="333" spans="1:15">
      <c r="A333" s="10">
        <v>45663</v>
      </c>
      <c r="B333" s="25">
        <f>MONTH(Income_Data[[#This Row],[Date]])</f>
        <v>1</v>
      </c>
      <c r="C333" s="18" t="str">
        <f t="shared" si="11"/>
        <v>Jan</v>
      </c>
      <c r="D333" s="18">
        <f>YEAR(Income_Data[[#This Row],[Date]])</f>
        <v>2025</v>
      </c>
      <c r="E333" s="11">
        <v>407</v>
      </c>
      <c r="F333" s="11">
        <f>WEEKNUM(Income_Data[[#This Row],[Date]], 2)</f>
        <v>2</v>
      </c>
      <c r="G333" s="11" t="str">
        <f>"Q"&amp;INT((MONTH(Income_Data[[#This Row],[Date]])-1)/3)+1</f>
        <v>Q1</v>
      </c>
      <c r="H333" s="12">
        <f t="shared" si="12"/>
        <v>360.1</v>
      </c>
      <c r="I333" s="13">
        <v>277</v>
      </c>
      <c r="J333" s="11">
        <v>11</v>
      </c>
      <c r="K333" s="14">
        <f t="shared" si="13"/>
        <v>32.736363636363642</v>
      </c>
      <c r="L333" s="13">
        <f t="shared" si="14"/>
        <v>25.181818181818183</v>
      </c>
      <c r="M333" s="15">
        <f t="shared" si="15"/>
        <v>1560.3133000000003</v>
      </c>
      <c r="N333" s="15">
        <f t="shared" si="16"/>
        <v>1203.5649999999998</v>
      </c>
      <c r="O333" s="15">
        <f t="shared" si="17"/>
        <v>12637.432499999999</v>
      </c>
    </row>
    <row r="334" spans="1:15">
      <c r="A334" s="10">
        <v>45670</v>
      </c>
      <c r="B334" s="25">
        <f>MONTH(Income_Data[[#This Row],[Date]])</f>
        <v>1</v>
      </c>
      <c r="C334" s="18" t="str">
        <f t="shared" si="11"/>
        <v>Jan</v>
      </c>
      <c r="D334" s="18">
        <f>YEAR(Income_Data[[#This Row],[Date]])</f>
        <v>2025</v>
      </c>
      <c r="E334" s="11">
        <v>408</v>
      </c>
      <c r="F334" s="11">
        <f>WEEKNUM(Income_Data[[#This Row],[Date]], 2)</f>
        <v>3</v>
      </c>
      <c r="G334" s="11" t="str">
        <f>"Q"&amp;INT((MONTH(Income_Data[[#This Row],[Date]])-1)/3)+1</f>
        <v>Q1</v>
      </c>
      <c r="H334" s="12">
        <f t="shared" si="12"/>
        <v>391.3</v>
      </c>
      <c r="I334" s="13">
        <v>301</v>
      </c>
      <c r="J334" s="11">
        <v>13</v>
      </c>
      <c r="K334" s="14">
        <f t="shared" si="13"/>
        <v>30.1</v>
      </c>
      <c r="L334" s="13">
        <f t="shared" si="14"/>
        <v>23.153846153846153</v>
      </c>
      <c r="M334" s="15">
        <f t="shared" si="15"/>
        <v>1695.5029000000002</v>
      </c>
      <c r="N334" s="15">
        <f t="shared" si="16"/>
        <v>1307.845</v>
      </c>
      <c r="O334" s="15">
        <f t="shared" si="17"/>
        <v>13732.372499999999</v>
      </c>
    </row>
    <row r="335" spans="1:15">
      <c r="A335" s="10">
        <v>45677</v>
      </c>
      <c r="B335" s="25">
        <f>MONTH(Income_Data[[#This Row],[Date]])</f>
        <v>1</v>
      </c>
      <c r="C335" s="18" t="str">
        <f t="shared" si="11"/>
        <v>Jan</v>
      </c>
      <c r="D335" s="18">
        <f>YEAR(Income_Data[[#This Row],[Date]])</f>
        <v>2025</v>
      </c>
      <c r="E335" s="11" t="s">
        <v>396</v>
      </c>
      <c r="F335" s="11">
        <f>WEEKNUM(Income_Data[[#This Row],[Date]], 2)</f>
        <v>4</v>
      </c>
      <c r="G335" s="11" t="str">
        <f>"Q"&amp;INT((MONTH(Income_Data[[#This Row],[Date]])-1)/3)+1</f>
        <v>Q1</v>
      </c>
      <c r="H335" s="12">
        <f t="shared" si="12"/>
        <v>361.40000000000003</v>
      </c>
      <c r="I335" s="13" t="s">
        <v>397</v>
      </c>
      <c r="J335" s="11" t="s">
        <v>398</v>
      </c>
      <c r="K335" s="14">
        <f t="shared" si="13"/>
        <v>32.854545454545459</v>
      </c>
      <c r="L335" s="13">
        <f t="shared" si="14"/>
        <v>25.272727272727273</v>
      </c>
      <c r="M335" s="15">
        <f t="shared" si="15"/>
        <v>1565.9462000000003</v>
      </c>
      <c r="N335" s="15">
        <f t="shared" si="16"/>
        <v>1207.9099999999999</v>
      </c>
      <c r="O335" s="15">
        <f t="shared" si="17"/>
        <v>12683.054999999998</v>
      </c>
    </row>
    <row r="336" spans="1:15">
      <c r="A336" s="10">
        <v>45684</v>
      </c>
      <c r="B336" s="25">
        <f>MONTH(Income_Data[[#This Row],[Date]])</f>
        <v>1</v>
      </c>
      <c r="C336" s="18" t="str">
        <f t="shared" si="11"/>
        <v>Jan</v>
      </c>
      <c r="D336" s="18">
        <f>YEAR(Income_Data[[#This Row],[Date]])</f>
        <v>2025</v>
      </c>
      <c r="E336" s="11" t="s">
        <v>399</v>
      </c>
      <c r="F336" s="11">
        <f>WEEKNUM(Income_Data[[#This Row],[Date]], 2)</f>
        <v>5</v>
      </c>
      <c r="G336" s="11" t="str">
        <f>"Q"&amp;INT((MONTH(Income_Data[[#This Row],[Date]])-1)/3)+1</f>
        <v>Q1</v>
      </c>
      <c r="H336" s="12">
        <f t="shared" si="12"/>
        <v>452.40000000000003</v>
      </c>
      <c r="I336" s="13" t="s">
        <v>400</v>
      </c>
      <c r="J336" s="11" t="s">
        <v>401</v>
      </c>
      <c r="K336" s="14">
        <f t="shared" si="13"/>
        <v>32.901818181818186</v>
      </c>
      <c r="L336" s="13">
        <f t="shared" si="14"/>
        <v>25.309090909090909</v>
      </c>
      <c r="M336" s="15">
        <f t="shared" si="15"/>
        <v>1960.2492000000002</v>
      </c>
      <c r="N336" s="15">
        <f t="shared" si="16"/>
        <v>1512.06</v>
      </c>
      <c r="O336" s="15">
        <f t="shared" si="17"/>
        <v>15876.63</v>
      </c>
    </row>
    <row r="337" spans="1:15">
      <c r="A337" s="10" t="s">
        <v>402</v>
      </c>
      <c r="B337" s="25">
        <f>MONTH(Income_Data[[#This Row],[Date]])</f>
        <v>2</v>
      </c>
      <c r="C337" s="18" t="str">
        <f t="shared" si="11"/>
        <v>Feb</v>
      </c>
      <c r="D337" s="18">
        <f>YEAR(Income_Data[[#This Row],[Date]])</f>
        <v>2025</v>
      </c>
      <c r="E337" s="11" t="s">
        <v>403</v>
      </c>
      <c r="F337" s="11">
        <f>WEEKNUM(Income_Data[[#This Row],[Date]], 2)</f>
        <v>6</v>
      </c>
      <c r="G337" s="11" t="str">
        <f>"Q"&amp;INT((MONTH(Income_Data[[#This Row],[Date]])-1)/3)+1</f>
        <v>Q1</v>
      </c>
      <c r="H337" s="12">
        <f t="shared" si="12"/>
        <v>379.6</v>
      </c>
      <c r="I337" s="13" t="s">
        <v>404</v>
      </c>
      <c r="J337" s="11" t="s">
        <v>405</v>
      </c>
      <c r="K337" s="14">
        <f t="shared" si="13"/>
        <v>33.008695652173913</v>
      </c>
      <c r="L337" s="13">
        <f t="shared" si="14"/>
        <v>25.391304347826086</v>
      </c>
      <c r="M337" s="15">
        <f t="shared" si="15"/>
        <v>1644.8068000000001</v>
      </c>
      <c r="N337" s="15">
        <f t="shared" si="16"/>
        <v>1268.74</v>
      </c>
      <c r="O337" s="15">
        <f>SUBTOTAL(101,[1]!Income_Data_unclean[Projected yearly (10.5 months) GBP])</f>
        <v>12267.573427739555</v>
      </c>
    </row>
    <row r="338" spans="1:15">
      <c r="A338" s="10">
        <v>45698</v>
      </c>
      <c r="B338" s="25">
        <f>MONTH(Income_Data[[#This Row],[Date]])</f>
        <v>2</v>
      </c>
      <c r="C338" s="18" t="str">
        <f t="shared" si="11"/>
        <v>Feb</v>
      </c>
      <c r="D338" s="18">
        <f>YEAR(Income_Data[[#This Row],[Date]])</f>
        <v>2025</v>
      </c>
      <c r="E338" s="11">
        <v>412</v>
      </c>
      <c r="F338" s="11">
        <f>WEEKNUM(Income_Data[[#This Row],[Date]], 2)</f>
        <v>7</v>
      </c>
      <c r="G338" s="11" t="str">
        <f>"Q"&amp;INT((MONTH(Income_Data[[#This Row],[Date]])-1)/3)+1</f>
        <v>Q1</v>
      </c>
      <c r="H338" s="12">
        <f t="shared" si="12"/>
        <v>334.1</v>
      </c>
      <c r="I338" s="13">
        <v>257</v>
      </c>
      <c r="J338" s="11">
        <v>10.75</v>
      </c>
      <c r="K338" s="14">
        <f t="shared" si="13"/>
        <v>31.079069767441862</v>
      </c>
      <c r="L338" s="13">
        <f t="shared" si="14"/>
        <v>23.906976744186046</v>
      </c>
      <c r="M338" s="15">
        <f t="shared" si="15"/>
        <v>1447.6553000000001</v>
      </c>
      <c r="N338" s="15">
        <f t="shared" si="16"/>
        <v>1116.665</v>
      </c>
      <c r="O338" s="15">
        <f t="shared" ref="O338:O357" si="18">N338*10.5</f>
        <v>11724.9825</v>
      </c>
    </row>
    <row r="339" spans="1:15">
      <c r="A339" s="10">
        <v>45705</v>
      </c>
      <c r="B339" s="25">
        <f>MONTH(Income_Data[[#This Row],[Date]])</f>
        <v>2</v>
      </c>
      <c r="C339" s="18" t="str">
        <f t="shared" si="11"/>
        <v>Feb</v>
      </c>
      <c r="D339" s="18">
        <f>YEAR(Income_Data[[#This Row],[Date]])</f>
        <v>2025</v>
      </c>
      <c r="E339" s="11">
        <v>413</v>
      </c>
      <c r="F339" s="11">
        <f>WEEKNUM(Income_Data[[#This Row],[Date]], 2)</f>
        <v>8</v>
      </c>
      <c r="G339" s="11" t="str">
        <f>"Q"&amp;INT((MONTH(Income_Data[[#This Row],[Date]])-1)/3)+1</f>
        <v>Q1</v>
      </c>
      <c r="H339" s="12">
        <f t="shared" si="12"/>
        <v>299</v>
      </c>
      <c r="I339" s="13">
        <v>230</v>
      </c>
      <c r="J339" s="11">
        <v>8.75</v>
      </c>
      <c r="K339" s="14">
        <f t="shared" si="13"/>
        <v>34.171428571428571</v>
      </c>
      <c r="L339" s="13">
        <f t="shared" si="14"/>
        <v>26.285714285714285</v>
      </c>
      <c r="M339" s="15">
        <f t="shared" si="15"/>
        <v>1295.567</v>
      </c>
      <c r="N339" s="15">
        <f t="shared" si="16"/>
        <v>999.34999999999991</v>
      </c>
      <c r="O339" s="15">
        <f t="shared" si="18"/>
        <v>10493.174999999999</v>
      </c>
    </row>
    <row r="340" spans="1:15">
      <c r="A340" s="10">
        <v>45712</v>
      </c>
      <c r="B340" s="25">
        <f>MONTH(Income_Data[[#This Row],[Date]])</f>
        <v>2</v>
      </c>
      <c r="C340" s="18" t="str">
        <f t="shared" si="11"/>
        <v>Feb</v>
      </c>
      <c r="D340" s="18">
        <f>YEAR(Income_Data[[#This Row],[Date]])</f>
        <v>2025</v>
      </c>
      <c r="E340" s="11">
        <v>414</v>
      </c>
      <c r="F340" s="11">
        <f>WEEKNUM(Income_Data[[#This Row],[Date]], 2)</f>
        <v>9</v>
      </c>
      <c r="G340" s="11" t="str">
        <f>"Q"&amp;INT((MONTH(Income_Data[[#This Row],[Date]])-1)/3)+1</f>
        <v>Q1</v>
      </c>
      <c r="H340" s="12">
        <f t="shared" si="12"/>
        <v>343.2</v>
      </c>
      <c r="I340" s="13">
        <v>264</v>
      </c>
      <c r="J340" s="11">
        <v>10.25</v>
      </c>
      <c r="K340" s="14">
        <f t="shared" si="13"/>
        <v>33.482926829268294</v>
      </c>
      <c r="L340" s="13">
        <f t="shared" si="14"/>
        <v>25.756097560975611</v>
      </c>
      <c r="M340" s="15">
        <f t="shared" si="15"/>
        <v>1487.0856000000001</v>
      </c>
      <c r="N340" s="15">
        <f t="shared" si="16"/>
        <v>1147.08</v>
      </c>
      <c r="O340" s="15">
        <f t="shared" si="18"/>
        <v>12044.34</v>
      </c>
    </row>
    <row r="341" spans="1:15">
      <c r="A341" s="10">
        <v>45719</v>
      </c>
      <c r="B341" s="25">
        <f>MONTH(Income_Data[[#This Row],[Date]])</f>
        <v>3</v>
      </c>
      <c r="C341" s="18" t="str">
        <f t="shared" si="11"/>
        <v>Mar</v>
      </c>
      <c r="D341" s="18">
        <f>YEAR(Income_Data[[#This Row],[Date]])</f>
        <v>2025</v>
      </c>
      <c r="E341" s="11">
        <v>415</v>
      </c>
      <c r="F341" s="11">
        <f>WEEKNUM(Income_Data[[#This Row],[Date]], 2)</f>
        <v>10</v>
      </c>
      <c r="G341" s="11" t="str">
        <f>"Q"&amp;INT((MONTH(Income_Data[[#This Row],[Date]])-1)/3)+1</f>
        <v>Q1</v>
      </c>
      <c r="H341" s="12">
        <f t="shared" si="12"/>
        <v>510.90000000000003</v>
      </c>
      <c r="I341" s="13">
        <v>393</v>
      </c>
      <c r="J341" s="11">
        <v>15.5</v>
      </c>
      <c r="K341" s="14">
        <f t="shared" si="13"/>
        <v>32.961290322580645</v>
      </c>
      <c r="L341" s="13">
        <f t="shared" si="14"/>
        <v>25.35483870967742</v>
      </c>
      <c r="M341" s="15">
        <f t="shared" si="15"/>
        <v>2213.7297000000003</v>
      </c>
      <c r="N341" s="15">
        <f t="shared" si="16"/>
        <v>1707.5849999999998</v>
      </c>
      <c r="O341" s="15">
        <f t="shared" si="18"/>
        <v>17929.642499999998</v>
      </c>
    </row>
    <row r="342" spans="1:15">
      <c r="A342" s="10">
        <v>45726</v>
      </c>
      <c r="B342" s="25">
        <f>MONTH(Income_Data[[#This Row],[Date]])</f>
        <v>3</v>
      </c>
      <c r="C342" s="18" t="str">
        <f t="shared" si="11"/>
        <v>Mar</v>
      </c>
      <c r="D342" s="18">
        <f>YEAR(Income_Data[[#This Row],[Date]])</f>
        <v>2025</v>
      </c>
      <c r="E342" s="11">
        <v>416</v>
      </c>
      <c r="F342" s="11">
        <f>WEEKNUM(Income_Data[[#This Row],[Date]], 2)</f>
        <v>11</v>
      </c>
      <c r="G342" s="11" t="str">
        <f>"Q"&amp;INT((MONTH(Income_Data[[#This Row],[Date]])-1)/3)+1</f>
        <v>Q1</v>
      </c>
      <c r="H342" s="12">
        <f t="shared" si="12"/>
        <v>362.7</v>
      </c>
      <c r="I342" s="13">
        <v>279</v>
      </c>
      <c r="J342" s="11">
        <v>12.5</v>
      </c>
      <c r="K342" s="14">
        <f t="shared" si="13"/>
        <v>29.015999999999998</v>
      </c>
      <c r="L342" s="13">
        <f t="shared" si="14"/>
        <v>22.32</v>
      </c>
      <c r="M342" s="15">
        <f t="shared" si="15"/>
        <v>1571.5790999999999</v>
      </c>
      <c r="N342" s="15">
        <f t="shared" si="16"/>
        <v>1212.2549999999999</v>
      </c>
      <c r="O342" s="15">
        <f t="shared" si="18"/>
        <v>12728.677499999998</v>
      </c>
    </row>
    <row r="343" spans="1:15">
      <c r="A343" s="10">
        <v>45733</v>
      </c>
      <c r="B343" s="25">
        <f>MONTH(Income_Data[[#This Row],[Date]])</f>
        <v>3</v>
      </c>
      <c r="C343" s="18" t="str">
        <f t="shared" si="11"/>
        <v>Mar</v>
      </c>
      <c r="D343" s="18">
        <f>YEAR(Income_Data[[#This Row],[Date]])</f>
        <v>2025</v>
      </c>
      <c r="E343" s="11">
        <v>417</v>
      </c>
      <c r="F343" s="11">
        <f>WEEKNUM(Income_Data[[#This Row],[Date]], 2)</f>
        <v>12</v>
      </c>
      <c r="G343" s="11" t="str">
        <f>"Q"&amp;INT((MONTH(Income_Data[[#This Row],[Date]])-1)/3)+1</f>
        <v>Q1</v>
      </c>
      <c r="H343" s="12">
        <f t="shared" si="12"/>
        <v>487.5</v>
      </c>
      <c r="I343" s="13">
        <v>375</v>
      </c>
      <c r="J343" s="11">
        <v>14.5</v>
      </c>
      <c r="K343" s="14">
        <f t="shared" si="13"/>
        <v>33.620689655172413</v>
      </c>
      <c r="L343" s="13">
        <f t="shared" si="14"/>
        <v>25.862068965517242</v>
      </c>
      <c r="M343" s="15">
        <f t="shared" si="15"/>
        <v>2112.3375000000001</v>
      </c>
      <c r="N343" s="15">
        <f t="shared" si="16"/>
        <v>1629.375</v>
      </c>
      <c r="O343" s="15">
        <f t="shared" si="18"/>
        <v>17108.4375</v>
      </c>
    </row>
    <row r="344" spans="1:15">
      <c r="A344" s="10">
        <v>45740</v>
      </c>
      <c r="B344" s="25">
        <f>MONTH(Income_Data[[#This Row],[Date]])</f>
        <v>3</v>
      </c>
      <c r="C344" s="18" t="str">
        <f t="shared" si="11"/>
        <v>Mar</v>
      </c>
      <c r="D344" s="18">
        <f>YEAR(Income_Data[[#This Row],[Date]])</f>
        <v>2025</v>
      </c>
      <c r="E344" s="11">
        <v>418</v>
      </c>
      <c r="F344" s="11">
        <f>WEEKNUM(Income_Data[[#This Row],[Date]], 2)</f>
        <v>13</v>
      </c>
      <c r="G344" s="11" t="str">
        <f>"Q"&amp;INT((MONTH(Income_Data[[#This Row],[Date]])-1)/3)+1</f>
        <v>Q1</v>
      </c>
      <c r="H344" s="12">
        <f t="shared" si="12"/>
        <v>332.8</v>
      </c>
      <c r="I344" s="13">
        <v>256</v>
      </c>
      <c r="J344" s="11">
        <v>10.5</v>
      </c>
      <c r="K344" s="14">
        <f t="shared" si="13"/>
        <v>31.695238095238096</v>
      </c>
      <c r="L344" s="13">
        <f t="shared" si="14"/>
        <v>24.38095238095238</v>
      </c>
      <c r="M344" s="15">
        <f t="shared" si="15"/>
        <v>1442.0224000000001</v>
      </c>
      <c r="N344" s="15">
        <f t="shared" si="16"/>
        <v>1112.32</v>
      </c>
      <c r="O344" s="15">
        <f t="shared" si="18"/>
        <v>11679.359999999999</v>
      </c>
    </row>
    <row r="345" spans="1:15">
      <c r="A345" s="10">
        <v>45747</v>
      </c>
      <c r="B345" s="25">
        <f>MONTH(Income_Data[[#This Row],[Date]])</f>
        <v>3</v>
      </c>
      <c r="C345" s="18" t="str">
        <f t="shared" si="11"/>
        <v>Mar</v>
      </c>
      <c r="D345" s="18">
        <f>YEAR(Income_Data[[#This Row],[Date]])</f>
        <v>2025</v>
      </c>
      <c r="E345" s="11">
        <v>419</v>
      </c>
      <c r="F345" s="11">
        <f>WEEKNUM(Income_Data[[#This Row],[Date]], 2)</f>
        <v>14</v>
      </c>
      <c r="G345" s="11" t="str">
        <f>"Q"&amp;INT((MONTH(Income_Data[[#This Row],[Date]])-1)/3)+1</f>
        <v>Q1</v>
      </c>
      <c r="H345" s="12">
        <f t="shared" si="12"/>
        <v>353.6</v>
      </c>
      <c r="I345" s="13">
        <v>272</v>
      </c>
      <c r="J345" s="11">
        <v>10.75</v>
      </c>
      <c r="K345" s="14">
        <f t="shared" si="13"/>
        <v>32.893023255813958</v>
      </c>
      <c r="L345" s="13">
        <f t="shared" si="14"/>
        <v>25.302325581395348</v>
      </c>
      <c r="M345" s="15">
        <f t="shared" si="15"/>
        <v>1532.1488000000002</v>
      </c>
      <c r="N345" s="15">
        <f t="shared" si="16"/>
        <v>1181.8399999999999</v>
      </c>
      <c r="O345" s="15">
        <f t="shared" si="18"/>
        <v>12409.32</v>
      </c>
    </row>
    <row r="346" spans="1:15">
      <c r="A346" s="10">
        <v>45754</v>
      </c>
      <c r="B346" s="25">
        <f>MONTH(Income_Data[[#This Row],[Date]])</f>
        <v>4</v>
      </c>
      <c r="C346" s="18" t="str">
        <f t="shared" si="11"/>
        <v>Apr</v>
      </c>
      <c r="D346" s="18">
        <f>YEAR(Income_Data[[#This Row],[Date]])</f>
        <v>2025</v>
      </c>
      <c r="E346" s="11">
        <v>420</v>
      </c>
      <c r="F346" s="11">
        <f>WEEKNUM(Income_Data[[#This Row],[Date]], 2)</f>
        <v>15</v>
      </c>
      <c r="G346" s="11" t="str">
        <f>"Q"&amp;INT((MONTH(Income_Data[[#This Row],[Date]])-1)/3)+1</f>
        <v>Q2</v>
      </c>
      <c r="H346" s="12">
        <f t="shared" si="12"/>
        <v>365.3</v>
      </c>
      <c r="I346" s="13">
        <v>281</v>
      </c>
      <c r="J346" s="11">
        <v>12</v>
      </c>
      <c r="K346" s="14">
        <f t="shared" si="13"/>
        <v>30.441666666666666</v>
      </c>
      <c r="L346" s="13">
        <f t="shared" si="14"/>
        <v>23.416666666666668</v>
      </c>
      <c r="M346" s="15">
        <f t="shared" si="15"/>
        <v>1582.8449000000001</v>
      </c>
      <c r="N346" s="15">
        <f t="shared" si="16"/>
        <v>1220.9449999999999</v>
      </c>
      <c r="O346" s="15">
        <f t="shared" si="18"/>
        <v>12819.922499999999</v>
      </c>
    </row>
    <row r="347" spans="1:15">
      <c r="A347" s="10">
        <v>45761</v>
      </c>
      <c r="B347" s="25">
        <f>MONTH(Income_Data[[#This Row],[Date]])</f>
        <v>4</v>
      </c>
      <c r="C347" s="18" t="str">
        <f t="shared" si="11"/>
        <v>Apr</v>
      </c>
      <c r="D347" s="18">
        <f>YEAR(Income_Data[[#This Row],[Date]])</f>
        <v>2025</v>
      </c>
      <c r="E347" s="11">
        <v>421</v>
      </c>
      <c r="F347" s="11">
        <f>WEEKNUM(Income_Data[[#This Row],[Date]], 2)</f>
        <v>16</v>
      </c>
      <c r="G347" s="11" t="str">
        <f>"Q"&amp;INT((MONTH(Income_Data[[#This Row],[Date]])-1)/3)+1</f>
        <v>Q2</v>
      </c>
      <c r="H347" s="12">
        <f t="shared" si="12"/>
        <v>287.3</v>
      </c>
      <c r="I347" s="13">
        <v>221</v>
      </c>
      <c r="J347" s="11">
        <v>8.75</v>
      </c>
      <c r="K347" s="14">
        <f t="shared" si="13"/>
        <v>32.834285714285713</v>
      </c>
      <c r="L347" s="13">
        <f t="shared" si="14"/>
        <v>25.257142857142856</v>
      </c>
      <c r="M347" s="15">
        <f t="shared" si="15"/>
        <v>1244.8709000000001</v>
      </c>
      <c r="N347" s="15">
        <f t="shared" si="16"/>
        <v>960.24499999999989</v>
      </c>
      <c r="O347" s="15">
        <f t="shared" si="18"/>
        <v>10082.572499999998</v>
      </c>
    </row>
    <row r="348" spans="1:15">
      <c r="A348" s="10">
        <v>45768</v>
      </c>
      <c r="B348" s="25">
        <f>MONTH(Income_Data[[#This Row],[Date]])</f>
        <v>4</v>
      </c>
      <c r="C348" s="18" t="str">
        <f t="shared" si="11"/>
        <v>Apr</v>
      </c>
      <c r="D348" s="18">
        <f>YEAR(Income_Data[[#This Row],[Date]])</f>
        <v>2025</v>
      </c>
      <c r="E348" s="11">
        <v>422</v>
      </c>
      <c r="F348" s="11">
        <f>WEEKNUM(Income_Data[[#This Row],[Date]], 2)</f>
        <v>17</v>
      </c>
      <c r="G348" s="11" t="str">
        <f>"Q"&amp;INT((MONTH(Income_Data[[#This Row],[Date]])-1)/3)+1</f>
        <v>Q2</v>
      </c>
      <c r="H348" s="12">
        <f t="shared" si="12"/>
        <v>263.90000000000003</v>
      </c>
      <c r="I348" s="13">
        <v>203</v>
      </c>
      <c r="J348" s="11">
        <v>7.75</v>
      </c>
      <c r="K348" s="14">
        <f t="shared" si="13"/>
        <v>34.051612903225809</v>
      </c>
      <c r="L348" s="13">
        <f t="shared" si="14"/>
        <v>26.193548387096776</v>
      </c>
      <c r="M348" s="15">
        <f t="shared" si="15"/>
        <v>1143.4787000000001</v>
      </c>
      <c r="N348" s="15">
        <f t="shared" si="16"/>
        <v>882.03499999999997</v>
      </c>
      <c r="O348" s="15">
        <f t="shared" si="18"/>
        <v>9261.3675000000003</v>
      </c>
    </row>
    <row r="349" spans="1:15">
      <c r="A349" s="10">
        <v>45775</v>
      </c>
      <c r="B349" s="25">
        <f>MONTH(Income_Data[[#This Row],[Date]])</f>
        <v>4</v>
      </c>
      <c r="C349" s="18" t="str">
        <f t="shared" si="11"/>
        <v>Apr</v>
      </c>
      <c r="D349" s="18">
        <f>YEAR(Income_Data[[#This Row],[Date]])</f>
        <v>2025</v>
      </c>
      <c r="E349" s="11">
        <v>423</v>
      </c>
      <c r="F349" s="11">
        <f>WEEKNUM(Income_Data[[#This Row],[Date]], 2)</f>
        <v>18</v>
      </c>
      <c r="G349" s="11" t="str">
        <f>"Q"&amp;INT((MONTH(Income_Data[[#This Row],[Date]])-1)/3)+1</f>
        <v>Q2</v>
      </c>
      <c r="H349" s="12">
        <f t="shared" si="12"/>
        <v>399.1</v>
      </c>
      <c r="I349" s="13">
        <f>307</f>
        <v>307</v>
      </c>
      <c r="J349" s="11">
        <v>11.75</v>
      </c>
      <c r="K349" s="14">
        <f t="shared" si="13"/>
        <v>33.96595744680851</v>
      </c>
      <c r="L349" s="13">
        <f t="shared" si="14"/>
        <v>26.127659574468087</v>
      </c>
      <c r="M349" s="15">
        <f t="shared" si="15"/>
        <v>1729.3003000000001</v>
      </c>
      <c r="N349" s="15">
        <f t="shared" si="16"/>
        <v>1333.915</v>
      </c>
      <c r="O349" s="15">
        <f t="shared" si="18"/>
        <v>14006.1075</v>
      </c>
    </row>
    <row r="350" spans="1:15">
      <c r="A350" s="10">
        <v>45782</v>
      </c>
      <c r="B350" s="25">
        <f>MONTH(Income_Data[[#This Row],[Date]])</f>
        <v>5</v>
      </c>
      <c r="C350" s="18" t="str">
        <f t="shared" si="11"/>
        <v>May</v>
      </c>
      <c r="D350" s="18">
        <f>YEAR(Income_Data[[#This Row],[Date]])</f>
        <v>2025</v>
      </c>
      <c r="E350" s="11">
        <v>424</v>
      </c>
      <c r="F350" s="11">
        <f>WEEKNUM(Income_Data[[#This Row],[Date]], 2)</f>
        <v>19</v>
      </c>
      <c r="G350" s="11" t="str">
        <f>"Q"&amp;INT((MONTH(Income_Data[[#This Row],[Date]])-1)/3)+1</f>
        <v>Q2</v>
      </c>
      <c r="H350" s="12">
        <f t="shared" si="12"/>
        <v>133.9</v>
      </c>
      <c r="I350" s="13">
        <v>103</v>
      </c>
      <c r="J350" s="11">
        <v>3.75</v>
      </c>
      <c r="K350" s="14">
        <f t="shared" si="13"/>
        <v>35.706666666666671</v>
      </c>
      <c r="L350" s="13">
        <f t="shared" si="14"/>
        <v>27.466666666666665</v>
      </c>
      <c r="M350" s="15">
        <f t="shared" si="15"/>
        <v>580.18870000000004</v>
      </c>
      <c r="N350" s="15">
        <f t="shared" si="16"/>
        <v>447.53499999999997</v>
      </c>
      <c r="O350" s="15">
        <f t="shared" si="18"/>
        <v>4699.1174999999994</v>
      </c>
    </row>
    <row r="351" spans="1:15">
      <c r="A351" s="10">
        <v>45789</v>
      </c>
      <c r="B351" s="25">
        <f>MONTH(Income_Data[[#This Row],[Date]])</f>
        <v>5</v>
      </c>
      <c r="C351" s="18" t="str">
        <f t="shared" si="11"/>
        <v>May</v>
      </c>
      <c r="D351" s="18">
        <f>YEAR(Income_Data[[#This Row],[Date]])</f>
        <v>2025</v>
      </c>
      <c r="E351" s="11">
        <v>425</v>
      </c>
      <c r="F351" s="11">
        <f>WEEKNUM(Income_Data[[#This Row],[Date]], 2)</f>
        <v>20</v>
      </c>
      <c r="G351" s="11" t="str">
        <f>"Q"&amp;INT((MONTH(Income_Data[[#This Row],[Date]])-1)/3)+1</f>
        <v>Q2</v>
      </c>
      <c r="H351" s="12">
        <f t="shared" si="12"/>
        <v>369.2</v>
      </c>
      <c r="I351" s="13">
        <v>284</v>
      </c>
      <c r="J351" s="11">
        <v>10.75</v>
      </c>
      <c r="K351" s="14">
        <f t="shared" si="13"/>
        <v>34.344186046511624</v>
      </c>
      <c r="L351" s="13">
        <f t="shared" si="14"/>
        <v>26.418604651162791</v>
      </c>
      <c r="M351" s="15">
        <f t="shared" si="15"/>
        <v>1599.7436</v>
      </c>
      <c r="N351" s="15">
        <f t="shared" si="16"/>
        <v>1233.98</v>
      </c>
      <c r="O351" s="15">
        <f t="shared" si="18"/>
        <v>12956.79</v>
      </c>
    </row>
    <row r="352" spans="1:15">
      <c r="A352" s="10">
        <v>45796</v>
      </c>
      <c r="B352" s="25">
        <f>MONTH(Income_Data[[#This Row],[Date]])</f>
        <v>5</v>
      </c>
      <c r="C352" s="18" t="str">
        <f t="shared" si="11"/>
        <v>May</v>
      </c>
      <c r="D352" s="18">
        <f>YEAR(Income_Data[[#This Row],[Date]])</f>
        <v>2025</v>
      </c>
      <c r="E352" s="11">
        <v>426</v>
      </c>
      <c r="F352" s="11">
        <f>WEEKNUM(Income_Data[[#This Row],[Date]], 2)</f>
        <v>21</v>
      </c>
      <c r="G352" s="11" t="str">
        <f>"Q"&amp;INT((MONTH(Income_Data[[#This Row],[Date]])-1)/3)+1</f>
        <v>Q2</v>
      </c>
      <c r="H352" s="12">
        <f t="shared" si="12"/>
        <v>443.3</v>
      </c>
      <c r="I352" s="13">
        <v>341</v>
      </c>
      <c r="J352" s="11">
        <v>13.5</v>
      </c>
      <c r="K352" s="14">
        <f t="shared" si="13"/>
        <v>32.837037037037035</v>
      </c>
      <c r="L352" s="13">
        <f t="shared" si="14"/>
        <v>25.25925925925926</v>
      </c>
      <c r="M352" s="15">
        <f t="shared" si="15"/>
        <v>1920.8189000000002</v>
      </c>
      <c r="N352" s="15">
        <f t="shared" si="16"/>
        <v>1481.645</v>
      </c>
      <c r="O352" s="15">
        <f t="shared" si="18"/>
        <v>15557.272499999999</v>
      </c>
    </row>
    <row r="353" spans="1:15">
      <c r="A353" s="10">
        <v>45803</v>
      </c>
      <c r="B353" s="25">
        <f>MONTH(Income_Data[[#This Row],[Date]])</f>
        <v>5</v>
      </c>
      <c r="C353" s="18" t="str">
        <f t="shared" si="11"/>
        <v>May</v>
      </c>
      <c r="D353" s="18">
        <f>YEAR(Income_Data[[#This Row],[Date]])</f>
        <v>2025</v>
      </c>
      <c r="E353" s="11">
        <v>427</v>
      </c>
      <c r="F353" s="11">
        <f>WEEKNUM(Income_Data[[#This Row],[Date]], 2)</f>
        <v>22</v>
      </c>
      <c r="G353" s="11" t="str">
        <f>"Q"&amp;INT((MONTH(Income_Data[[#This Row],[Date]])-1)/3)+1</f>
        <v>Q2</v>
      </c>
      <c r="H353" s="12">
        <f t="shared" si="12"/>
        <v>253.5</v>
      </c>
      <c r="I353" s="13">
        <v>195</v>
      </c>
      <c r="J353" s="11">
        <v>7.75</v>
      </c>
      <c r="K353" s="14">
        <f t="shared" si="13"/>
        <v>32.70967741935484</v>
      </c>
      <c r="L353" s="13">
        <f t="shared" si="14"/>
        <v>25.161290322580644</v>
      </c>
      <c r="M353" s="15">
        <f t="shared" si="15"/>
        <v>1098.4155000000001</v>
      </c>
      <c r="N353" s="15">
        <f t="shared" si="16"/>
        <v>847.27499999999998</v>
      </c>
      <c r="O353" s="15">
        <f t="shared" si="18"/>
        <v>8896.3874999999989</v>
      </c>
    </row>
    <row r="354" spans="1:15">
      <c r="A354" s="10">
        <v>45810</v>
      </c>
      <c r="B354" s="25">
        <f>MONTH(Income_Data[[#This Row],[Date]])</f>
        <v>6</v>
      </c>
      <c r="C354" s="18" t="str">
        <f t="shared" si="11"/>
        <v>Jun</v>
      </c>
      <c r="D354" s="18">
        <f>YEAR(Income_Data[[#This Row],[Date]])</f>
        <v>2025</v>
      </c>
      <c r="E354" s="11">
        <v>428</v>
      </c>
      <c r="F354" s="11">
        <f>WEEKNUM(Income_Data[[#This Row],[Date]], 2)</f>
        <v>23</v>
      </c>
      <c r="G354" s="11" t="str">
        <f>"Q"&amp;INT((MONTH(Income_Data[[#This Row],[Date]])-1)/3)+1</f>
        <v>Q2</v>
      </c>
      <c r="H354" s="12">
        <f t="shared" si="12"/>
        <v>270.40000000000003</v>
      </c>
      <c r="I354" s="13">
        <v>208</v>
      </c>
      <c r="J354" s="11">
        <v>8.5</v>
      </c>
      <c r="K354" s="14">
        <f t="shared" si="13"/>
        <v>31.811764705882357</v>
      </c>
      <c r="L354" s="13">
        <f t="shared" si="14"/>
        <v>24.470588235294116</v>
      </c>
      <c r="M354" s="15">
        <f t="shared" si="15"/>
        <v>1171.6432000000002</v>
      </c>
      <c r="N354" s="15">
        <f t="shared" si="16"/>
        <v>903.76</v>
      </c>
      <c r="O354" s="15">
        <f t="shared" si="18"/>
        <v>9489.48</v>
      </c>
    </row>
    <row r="355" spans="1:15">
      <c r="A355" s="10">
        <v>45817</v>
      </c>
      <c r="B355" s="25">
        <f>MONTH(Income_Data[[#This Row],[Date]])</f>
        <v>6</v>
      </c>
      <c r="C355" s="18" t="str">
        <f t="shared" si="11"/>
        <v>Jun</v>
      </c>
      <c r="D355" s="18">
        <f>YEAR(Income_Data[[#This Row],[Date]])</f>
        <v>2025</v>
      </c>
      <c r="E355" s="11">
        <v>429</v>
      </c>
      <c r="F355" s="11">
        <f>WEEKNUM(Income_Data[[#This Row],[Date]], 2)</f>
        <v>24</v>
      </c>
      <c r="G355" s="11" t="str">
        <f>"Q"&amp;INT((MONTH(Income_Data[[#This Row],[Date]])-1)/3)+1</f>
        <v>Q2</v>
      </c>
      <c r="H355" s="12">
        <f t="shared" si="12"/>
        <v>211.9</v>
      </c>
      <c r="I355" s="13">
        <v>163</v>
      </c>
      <c r="J355" s="11">
        <v>6.5</v>
      </c>
      <c r="K355" s="14">
        <f t="shared" si="13"/>
        <v>32.6</v>
      </c>
      <c r="L355" s="13">
        <f t="shared" si="14"/>
        <v>25.076923076923077</v>
      </c>
      <c r="M355" s="15">
        <f t="shared" si="15"/>
        <v>918.16270000000009</v>
      </c>
      <c r="N355" s="15">
        <f t="shared" si="16"/>
        <v>708.23500000000001</v>
      </c>
      <c r="O355" s="15">
        <f t="shared" si="18"/>
        <v>7436.4674999999997</v>
      </c>
    </row>
    <row r="356" spans="1:15">
      <c r="A356" s="10">
        <v>45824</v>
      </c>
      <c r="B356" s="25">
        <f>MONTH(Income_Data[[#This Row],[Date]])</f>
        <v>6</v>
      </c>
      <c r="C356" s="18" t="str">
        <f t="shared" si="11"/>
        <v>Jun</v>
      </c>
      <c r="D356" s="18">
        <f>YEAR(Income_Data[[#This Row],[Date]])</f>
        <v>2025</v>
      </c>
      <c r="E356" s="11">
        <v>430</v>
      </c>
      <c r="F356" s="11">
        <f>WEEKNUM(Income_Data[[#This Row],[Date]], 2)</f>
        <v>25</v>
      </c>
      <c r="G356" s="11" t="str">
        <f>"Q"&amp;INT((MONTH(Income_Data[[#This Row],[Date]])-1)/3)+1</f>
        <v>Q2</v>
      </c>
      <c r="H356" s="12">
        <f t="shared" si="12"/>
        <v>370.5</v>
      </c>
      <c r="I356" s="13">
        <v>285</v>
      </c>
      <c r="J356" s="11">
        <v>11</v>
      </c>
      <c r="K356" s="14">
        <f t="shared" si="13"/>
        <v>33.68181818181818</v>
      </c>
      <c r="L356" s="13">
        <f t="shared" si="14"/>
        <v>25.90909090909091</v>
      </c>
      <c r="M356" s="15">
        <f t="shared" si="15"/>
        <v>1605.3765000000001</v>
      </c>
      <c r="N356" s="15">
        <f t="shared" si="16"/>
        <v>1238.3249999999998</v>
      </c>
      <c r="O356" s="15">
        <f t="shared" si="18"/>
        <v>13002.412499999999</v>
      </c>
    </row>
    <row r="357" spans="1:15">
      <c r="A357" s="10">
        <v>45831</v>
      </c>
      <c r="B357" s="25">
        <f>MONTH(Income_Data[[#This Row],[Date]])</f>
        <v>6</v>
      </c>
      <c r="C357" s="18" t="str">
        <f t="shared" si="11"/>
        <v>Jun</v>
      </c>
      <c r="D357" s="18">
        <f>YEAR(Income_Data[[#This Row],[Date]])</f>
        <v>2025</v>
      </c>
      <c r="E357" s="11">
        <v>431</v>
      </c>
      <c r="F357" s="11">
        <f>WEEKNUM(Income_Data[[#This Row],[Date]], 2)</f>
        <v>26</v>
      </c>
      <c r="G357" s="11" t="str">
        <f>"Q"&amp;INT((MONTH(Income_Data[[#This Row],[Date]])-1)/3)+1</f>
        <v>Q2</v>
      </c>
      <c r="H357" s="12">
        <f t="shared" si="12"/>
        <v>196.3</v>
      </c>
      <c r="I357" s="13">
        <v>151</v>
      </c>
      <c r="J357" s="11">
        <v>5.75</v>
      </c>
      <c r="K357" s="14">
        <f t="shared" si="13"/>
        <v>34.139130434782608</v>
      </c>
      <c r="L357" s="13">
        <f t="shared" si="14"/>
        <v>26.260869565217391</v>
      </c>
      <c r="M357" s="15">
        <f t="shared" si="15"/>
        <v>850.56790000000012</v>
      </c>
      <c r="N357" s="15">
        <f t="shared" si="16"/>
        <v>656.09499999999991</v>
      </c>
      <c r="O357" s="15">
        <f t="shared" si="18"/>
        <v>6888.9974999999995</v>
      </c>
    </row>
    <row r="360" spans="1:15">
      <c r="G360">
        <v>107481</v>
      </c>
      <c r="J360" s="8">
        <f>SUM(Income_Data[Hours])</f>
        <v>4705.16</v>
      </c>
      <c r="M360">
        <f>G360/J360</f>
        <v>22.843218934106385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Data-Students</vt:lpstr>
      <vt:lpstr>PT - General</vt:lpstr>
      <vt:lpstr>PT-Students-seasonality</vt:lpstr>
      <vt:lpstr>Historgram-Students</vt:lpstr>
      <vt:lpstr>Historgram-Stud &lt;1000</vt:lpstr>
      <vt:lpstr>PT - Top 15 clients</vt:lpstr>
      <vt:lpstr>PivotChart - Revenue Per Quarte</vt:lpstr>
      <vt:lpstr>Data-weekly earnings</vt:lpstr>
      <vt:lpstr>PT- weekly earnings</vt:lpstr>
      <vt:lpstr>PT - monthly hours</vt:lpstr>
      <vt:lpstr>PT-pay per hour</vt:lpstr>
      <vt:lpstr>PT-Seasonality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Fogel</dc:creator>
  <cp:lastModifiedBy>Eugene Fogel</cp:lastModifiedBy>
  <dcterms:created xsi:type="dcterms:W3CDTF">2024-09-14T06:39:19Z</dcterms:created>
  <dcterms:modified xsi:type="dcterms:W3CDTF">2025-08-07T13:50:54Z</dcterms:modified>
</cp:coreProperties>
</file>