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Site Recovery\"/>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0" yWindow="0" windowWidth="19200" windowHeight="6950" tabRatio="816" firstSheet="3" activeTab="5"/>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F734" i="20"/>
  <c r="R1674" i="20" l="1"/>
  <c r="T1674" i="20" s="1"/>
  <c r="K1674" i="20"/>
  <c r="M1674" i="20" s="1"/>
  <c r="D1674" i="20"/>
  <c r="F1674" i="20" s="1"/>
  <c r="D1461" i="20"/>
  <c r="T1672" i="20"/>
  <c r="T1671" i="20"/>
  <c r="Q1671" i="20" s="1"/>
  <c r="P1671" i="20"/>
  <c r="Q1670" i="20"/>
  <c r="M1672" i="20"/>
  <c r="M1671" i="20"/>
  <c r="J1671" i="20" s="1"/>
  <c r="I1671" i="20"/>
  <c r="J1670" i="20"/>
  <c r="J731" i="20"/>
  <c r="F731" i="20"/>
  <c r="J730" i="20"/>
  <c r="F730" i="20"/>
  <c r="J729" i="20"/>
  <c r="F729" i="20"/>
  <c r="J728" i="20"/>
  <c r="F728" i="20"/>
  <c r="J727" i="20"/>
  <c r="F727" i="20"/>
  <c r="J726" i="20"/>
  <c r="F726" i="20"/>
  <c r="J725" i="20"/>
  <c r="F725" i="20"/>
  <c r="J724" i="20"/>
  <c r="F724" i="20"/>
  <c r="J723" i="20"/>
  <c r="F723" i="20"/>
  <c r="F720" i="20"/>
  <c r="J720" i="20"/>
  <c r="F721" i="20"/>
  <c r="J721" i="20"/>
  <c r="F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F718" i="20"/>
  <c r="J717" i="20"/>
  <c r="F717" i="20"/>
  <c r="J716" i="20"/>
  <c r="F716"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J14" i="20"/>
  <c r="L14" i="20"/>
  <c r="E1553" i="20" l="1"/>
  <c r="E1552" i="20"/>
  <c r="G1552" i="20"/>
  <c r="D1534" i="20" l="1"/>
  <c r="D1532" i="20"/>
  <c r="F647" i="20"/>
  <c r="J647" i="20"/>
  <c r="L647" i="20"/>
  <c r="F644" i="20"/>
  <c r="J644" i="20"/>
  <c r="L644" i="20"/>
  <c r="F645" i="20"/>
  <c r="J645" i="20"/>
  <c r="L645" i="20"/>
  <c r="F646" i="20"/>
  <c r="J646" i="20"/>
  <c r="L646" i="20"/>
  <c r="F641" i="20"/>
  <c r="J641" i="20"/>
  <c r="L641" i="20"/>
  <c r="H1580" i="20" l="1"/>
  <c r="H1581" i="20"/>
  <c r="F1582" i="20"/>
  <c r="F662" i="20"/>
  <c r="J662" i="20"/>
  <c r="L662" i="20"/>
  <c r="O765" i="20"/>
  <c r="F595" i="20"/>
  <c r="J595" i="20"/>
  <c r="L595" i="20"/>
  <c r="G1625" i="20" l="1"/>
  <c r="G1624" i="20"/>
  <c r="G1623" i="20"/>
  <c r="G1622" i="20"/>
  <c r="F678" i="20"/>
  <c r="J678" i="20"/>
  <c r="L678" i="20"/>
  <c r="F675" i="20"/>
  <c r="J675" i="20"/>
  <c r="L675" i="20"/>
  <c r="F676" i="20"/>
  <c r="J676" i="20"/>
  <c r="L676" i="20"/>
  <c r="F677" i="20"/>
  <c r="J677" i="20"/>
  <c r="L677" i="20"/>
  <c r="G114" i="30" l="1"/>
  <c r="G113" i="30"/>
  <c r="G1553" i="20"/>
  <c r="F624" i="20"/>
  <c r="J624" i="20"/>
  <c r="L624" i="20"/>
  <c r="F625" i="20"/>
  <c r="J625" i="20"/>
  <c r="L625" i="20"/>
  <c r="I1168" i="20"/>
  <c r="E1168" i="20"/>
  <c r="G1168" i="20"/>
  <c r="F367" i="20"/>
  <c r="J367" i="20"/>
  <c r="L367" i="20"/>
  <c r="F365" i="20"/>
  <c r="J365" i="20"/>
  <c r="L365" i="20"/>
  <c r="F366" i="20"/>
  <c r="J366" i="20"/>
  <c r="L366" i="20"/>
  <c r="G1162" i="20"/>
  <c r="G1224" i="19"/>
  <c r="C1162" i="20"/>
  <c r="E1162" i="20"/>
  <c r="O1162" i="20"/>
  <c r="Q1162" i="20"/>
  <c r="L364" i="20"/>
  <c r="J364" i="20"/>
  <c r="F364" i="20"/>
  <c r="D1505" i="20" l="1"/>
  <c r="D1507" i="20"/>
  <c r="D1503" i="20"/>
  <c r="F708" i="20"/>
  <c r="J708" i="20"/>
  <c r="L708" i="20"/>
  <c r="F709" i="20"/>
  <c r="J709" i="20"/>
  <c r="L709" i="20"/>
  <c r="F707" i="20"/>
  <c r="J707" i="20"/>
  <c r="L707" i="20"/>
  <c r="N759" i="20" l="1"/>
  <c r="M760" i="20"/>
  <c r="M759" i="20"/>
  <c r="N760" i="20" l="1"/>
  <c r="F11" i="20"/>
  <c r="J11" i="20"/>
  <c r="L11" i="20"/>
  <c r="F12" i="20"/>
  <c r="J12" i="20"/>
  <c r="L12" i="20"/>
  <c r="F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J512" i="20"/>
  <c r="L512" i="20"/>
  <c r="H1412" i="20" l="1"/>
  <c r="H1411" i="20"/>
  <c r="E1412" i="20"/>
  <c r="E1411" i="20"/>
  <c r="B1412" i="20"/>
  <c r="B1411" i="20"/>
  <c r="F562" i="20"/>
  <c r="J562" i="20"/>
  <c r="L562" i="20"/>
  <c r="F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J500" i="20"/>
  <c r="L500" i="20"/>
  <c r="F501" i="20"/>
  <c r="J501" i="20"/>
  <c r="L501" i="20"/>
  <c r="F487" i="20"/>
  <c r="J487" i="20"/>
  <c r="L487" i="20"/>
  <c r="F488" i="20"/>
  <c r="J488" i="20"/>
  <c r="L488" i="20"/>
  <c r="F474" i="20"/>
  <c r="J474" i="20"/>
  <c r="L474" i="20"/>
  <c r="F475" i="20"/>
  <c r="J475" i="20"/>
  <c r="L475" i="20"/>
  <c r="F461" i="20"/>
  <c r="J461" i="20"/>
  <c r="L461" i="20"/>
  <c r="F462" i="20"/>
  <c r="J462" i="20"/>
  <c r="L462" i="20"/>
  <c r="F448" i="20"/>
  <c r="J448" i="20"/>
  <c r="L448" i="20"/>
  <c r="F449" i="20"/>
  <c r="J449" i="20"/>
  <c r="L449" i="20"/>
  <c r="F433" i="20"/>
  <c r="J433" i="20"/>
  <c r="L433" i="20"/>
  <c r="F434" i="20"/>
  <c r="J434" i="20"/>
  <c r="L434" i="20"/>
  <c r="F420" i="20"/>
  <c r="J420" i="20"/>
  <c r="L420" i="20"/>
  <c r="F421" i="20"/>
  <c r="J421" i="20"/>
  <c r="L421" i="20"/>
  <c r="F406" i="20"/>
  <c r="J406" i="20"/>
  <c r="L406" i="20"/>
  <c r="F407" i="20"/>
  <c r="J407" i="20"/>
  <c r="L407" i="20"/>
  <c r="F393" i="20"/>
  <c r="J393" i="20"/>
  <c r="L393" i="20"/>
  <c r="F394" i="20"/>
  <c r="J394" i="20"/>
  <c r="L394" i="20"/>
  <c r="F380" i="20"/>
  <c r="J380" i="20"/>
  <c r="L380" i="20"/>
  <c r="F381" i="20"/>
  <c r="J381" i="20"/>
  <c r="L381" i="20"/>
  <c r="F139" i="20"/>
  <c r="J139" i="20"/>
  <c r="L139" i="20"/>
  <c r="F140" i="20"/>
  <c r="J140" i="20"/>
  <c r="L140" i="20"/>
  <c r="F66" i="20"/>
  <c r="J66" i="20"/>
  <c r="L66" i="20"/>
  <c r="F67" i="20"/>
  <c r="J67" i="20"/>
  <c r="L67" i="20"/>
  <c r="F41" i="20"/>
  <c r="J41" i="20"/>
  <c r="L41" i="20"/>
  <c r="F40" i="20"/>
  <c r="J40" i="20"/>
  <c r="L40" i="20"/>
  <c r="I134" i="30" l="1"/>
  <c r="L134" i="30"/>
  <c r="H1426" i="20" l="1"/>
  <c r="D1397" i="20"/>
  <c r="E1397" i="20"/>
  <c r="F1027" i="20" l="1"/>
  <c r="F1026" i="20"/>
  <c r="F1025"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F1024" i="20"/>
  <c r="AW1010" i="20"/>
  <c r="AO1010" i="20"/>
  <c r="K12" i="29"/>
  <c r="AC115" i="27" l="1"/>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734" i="20" l="1"/>
  <c r="H730" i="20"/>
  <c r="H726" i="20"/>
  <c r="H720" i="20"/>
  <c r="H731" i="20"/>
  <c r="H727" i="20"/>
  <c r="H723" i="20"/>
  <c r="H728" i="20"/>
  <c r="H724" i="20"/>
  <c r="H722" i="20"/>
  <c r="H729" i="20"/>
  <c r="H725" i="20"/>
  <c r="H721" i="20"/>
  <c r="H717" i="20"/>
  <c r="H718" i="20"/>
  <c r="H713" i="20"/>
  <c r="H712" i="20"/>
  <c r="I712" i="20" s="1"/>
  <c r="M712" i="20" s="1"/>
  <c r="H716" i="20"/>
  <c r="H14" i="20"/>
  <c r="H647" i="20"/>
  <c r="H644" i="20"/>
  <c r="H645" i="20"/>
  <c r="H646" i="20"/>
  <c r="H641" i="20"/>
  <c r="H662" i="20"/>
  <c r="H595" i="20"/>
  <c r="H678" i="20"/>
  <c r="H675" i="20"/>
  <c r="H676" i="20"/>
  <c r="H677" i="20"/>
  <c r="H624" i="20"/>
  <c r="H625" i="20"/>
  <c r="H364" i="20"/>
  <c r="H367" i="20"/>
  <c r="H365" i="20"/>
  <c r="H366" i="20"/>
  <c r="H708" i="20"/>
  <c r="H709" i="20"/>
  <c r="H707" i="20"/>
  <c r="H11" i="20"/>
  <c r="H12" i="20"/>
  <c r="H13" i="20"/>
  <c r="H512" i="20"/>
  <c r="H562" i="20"/>
  <c r="H563" i="20"/>
  <c r="H500" i="20"/>
  <c r="H501" i="20"/>
  <c r="H487" i="20"/>
  <c r="H488" i="20"/>
  <c r="H474" i="20"/>
  <c r="H475" i="20"/>
  <c r="H461" i="20"/>
  <c r="H462" i="20"/>
  <c r="H448" i="20"/>
  <c r="H449" i="20"/>
  <c r="H433" i="20"/>
  <c r="H434" i="20"/>
  <c r="H420" i="20"/>
  <c r="H421" i="20"/>
  <c r="H406" i="20"/>
  <c r="H407" i="20"/>
  <c r="H393" i="20"/>
  <c r="H394" i="20"/>
  <c r="H380" i="20"/>
  <c r="H381" i="20"/>
  <c r="H139" i="20"/>
  <c r="H140" i="20"/>
  <c r="H66" i="20"/>
  <c r="H67" i="20"/>
  <c r="H41" i="20"/>
  <c r="H40" i="20"/>
  <c r="I512" i="20"/>
  <c r="I595" i="20"/>
  <c r="I734" i="20"/>
  <c r="H1622" i="20"/>
  <c r="F181" i="30"/>
  <c r="G180" i="30"/>
  <c r="H1214" i="20"/>
  <c r="H1265" i="20"/>
  <c r="H1316" i="20"/>
  <c r="F1218" i="20"/>
  <c r="E14" i="20"/>
  <c r="K14" i="20" s="1"/>
  <c r="K760" i="20"/>
  <c r="P14" i="20"/>
  <c r="K761" i="20" s="1"/>
  <c r="J760" i="20"/>
  <c r="O14" i="20"/>
  <c r="J758" i="20"/>
  <c r="F98" i="30" s="1"/>
  <c r="F761" i="20"/>
  <c r="M734" i="20"/>
  <c r="G187" i="30"/>
  <c r="F187" i="30"/>
  <c r="AX302" i="19"/>
  <c r="AX305" i="19"/>
  <c r="K721" i="20"/>
  <c r="G721" i="20"/>
  <c r="I721" i="20" s="1"/>
  <c r="K723" i="20"/>
  <c r="G723" i="20"/>
  <c r="I723" i="20" s="1"/>
  <c r="G726" i="20"/>
  <c r="I726" i="20" s="1"/>
  <c r="K726" i="20"/>
  <c r="K728" i="20"/>
  <c r="G728" i="20"/>
  <c r="K729" i="20"/>
  <c r="G729" i="20"/>
  <c r="I729" i="20" s="1"/>
  <c r="K722" i="20"/>
  <c r="G722" i="20"/>
  <c r="I722" i="20" s="1"/>
  <c r="K725" i="20"/>
  <c r="G725" i="20"/>
  <c r="K731" i="20"/>
  <c r="G731" i="20"/>
  <c r="I731" i="20" s="1"/>
  <c r="K720" i="20"/>
  <c r="G720" i="20"/>
  <c r="K724" i="20"/>
  <c r="G724" i="20"/>
  <c r="I724" i="20" s="1"/>
  <c r="K727" i="20"/>
  <c r="G727" i="20"/>
  <c r="I727" i="20" s="1"/>
  <c r="K730" i="20"/>
  <c r="G730" i="20"/>
  <c r="I730" i="20" s="1"/>
  <c r="K718" i="20"/>
  <c r="G718" i="20"/>
  <c r="I718" i="20" s="1"/>
  <c r="K716" i="20"/>
  <c r="G716" i="20"/>
  <c r="I716" i="20" s="1"/>
  <c r="K717" i="20"/>
  <c r="G717" i="20"/>
  <c r="I717" i="20" s="1"/>
  <c r="K713" i="20"/>
  <c r="G713" i="20"/>
  <c r="N809" i="20"/>
  <c r="R809" i="20" s="1"/>
  <c r="O809" i="20"/>
  <c r="P809" i="20"/>
  <c r="Q809" i="20"/>
  <c r="N865" i="20"/>
  <c r="K758" i="20"/>
  <c r="G761" i="20"/>
  <c r="G758" i="20"/>
  <c r="I761" i="20"/>
  <c r="I1626" i="20"/>
  <c r="G647" i="20"/>
  <c r="I647" i="20" s="1"/>
  <c r="M647" i="20" s="1"/>
  <c r="K644" i="20"/>
  <c r="G644" i="20"/>
  <c r="I644" i="20" s="1"/>
  <c r="K646" i="20"/>
  <c r="G646" i="20"/>
  <c r="I646" i="20" s="1"/>
  <c r="G641" i="20"/>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H1353" i="20" s="1"/>
  <c r="K12" i="20"/>
  <c r="G12" i="20"/>
  <c r="I12" i="20" s="1"/>
  <c r="K11" i="20"/>
  <c r="G11" i="20"/>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G488" i="20"/>
  <c r="I488" i="20" s="1"/>
  <c r="K488" i="20"/>
  <c r="K474" i="20"/>
  <c r="G474" i="20"/>
  <c r="I474" i="20" s="1"/>
  <c r="G475" i="20"/>
  <c r="I475" i="20" s="1"/>
  <c r="K475" i="20"/>
  <c r="K461" i="20"/>
  <c r="G461" i="20"/>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I720" i="20" l="1"/>
  <c r="I725" i="20"/>
  <c r="I66" i="20"/>
  <c r="M66" i="20" s="1"/>
  <c r="I461" i="20"/>
  <c r="I487" i="20"/>
  <c r="I11" i="20"/>
  <c r="I641" i="20"/>
  <c r="I713" i="20"/>
  <c r="I728" i="20"/>
  <c r="G155" i="30"/>
  <c r="G14" i="20"/>
  <c r="I14" i="20" s="1"/>
  <c r="M14" i="20" s="1"/>
  <c r="G206" i="30"/>
  <c r="G203" i="30"/>
  <c r="G115" i="30"/>
  <c r="M727" i="20"/>
  <c r="M720" i="20"/>
  <c r="M725" i="20"/>
  <c r="M729" i="20"/>
  <c r="M730" i="20"/>
  <c r="M724" i="20"/>
  <c r="M731" i="20"/>
  <c r="M722" i="20"/>
  <c r="M728" i="20"/>
  <c r="M721" i="20"/>
  <c r="M723" i="20"/>
  <c r="M726" i="20"/>
  <c r="M716" i="20"/>
  <c r="M717" i="20"/>
  <c r="M718" i="20"/>
  <c r="M713" i="20"/>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P808" i="20" l="1"/>
  <c r="O808" i="20"/>
  <c r="H1656" i="20"/>
  <c r="AX849" i="19" s="1"/>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U1260" i="20" l="1"/>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C911" i="20"/>
  <c r="F911" i="20" s="1"/>
  <c r="A1232" i="20"/>
  <c r="A1231" i="20"/>
  <c r="A1229" i="20"/>
  <c r="A1228" i="20"/>
  <c r="A1227" i="20"/>
  <c r="A1226" i="20"/>
  <c r="A1225" i="20"/>
  <c r="G1546" i="20"/>
  <c r="J1546" i="20" s="1"/>
  <c r="F111" i="30" s="1"/>
  <c r="G1545" i="20"/>
  <c r="J1545" i="20" s="1"/>
  <c r="F110" i="30" s="1"/>
  <c r="G29" i="25" l="1"/>
  <c r="A6" i="25"/>
  <c r="F119" i="30"/>
  <c r="G119" i="30"/>
  <c r="J118" i="27"/>
  <c r="V118" i="27"/>
  <c r="H5" i="25"/>
  <c r="G5" i="25"/>
  <c r="A7" i="25" l="1"/>
  <c r="G6" i="25"/>
  <c r="H6" i="25"/>
  <c r="F842" i="20"/>
  <c r="I842" i="20" s="1"/>
  <c r="F841" i="20"/>
  <c r="I841" i="20" s="1"/>
  <c r="F840" i="20"/>
  <c r="I840" i="20" s="1"/>
  <c r="A8" i="25" l="1"/>
  <c r="H7" i="25"/>
  <c r="G7" i="25"/>
  <c r="G104" i="30"/>
  <c r="F104" i="30"/>
  <c r="G103" i="30"/>
  <c r="F103" i="30"/>
  <c r="F105" i="30"/>
  <c r="G105" i="30"/>
  <c r="J123" i="20"/>
  <c r="K123" i="20" s="1"/>
  <c r="J125" i="20"/>
  <c r="K125" i="20" s="1"/>
  <c r="J126" i="20"/>
  <c r="K126" i="20" s="1"/>
  <c r="D840" i="20"/>
  <c r="G841" i="20"/>
  <c r="G842" i="20"/>
  <c r="A9" i="25" l="1"/>
  <c r="G8" i="25"/>
  <c r="H8" i="25"/>
  <c r="O767" i="20"/>
  <c r="Q767" i="20" s="1"/>
  <c r="O766" i="20"/>
  <c r="Q766" i="20" s="1"/>
  <c r="A10" i="25" l="1"/>
  <c r="H9" i="25"/>
  <c r="G9" i="25"/>
  <c r="G99" i="30"/>
  <c r="F99" i="30"/>
  <c r="G100" i="30"/>
  <c r="F100" i="30"/>
  <c r="F101" i="30"/>
  <c r="G101" i="30"/>
  <c r="F102" i="30"/>
  <c r="G102" i="30"/>
  <c r="A1326" i="20"/>
  <c r="I1325" i="20" s="1"/>
  <c r="A11" i="25" l="1"/>
  <c r="H10" i="25"/>
  <c r="G10" i="25"/>
  <c r="F196" i="30"/>
  <c r="G196" i="30"/>
  <c r="L899" i="20"/>
  <c r="A12" i="25" l="1"/>
  <c r="H11" i="25"/>
  <c r="G11" i="25"/>
  <c r="D1010" i="20"/>
  <c r="I1004" i="20" s="1"/>
  <c r="E1013" i="20" s="1"/>
  <c r="A13" i="25" l="1"/>
  <c r="H12" i="25"/>
  <c r="G12" i="25"/>
  <c r="C983" i="20"/>
  <c r="F978" i="20"/>
  <c r="I978" i="20"/>
  <c r="F977" i="20" s="1"/>
  <c r="E978" i="20" s="1"/>
  <c r="G13" i="25" l="1"/>
  <c r="A14" i="25"/>
  <c r="H13" i="25"/>
  <c r="K979" i="20"/>
  <c r="K977" i="20"/>
  <c r="K978" i="20"/>
  <c r="A15" i="25" l="1"/>
  <c r="H14" i="25"/>
  <c r="G14" i="25"/>
  <c r="A16" i="25" l="1"/>
  <c r="H15" i="25"/>
  <c r="G15" i="25"/>
  <c r="G10" i="23"/>
  <c r="G11" i="23"/>
  <c r="G12" i="23"/>
  <c r="G13" i="23"/>
  <c r="A17" i="25" l="1"/>
  <c r="G16" i="25"/>
  <c r="H16" i="25"/>
  <c r="F1436" i="20"/>
  <c r="I77" i="30"/>
  <c r="G796" i="20"/>
  <c r="AN794" i="20" s="1"/>
  <c r="D1643" i="20"/>
  <c r="AP793" i="20"/>
  <c r="AO793" i="20"/>
  <c r="Q11" i="23"/>
  <c r="R11" i="23"/>
  <c r="P11" i="23"/>
  <c r="P12" i="23"/>
  <c r="P10" i="23"/>
  <c r="D41" i="23"/>
  <c r="D42" i="23"/>
  <c r="S13" i="23"/>
  <c r="R13" i="23"/>
  <c r="S10" i="23"/>
  <c r="R10" i="23"/>
  <c r="Q12" i="23"/>
  <c r="S11" i="23"/>
  <c r="Q10" i="23"/>
  <c r="Q13" i="23"/>
  <c r="S12" i="23"/>
  <c r="P13" i="23"/>
  <c r="R12" i="23"/>
  <c r="A18" i="25" l="1"/>
  <c r="G17" i="25"/>
  <c r="H17" i="25"/>
  <c r="G1652" i="20"/>
  <c r="AX828" i="19" s="1"/>
  <c r="X12" i="29"/>
  <c r="H1327" i="20"/>
  <c r="AX10" i="27"/>
  <c r="B17" i="23"/>
  <c r="B19" i="23" s="1"/>
  <c r="C41" i="23" s="1"/>
  <c r="A19" i="25" l="1"/>
  <c r="G18" i="25"/>
  <c r="H18" i="25"/>
  <c r="H64" i="20"/>
  <c r="I64" i="20" s="1"/>
  <c r="H65" i="20"/>
  <c r="I65" i="20" s="1"/>
  <c r="H38" i="20"/>
  <c r="I38" i="20" s="1"/>
  <c r="M38" i="20" s="1"/>
  <c r="H39" i="20"/>
  <c r="I39" i="20" s="1"/>
  <c r="M39" i="20" s="1"/>
  <c r="H10" i="20"/>
  <c r="I10" i="20" s="1"/>
  <c r="H8" i="20"/>
  <c r="I8" i="20" s="1"/>
  <c r="M8" i="20" s="1"/>
  <c r="H9" i="20"/>
  <c r="I9" i="20" s="1"/>
  <c r="M9" i="20" s="1"/>
  <c r="H47" i="20"/>
  <c r="I47" i="20" s="1"/>
  <c r="H43" i="20"/>
  <c r="I43" i="20" s="1"/>
  <c r="H22" i="20"/>
  <c r="I22" i="20" s="1"/>
  <c r="M22" i="20" s="1"/>
  <c r="H20" i="20"/>
  <c r="I20" i="20" s="1"/>
  <c r="H18" i="20"/>
  <c r="I18" i="20" s="1"/>
  <c r="H48" i="20"/>
  <c r="I48" i="20" s="1"/>
  <c r="H50" i="20"/>
  <c r="I50" i="20" s="1"/>
  <c r="H49" i="20"/>
  <c r="I49" i="20" s="1"/>
  <c r="H46" i="20"/>
  <c r="I46" i="20" s="1"/>
  <c r="H45" i="20"/>
  <c r="I45" i="20" s="1"/>
  <c r="H44" i="20"/>
  <c r="I44" i="20" s="1"/>
  <c r="H24" i="20"/>
  <c r="I24" i="20" s="1"/>
  <c r="M24" i="20" s="1"/>
  <c r="H23" i="20"/>
  <c r="I23" i="20" s="1"/>
  <c r="M23" i="20" s="1"/>
  <c r="H21" i="20"/>
  <c r="I21" i="20" s="1"/>
  <c r="H19" i="20"/>
  <c r="I19" i="20" s="1"/>
  <c r="H17" i="20"/>
  <c r="I17" i="20" s="1"/>
  <c r="H137" i="20"/>
  <c r="I137" i="20" s="1"/>
  <c r="H134" i="20"/>
  <c r="I134" i="20" s="1"/>
  <c r="M134" i="20" s="1"/>
  <c r="H61" i="20"/>
  <c r="I61" i="20" s="1"/>
  <c r="M61" i="20" s="1"/>
  <c r="H35" i="20"/>
  <c r="I35" i="20" s="1"/>
  <c r="M35" i="20" s="1"/>
  <c r="H123" i="20"/>
  <c r="I123" i="20" s="1"/>
  <c r="M123" i="20" s="1"/>
  <c r="H125" i="20"/>
  <c r="I125" i="20" s="1"/>
  <c r="M125" i="20" s="1"/>
  <c r="H126" i="20"/>
  <c r="I126" i="20" s="1"/>
  <c r="M126" i="20" s="1"/>
  <c r="C43" i="23"/>
  <c r="A20" i="25" l="1"/>
  <c r="H19" i="25"/>
  <c r="G19" i="25"/>
  <c r="M137" i="20"/>
  <c r="M10" i="20"/>
  <c r="M45" i="20"/>
  <c r="M48" i="20"/>
  <c r="M43" i="20"/>
  <c r="M46" i="20"/>
  <c r="M47" i="20"/>
  <c r="M49" i="20"/>
  <c r="M65" i="20"/>
  <c r="M44" i="20"/>
  <c r="M50" i="20"/>
  <c r="M64" i="20"/>
  <c r="M21" i="20"/>
  <c r="M18" i="20"/>
  <c r="M17" i="20"/>
  <c r="M20" i="20"/>
  <c r="M19" i="20"/>
  <c r="AO781" i="20"/>
  <c r="AW781" i="20" s="1"/>
  <c r="AO783" i="20"/>
  <c r="AW783" i="20" s="1"/>
  <c r="D951" i="20"/>
  <c r="D950" i="20"/>
  <c r="H20" i="25" l="1"/>
  <c r="A21" i="25"/>
  <c r="G20" i="25"/>
  <c r="J74" i="30"/>
  <c r="K74" i="30" s="1"/>
  <c r="I74" i="30"/>
  <c r="J75" i="30"/>
  <c r="K75" i="30" s="1"/>
  <c r="I75" i="30"/>
  <c r="I71" i="30"/>
  <c r="J71" i="30"/>
  <c r="K71" i="30" s="1"/>
  <c r="J34" i="30"/>
  <c r="K34" i="30" s="1"/>
  <c r="I34" i="30"/>
  <c r="J35" i="30"/>
  <c r="K35" i="30" s="1"/>
  <c r="I35" i="30"/>
  <c r="I55" i="30"/>
  <c r="J55" i="30"/>
  <c r="K55" i="30" s="1"/>
  <c r="J45" i="30"/>
  <c r="K45" i="30" s="1"/>
  <c r="I45" i="30"/>
  <c r="I51" i="30"/>
  <c r="J51" i="30"/>
  <c r="K51" i="30" s="1"/>
  <c r="J54" i="30"/>
  <c r="K54" i="30" s="1"/>
  <c r="I54" i="30"/>
  <c r="AO782" i="20"/>
  <c r="AW782" i="20" s="1"/>
  <c r="M1" i="20"/>
  <c r="G21" i="25" l="1"/>
  <c r="H21" i="25"/>
  <c r="A22" i="25"/>
  <c r="J44" i="30"/>
  <c r="K44" i="30" s="1"/>
  <c r="I44" i="30"/>
  <c r="J31" i="30"/>
  <c r="K31" i="30" s="1"/>
  <c r="I31" i="30"/>
  <c r="AP781" i="20"/>
  <c r="AX781" i="20" s="1"/>
  <c r="AP783" i="20"/>
  <c r="AX783" i="20" s="1"/>
  <c r="A23" i="25" l="1"/>
  <c r="H22" i="25"/>
  <c r="G22" i="25"/>
  <c r="AP782" i="20"/>
  <c r="AX782" i="20" s="1"/>
  <c r="A24" i="25" l="1"/>
  <c r="G23" i="25"/>
  <c r="H23" i="25"/>
  <c r="J14" i="30"/>
  <c r="I14" i="30"/>
  <c r="AR14" i="26"/>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A25" i="25" l="1"/>
  <c r="H24" i="25"/>
  <c r="G24" i="25"/>
  <c r="G992" i="20"/>
  <c r="I15" i="30"/>
  <c r="J15" i="30"/>
  <c r="K14" i="30"/>
  <c r="AX643" i="19"/>
  <c r="A26" i="25" l="1"/>
  <c r="H25" i="25"/>
  <c r="G25" i="25"/>
  <c r="K15" i="30"/>
  <c r="G135" i="20"/>
  <c r="G136" i="20"/>
  <c r="A27" i="25" l="1"/>
  <c r="G26" i="25"/>
  <c r="H26" i="25"/>
  <c r="H58" i="20"/>
  <c r="H3" i="20"/>
  <c r="H57" i="20"/>
  <c r="H136" i="20"/>
  <c r="I136" i="20" s="1"/>
  <c r="M136" i="20" s="1"/>
  <c r="H135" i="20"/>
  <c r="I135" i="20" s="1"/>
  <c r="M135" i="20" s="1"/>
  <c r="H36" i="20"/>
  <c r="H133" i="20"/>
  <c r="H34" i="20"/>
  <c r="H129" i="20"/>
  <c r="H132" i="20"/>
  <c r="H37" i="20"/>
  <c r="H131" i="20"/>
  <c r="H31" i="20"/>
  <c r="H60" i="20"/>
  <c r="H32" i="20"/>
  <c r="H30" i="20"/>
  <c r="H56" i="20"/>
  <c r="H63" i="20"/>
  <c r="H7" i="20"/>
  <c r="H4" i="20"/>
  <c r="H6" i="20"/>
  <c r="H33" i="20"/>
  <c r="H130" i="20"/>
  <c r="H59" i="20"/>
  <c r="H62" i="20"/>
  <c r="H5" i="20"/>
  <c r="H27" i="25" l="1"/>
  <c r="G27" i="25"/>
  <c r="G28" i="25" s="1"/>
  <c r="D1073" i="20"/>
  <c r="D1074" i="20" s="1"/>
  <c r="D1067" i="20"/>
  <c r="D1158" i="20"/>
  <c r="C910" i="20"/>
  <c r="O901" i="20"/>
  <c r="O902" i="20"/>
  <c r="O903" i="20"/>
  <c r="O904" i="20"/>
  <c r="O900" i="20"/>
  <c r="C984" i="20"/>
  <c r="R759" i="20"/>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G1453" i="20"/>
  <c r="D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N510" i="20" l="1"/>
  <c r="C1333" i="20" s="1"/>
  <c r="N734" i="20"/>
  <c r="N712" i="20"/>
  <c r="N723" i="20"/>
  <c r="D1670" i="20" s="1"/>
  <c r="N720" i="20"/>
  <c r="N725" i="20"/>
  <c r="R1670" i="20" s="1"/>
  <c r="N730" i="20"/>
  <c r="K1672" i="20" s="1"/>
  <c r="N1672" i="20" s="1"/>
  <c r="N722" i="20"/>
  <c r="N717" i="20"/>
  <c r="E1663" i="20" s="1"/>
  <c r="E1666" i="20" s="1"/>
  <c r="N727" i="20"/>
  <c r="K1671" i="20" s="1"/>
  <c r="N1671" i="20" s="1"/>
  <c r="N729" i="20"/>
  <c r="D1672" i="20" s="1"/>
  <c r="G1672" i="20" s="1"/>
  <c r="N731" i="20"/>
  <c r="R1672" i="20" s="1"/>
  <c r="U1672" i="20" s="1"/>
  <c r="N726" i="20"/>
  <c r="D1671" i="20" s="1"/>
  <c r="G1671" i="20" s="1"/>
  <c r="N721" i="20"/>
  <c r="N718" i="20"/>
  <c r="H1663" i="20" s="1"/>
  <c r="H1666" i="20" s="1"/>
  <c r="N716" i="20"/>
  <c r="B1663" i="20" s="1"/>
  <c r="B1666" i="20" s="1"/>
  <c r="N713" i="20"/>
  <c r="C1658" i="20" s="1"/>
  <c r="H1658" i="20" s="1"/>
  <c r="N724" i="20"/>
  <c r="K1670" i="20" s="1"/>
  <c r="N728" i="20"/>
  <c r="R1671" i="20" s="1"/>
  <c r="U1671" i="20" s="1"/>
  <c r="N647" i="20"/>
  <c r="C1535" i="20" s="1"/>
  <c r="N645" i="20"/>
  <c r="C1532" i="20" s="1"/>
  <c r="E1532" i="20" s="1"/>
  <c r="F1532" i="20" s="1"/>
  <c r="AX568" i="19" s="1"/>
  <c r="N708" i="20"/>
  <c r="C1505" i="20" s="1"/>
  <c r="H1505" i="20" s="1"/>
  <c r="AX735" i="19" s="1"/>
  <c r="N625" i="20"/>
  <c r="D1553" i="20" s="1"/>
  <c r="N677" i="20"/>
  <c r="N512" i="20"/>
  <c r="N13" i="20"/>
  <c r="E760" i="20" s="1"/>
  <c r="N449" i="20"/>
  <c r="G1285" i="20" s="1"/>
  <c r="N562" i="20"/>
  <c r="E1410" i="20" s="1"/>
  <c r="E1413" i="20" s="1"/>
  <c r="N474" i="20"/>
  <c r="I1284" i="20" s="1"/>
  <c r="N475" i="20"/>
  <c r="I1285" i="20" s="1"/>
  <c r="N421" i="20"/>
  <c r="G1236" i="20" s="1"/>
  <c r="N434" i="20"/>
  <c r="H1236" i="20" s="1"/>
  <c r="N547" i="20"/>
  <c r="C1392" i="20" s="1"/>
  <c r="N551" i="20"/>
  <c r="C1396" i="20" s="1"/>
  <c r="N550" i="20"/>
  <c r="C1395" i="20" s="1"/>
  <c r="N531" i="20"/>
  <c r="C1376" i="20" s="1"/>
  <c r="N537" i="20"/>
  <c r="C1382" i="20" s="1"/>
  <c r="N702" i="20"/>
  <c r="D1648" i="20" s="1"/>
  <c r="F1648" i="20" s="1"/>
  <c r="N529" i="20"/>
  <c r="C1374" i="20" s="1"/>
  <c r="N536" i="20"/>
  <c r="C1381" i="20" s="1"/>
  <c r="N524" i="20"/>
  <c r="C1369" i="20" s="1"/>
  <c r="N613" i="20"/>
  <c r="C1511" i="20" s="1"/>
  <c r="H1511" i="20" s="1"/>
  <c r="AX747" i="19" s="1"/>
  <c r="N672" i="20"/>
  <c r="E1608" i="20" s="1"/>
  <c r="G1608" i="20" s="1"/>
  <c r="N119" i="20"/>
  <c r="C828" i="20" s="1"/>
  <c r="E828" i="20" s="1"/>
  <c r="N656" i="20"/>
  <c r="E1586" i="20" s="1"/>
  <c r="G1586" i="20" s="1"/>
  <c r="N354" i="20"/>
  <c r="E1114" i="20" s="1"/>
  <c r="H1114" i="20" s="1"/>
  <c r="N167" i="20"/>
  <c r="K889" i="20" s="1"/>
  <c r="L889" i="20" s="1"/>
  <c r="N355" i="20"/>
  <c r="E1115" i="20" s="1"/>
  <c r="H1115" i="20" s="1"/>
  <c r="N169" i="20"/>
  <c r="K890" i="20" s="1"/>
  <c r="L890" i="20" s="1"/>
  <c r="N503" i="20"/>
  <c r="G1298" i="20" s="1"/>
  <c r="N356" i="20"/>
  <c r="E1116" i="20" s="1"/>
  <c r="N363" i="20"/>
  <c r="N358" i="20"/>
  <c r="D1123" i="20" s="1"/>
  <c r="D1124" i="20" s="1"/>
  <c r="AX670" i="19" s="1"/>
  <c r="N697" i="20"/>
  <c r="C1426" i="20" s="1"/>
  <c r="N161" i="20"/>
  <c r="D881" i="20" s="1"/>
  <c r="E881" i="20" s="1"/>
  <c r="AX202" i="19" s="1"/>
  <c r="N162" i="20"/>
  <c r="D883" i="20" s="1"/>
  <c r="E883" i="20" s="1"/>
  <c r="AX204" i="19" s="1"/>
  <c r="N290" i="20"/>
  <c r="N691" i="20"/>
  <c r="C1431" i="20" s="1"/>
  <c r="B1437" i="20" s="1"/>
  <c r="N688" i="20"/>
  <c r="C1639" i="20" s="1"/>
  <c r="D1638" i="20" s="1"/>
  <c r="N260" i="20"/>
  <c r="C981" i="20" s="1"/>
  <c r="N176" i="20"/>
  <c r="N323" i="20"/>
  <c r="N224" i="20"/>
  <c r="E945" i="20" s="1"/>
  <c r="N245" i="20"/>
  <c r="D965" i="20" s="1"/>
  <c r="E965" i="20" s="1"/>
  <c r="AX366" i="19" s="1"/>
  <c r="N316" i="20"/>
  <c r="G1057" i="20" s="1"/>
  <c r="O1057" i="20" s="1"/>
  <c r="N145" i="20"/>
  <c r="G872" i="20" s="1"/>
  <c r="N268" i="20"/>
  <c r="N307" i="20"/>
  <c r="F1055" i="20" s="1"/>
  <c r="N1055" i="20" s="1"/>
  <c r="N297" i="20"/>
  <c r="D1026" i="20" s="1"/>
  <c r="N254" i="20"/>
  <c r="C977" i="20" s="1"/>
  <c r="N269" i="20"/>
  <c r="N283" i="20"/>
  <c r="N263" i="20"/>
  <c r="C992" i="20" s="1"/>
  <c r="C994" i="20" s="1"/>
  <c r="C995" i="20" s="1"/>
  <c r="N181" i="20"/>
  <c r="N284" i="20"/>
  <c r="N247" i="20"/>
  <c r="D969" i="20" s="1"/>
  <c r="H969" i="20" s="1"/>
  <c r="N197" i="20"/>
  <c r="I903" i="20" s="1"/>
  <c r="I904" i="20" s="1"/>
  <c r="N179" i="20"/>
  <c r="N343" i="20"/>
  <c r="D1145" i="20" s="1"/>
  <c r="D1146" i="20" s="1"/>
  <c r="AX664" i="19" s="1"/>
  <c r="N188" i="20"/>
  <c r="G901" i="20" s="1"/>
  <c r="N142" i="20"/>
  <c r="G869" i="20" s="1"/>
  <c r="N333" i="20"/>
  <c r="D1095" i="20" s="1"/>
  <c r="N158" i="20"/>
  <c r="N151" i="20"/>
  <c r="N187" i="20"/>
  <c r="G900" i="20" s="1"/>
  <c r="N303" i="20"/>
  <c r="D1041" i="20" s="1"/>
  <c r="N223" i="20"/>
  <c r="E944" i="20" s="1"/>
  <c r="N276" i="20"/>
  <c r="N328" i="20"/>
  <c r="E1085" i="20" s="1"/>
  <c r="N203" i="20"/>
  <c r="N306" i="20"/>
  <c r="F1054" i="20" s="1"/>
  <c r="N1054" i="20" s="1"/>
  <c r="N681" i="20"/>
  <c r="B1628" i="20" s="1"/>
  <c r="N97" i="20"/>
  <c r="G789" i="20" s="1"/>
  <c r="AN787" i="20" s="1"/>
  <c r="N682" i="20"/>
  <c r="B1629" i="20" s="1"/>
  <c r="B1633" i="20" s="1"/>
  <c r="N93" i="20"/>
  <c r="N84" i="20"/>
  <c r="N72" i="20"/>
  <c r="N81" i="20"/>
  <c r="N71" i="20"/>
  <c r="N684" i="20"/>
  <c r="E1629" i="20" s="1"/>
  <c r="E1633" i="20" s="1"/>
  <c r="N556" i="20"/>
  <c r="D1403" i="20" s="1"/>
  <c r="D1405" i="20" s="1"/>
  <c r="N607" i="20"/>
  <c r="C1496" i="20" s="1"/>
  <c r="H1496" i="20" s="1"/>
  <c r="AX711" i="19" s="1"/>
  <c r="N481" i="20"/>
  <c r="N583" i="20"/>
  <c r="N1458" i="20" s="1"/>
  <c r="N595" i="20"/>
  <c r="N765" i="20" s="1"/>
  <c r="P765" i="20" s="1"/>
  <c r="N678" i="20"/>
  <c r="N641" i="20"/>
  <c r="N365" i="20"/>
  <c r="B1165" i="20" s="1"/>
  <c r="E1169" i="20" s="1"/>
  <c r="N675" i="20"/>
  <c r="N461" i="20"/>
  <c r="H1284" i="20" s="1"/>
  <c r="N12" i="20"/>
  <c r="E759" i="20" s="1"/>
  <c r="N487" i="20"/>
  <c r="J1284" i="20" s="1"/>
  <c r="N488" i="20"/>
  <c r="J1285" i="20" s="1"/>
  <c r="N140" i="20"/>
  <c r="G868" i="20" s="1"/>
  <c r="N11" i="20"/>
  <c r="E758" i="20" s="1"/>
  <c r="N407" i="20"/>
  <c r="H1186" i="20" s="1"/>
  <c r="N381" i="20"/>
  <c r="F1186" i="20" s="1"/>
  <c r="N544" i="20"/>
  <c r="C1389" i="20" s="1"/>
  <c r="N558" i="20"/>
  <c r="H1403" i="20" s="1"/>
  <c r="H1405" i="20" s="1"/>
  <c r="N539" i="20"/>
  <c r="N532" i="20"/>
  <c r="C1377" i="20" s="1"/>
  <c r="N542" i="20"/>
  <c r="C1387" i="20" s="1"/>
  <c r="N527" i="20"/>
  <c r="C1372" i="20" s="1"/>
  <c r="N525" i="20"/>
  <c r="C1370" i="20" s="1"/>
  <c r="N530" i="20"/>
  <c r="C1375" i="20" s="1"/>
  <c r="N523" i="20"/>
  <c r="C1368" i="20" s="1"/>
  <c r="N670" i="20"/>
  <c r="E1617" i="20" s="1"/>
  <c r="G1617" i="20" s="1"/>
  <c r="N674" i="20"/>
  <c r="E1610" i="20" s="1"/>
  <c r="G1610" i="20" s="1"/>
  <c r="N673" i="20"/>
  <c r="E1609" i="20" s="1"/>
  <c r="G1609" i="20" s="1"/>
  <c r="N620" i="20"/>
  <c r="D1544" i="20" s="1"/>
  <c r="N105" i="20"/>
  <c r="N114" i="20"/>
  <c r="N113" i="20"/>
  <c r="N506" i="20"/>
  <c r="I1298" i="20" s="1"/>
  <c r="N251" i="20"/>
  <c r="D934" i="20" s="1"/>
  <c r="E934" i="20" s="1"/>
  <c r="AX340" i="19" s="1"/>
  <c r="N505" i="20"/>
  <c r="J1298" i="20" s="1"/>
  <c r="N352" i="20"/>
  <c r="E1112" i="20" s="1"/>
  <c r="N335" i="20"/>
  <c r="N1095" i="20" s="1"/>
  <c r="N291" i="20"/>
  <c r="N289" i="20"/>
  <c r="N698" i="20"/>
  <c r="G1426" i="20" s="1"/>
  <c r="N346" i="20"/>
  <c r="E1101" i="20" s="1"/>
  <c r="N347" i="20"/>
  <c r="E1102" i="20" s="1"/>
  <c r="H1102" i="20" s="1"/>
  <c r="N693" i="20"/>
  <c r="G1431" i="20" s="1"/>
  <c r="F1437" i="20" s="1"/>
  <c r="N256" i="20"/>
  <c r="C979" i="20" s="1"/>
  <c r="N193" i="20"/>
  <c r="I899" i="20" s="1"/>
  <c r="J899" i="20" s="1"/>
  <c r="N171" i="20"/>
  <c r="N195" i="20"/>
  <c r="I901" i="20" s="1"/>
  <c r="N238" i="20"/>
  <c r="G945" i="20" s="1"/>
  <c r="N274" i="20"/>
  <c r="N237" i="20"/>
  <c r="G944" i="20" s="1"/>
  <c r="N236" i="20"/>
  <c r="G943" i="20" s="1"/>
  <c r="N337" i="20"/>
  <c r="D1127" i="20" s="1"/>
  <c r="N331" i="20"/>
  <c r="E1088" i="20" s="1"/>
  <c r="N214" i="20"/>
  <c r="N310" i="20"/>
  <c r="F1058" i="20" s="1"/>
  <c r="N1058" i="20" s="1"/>
  <c r="N190" i="20"/>
  <c r="G903" i="20" s="1"/>
  <c r="G904" i="20" s="1"/>
  <c r="N149" i="20"/>
  <c r="G876" i="20" s="1"/>
  <c r="N311" i="20"/>
  <c r="F1059" i="20" s="1"/>
  <c r="N1059" i="20" s="1"/>
  <c r="N211" i="20"/>
  <c r="N153" i="20"/>
  <c r="N342" i="20"/>
  <c r="D1141" i="20" s="1"/>
  <c r="D1142" i="20" s="1"/>
  <c r="AX660" i="19" s="1"/>
  <c r="N229" i="20"/>
  <c r="C943" i="20" s="1"/>
  <c r="N152" i="20"/>
  <c r="N340" i="20"/>
  <c r="D1130" i="20" s="1"/>
  <c r="H1130" i="20" s="1"/>
  <c r="N242" i="20"/>
  <c r="D959" i="20" s="1"/>
  <c r="N258" i="20"/>
  <c r="C980" i="20" s="1"/>
  <c r="N204" i="20"/>
  <c r="N317" i="20"/>
  <c r="G1058" i="20" s="1"/>
  <c r="O1058" i="20" s="1"/>
  <c r="N172" i="20"/>
  <c r="N201" i="20"/>
  <c r="N239" i="20"/>
  <c r="G946" i="20" s="1"/>
  <c r="G947" i="20" s="1"/>
  <c r="N334" i="20"/>
  <c r="I1095" i="20" s="1"/>
  <c r="N277" i="20"/>
  <c r="N217" i="20"/>
  <c r="N94" i="20"/>
  <c r="N101" i="20"/>
  <c r="G793" i="20" s="1"/>
  <c r="AN791" i="20" s="1"/>
  <c r="N555" i="20"/>
  <c r="B1403" i="20" s="1"/>
  <c r="B1405" i="20" s="1"/>
  <c r="B1407" i="20" s="1"/>
  <c r="N74" i="20"/>
  <c r="N96" i="20"/>
  <c r="G788" i="20" s="1"/>
  <c r="AN786" i="20" s="1"/>
  <c r="N102" i="20"/>
  <c r="G794" i="20" s="1"/>
  <c r="AN792" i="20" s="1"/>
  <c r="N69" i="20"/>
  <c r="N73" i="20"/>
  <c r="N78" i="20"/>
  <c r="N75" i="20"/>
  <c r="N99" i="20"/>
  <c r="G791" i="20" s="1"/>
  <c r="AN789" i="20" s="1"/>
  <c r="N605" i="20"/>
  <c r="C1492" i="20" s="1"/>
  <c r="H1492" i="20" s="1"/>
  <c r="N494" i="20"/>
  <c r="N454" i="20"/>
  <c r="N707" i="20"/>
  <c r="C1503" i="20" s="1"/>
  <c r="H1503" i="20" s="1"/>
  <c r="N662" i="20"/>
  <c r="E1582" i="20" s="1"/>
  <c r="N364" i="20"/>
  <c r="B1160" i="20" s="1"/>
  <c r="G1163" i="20" s="1"/>
  <c r="AX533" i="19" s="1"/>
  <c r="N709" i="20"/>
  <c r="C1507" i="20" s="1"/>
  <c r="H1507" i="20" s="1"/>
  <c r="AX737" i="19" s="1"/>
  <c r="N366" i="20"/>
  <c r="B1166" i="20" s="1"/>
  <c r="G1169" i="20" s="1"/>
  <c r="AX543" i="19" s="1"/>
  <c r="N501" i="20"/>
  <c r="K1285" i="20" s="1"/>
  <c r="N500" i="20"/>
  <c r="K1284" i="20" s="1"/>
  <c r="N462" i="20"/>
  <c r="H1285" i="20" s="1"/>
  <c r="N563" i="20"/>
  <c r="H1410" i="20" s="1"/>
  <c r="H1413" i="20" s="1"/>
  <c r="N40" i="20"/>
  <c r="N394" i="20"/>
  <c r="G1186" i="20" s="1"/>
  <c r="N420" i="20"/>
  <c r="G1235" i="20" s="1"/>
  <c r="N406" i="20"/>
  <c r="H1185" i="20" s="1"/>
  <c r="N543" i="20"/>
  <c r="C1388" i="20" s="1"/>
  <c r="N545" i="20"/>
  <c r="N704" i="20"/>
  <c r="N546" i="20"/>
  <c r="N521" i="20"/>
  <c r="C1366" i="20" s="1"/>
  <c r="N703" i="20"/>
  <c r="N533" i="20"/>
  <c r="C1378" i="20" s="1"/>
  <c r="N548" i="20"/>
  <c r="C1393" i="20" s="1"/>
  <c r="N634" i="20"/>
  <c r="C1569" i="20" s="1"/>
  <c r="D1569" i="20" s="1"/>
  <c r="AX774" i="19" s="1"/>
  <c r="N668" i="20"/>
  <c r="E1615" i="20" s="1"/>
  <c r="G1615" i="20" s="1"/>
  <c r="N669" i="20"/>
  <c r="E1616" i="20" s="1"/>
  <c r="G1616" i="20" s="1"/>
  <c r="O892" i="20"/>
  <c r="N610" i="20"/>
  <c r="C1499" i="20" s="1"/>
  <c r="H1499" i="20" s="1"/>
  <c r="N166" i="20"/>
  <c r="D889" i="20" s="1"/>
  <c r="E889" i="20" s="1"/>
  <c r="C892" i="20" s="1"/>
  <c r="N252" i="20"/>
  <c r="D935" i="20" s="1"/>
  <c r="E935" i="20" s="1"/>
  <c r="AX342" i="19" s="1"/>
  <c r="N168" i="20"/>
  <c r="D890" i="20" s="1"/>
  <c r="E890" i="20" s="1"/>
  <c r="N107" i="20"/>
  <c r="G798" i="20" s="1"/>
  <c r="N504" i="20"/>
  <c r="K1298" i="20" s="1"/>
  <c r="N112" i="20"/>
  <c r="N109" i="20"/>
  <c r="G800" i="20" s="1"/>
  <c r="N288" i="20"/>
  <c r="N699" i="20"/>
  <c r="G1425" i="20" s="1"/>
  <c r="E1439" i="20" s="1"/>
  <c r="AX485" i="19" s="1"/>
  <c r="N695" i="20"/>
  <c r="N349" i="20"/>
  <c r="E1104" i="20" s="1"/>
  <c r="H1104" i="20" s="1"/>
  <c r="N348" i="20"/>
  <c r="E1103" i="20" s="1"/>
  <c r="H1103" i="20" s="1"/>
  <c r="N687" i="20"/>
  <c r="C1638" i="20" s="1"/>
  <c r="E1638" i="20" s="1"/>
  <c r="N315" i="20"/>
  <c r="G1056" i="20" s="1"/>
  <c r="O1056" i="20" s="1"/>
  <c r="N143" i="20"/>
  <c r="G870" i="20" s="1"/>
  <c r="N156" i="20"/>
  <c r="N210" i="20"/>
  <c r="N255" i="20"/>
  <c r="C978" i="20" s="1"/>
  <c r="N267" i="20"/>
  <c r="N216" i="20"/>
  <c r="N275" i="20"/>
  <c r="N344" i="20"/>
  <c r="D1149" i="20" s="1"/>
  <c r="D1150" i="20" s="1"/>
  <c r="AX666" i="19" s="1"/>
  <c r="N230" i="20"/>
  <c r="C944" i="20" s="1"/>
  <c r="N235" i="20"/>
  <c r="G942" i="20" s="1"/>
  <c r="N309" i="20"/>
  <c r="F1057" i="20" s="1"/>
  <c r="N1057" i="20" s="1"/>
  <c r="P1057" i="20" s="1"/>
  <c r="Q1057" i="20" s="1"/>
  <c r="N330" i="20"/>
  <c r="E1087" i="20" s="1"/>
  <c r="N261" i="20"/>
  <c r="D981" i="20" s="1"/>
  <c r="N296" i="20"/>
  <c r="D1025" i="20" s="1"/>
  <c r="N200" i="20"/>
  <c r="N202" i="20"/>
  <c r="N257" i="20"/>
  <c r="D979" i="20" s="1"/>
  <c r="N209" i="20"/>
  <c r="N231" i="20"/>
  <c r="C945" i="20" s="1"/>
  <c r="N183" i="20"/>
  <c r="N327" i="20"/>
  <c r="E1084" i="20" s="1"/>
  <c r="N173" i="20"/>
  <c r="N174" i="20"/>
  <c r="N281" i="20"/>
  <c r="N218" i="20"/>
  <c r="N155" i="20"/>
  <c r="N270" i="20"/>
  <c r="N329" i="20"/>
  <c r="E1086" i="20" s="1"/>
  <c r="N308" i="20"/>
  <c r="F1056" i="20" s="1"/>
  <c r="N1056" i="20" s="1"/>
  <c r="P1056" i="20" s="1"/>
  <c r="Q1056" i="20" s="1"/>
  <c r="N228" i="20"/>
  <c r="C942" i="20" s="1"/>
  <c r="N282" i="20"/>
  <c r="N76" i="20"/>
  <c r="N566" i="20"/>
  <c r="B1415" i="20" s="1"/>
  <c r="B1418" i="20" s="1"/>
  <c r="N83" i="20"/>
  <c r="N100" i="20"/>
  <c r="G792" i="20" s="1"/>
  <c r="AN790" i="20" s="1"/>
  <c r="N85" i="20"/>
  <c r="N80" i="20"/>
  <c r="N557" i="20"/>
  <c r="F1403" i="20" s="1"/>
  <c r="F1405" i="20" s="1"/>
  <c r="N82" i="20"/>
  <c r="N89" i="20"/>
  <c r="N92" i="20"/>
  <c r="N515" i="20"/>
  <c r="C1358" i="20" s="1"/>
  <c r="C1362" i="20" s="1"/>
  <c r="N493" i="20"/>
  <c r="N574" i="20"/>
  <c r="E1457" i="20" s="1"/>
  <c r="N646" i="20"/>
  <c r="C1533" i="20" s="1"/>
  <c r="N676" i="20"/>
  <c r="N66" i="20"/>
  <c r="G786" i="20" s="1"/>
  <c r="N393" i="20"/>
  <c r="G1185" i="20" s="1"/>
  <c r="P1184" i="20" s="1"/>
  <c r="N522" i="20"/>
  <c r="C1367" i="20" s="1"/>
  <c r="N535" i="20"/>
  <c r="C1380" i="20" s="1"/>
  <c r="O891" i="20"/>
  <c r="N115" i="20"/>
  <c r="N353" i="20"/>
  <c r="E1113" i="20" s="1"/>
  <c r="H1113" i="20" s="1"/>
  <c r="N163" i="20"/>
  <c r="D885" i="20" s="1"/>
  <c r="E885" i="20" s="1"/>
  <c r="AX206" i="19" s="1"/>
  <c r="N148" i="20"/>
  <c r="G875" i="20" s="1"/>
  <c r="N222" i="20"/>
  <c r="E943" i="20" s="1"/>
  <c r="N144" i="20"/>
  <c r="G871" i="20" s="1"/>
  <c r="N339" i="20"/>
  <c r="D1129" i="20" s="1"/>
  <c r="H1129" i="20" s="1"/>
  <c r="N324" i="20"/>
  <c r="N243" i="20"/>
  <c r="D960" i="20" s="1"/>
  <c r="E960" i="20" s="1"/>
  <c r="AX360" i="19" s="1"/>
  <c r="N194" i="20"/>
  <c r="I900" i="20" s="1"/>
  <c r="N157" i="20"/>
  <c r="N70" i="20"/>
  <c r="N561" i="20"/>
  <c r="B1410" i="20" s="1"/>
  <c r="B1413" i="20" s="1"/>
  <c r="K1413" i="20" s="1"/>
  <c r="N88" i="20"/>
  <c r="N445" i="20"/>
  <c r="N376" i="20"/>
  <c r="N456" i="20"/>
  <c r="N511" i="20"/>
  <c r="C1334" i="20" s="1"/>
  <c r="D1333" i="20" s="1"/>
  <c r="E1333" i="20" s="1"/>
  <c r="N471" i="20"/>
  <c r="N468" i="20"/>
  <c r="N473" i="20"/>
  <c r="N399" i="20"/>
  <c r="N482" i="20"/>
  <c r="N657" i="20"/>
  <c r="E1591" i="20" s="1"/>
  <c r="N429" i="20"/>
  <c r="N650" i="20"/>
  <c r="E1576" i="20" s="1"/>
  <c r="N589" i="20"/>
  <c r="E1323" i="20" s="1"/>
  <c r="N497" i="20"/>
  <c r="N416" i="20"/>
  <c r="N460" i="20"/>
  <c r="N479" i="20"/>
  <c r="N660" i="20"/>
  <c r="E1594" i="20" s="1"/>
  <c r="G1594" i="20" s="1"/>
  <c r="N492" i="20"/>
  <c r="N578" i="20"/>
  <c r="N1453" i="20" s="1"/>
  <c r="N438" i="20"/>
  <c r="N485" i="20"/>
  <c r="J1282" i="20" s="1"/>
  <c r="V1282" i="20" s="1"/>
  <c r="N491" i="20"/>
  <c r="K1275" i="20" s="1"/>
  <c r="W1275" i="20" s="1"/>
  <c r="N498" i="20"/>
  <c r="K1282" i="20" s="1"/>
  <c r="W1282" i="20" s="1"/>
  <c r="N606" i="20"/>
  <c r="C1494" i="20" s="1"/>
  <c r="H1494" i="20" s="1"/>
  <c r="AX709" i="19" s="1"/>
  <c r="N384" i="20"/>
  <c r="G1176" i="20" s="1"/>
  <c r="N428" i="20"/>
  <c r="N617" i="20"/>
  <c r="D1541" i="20" s="1"/>
  <c r="N440" i="20"/>
  <c r="N632" i="20"/>
  <c r="C1567" i="20" s="1"/>
  <c r="D1567" i="20" s="1"/>
  <c r="N638" i="20"/>
  <c r="C1519" i="20" s="1"/>
  <c r="F1519" i="20" s="1"/>
  <c r="N639" i="20"/>
  <c r="C1520" i="20" s="1"/>
  <c r="E1525" i="20" s="1"/>
  <c r="AX556" i="19" s="1"/>
  <c r="N432" i="20"/>
  <c r="N405" i="20"/>
  <c r="N404" i="20"/>
  <c r="H1183" i="20" s="1"/>
  <c r="AP1183" i="20" s="1"/>
  <c r="AY1183" i="20" s="1"/>
  <c r="N390" i="20"/>
  <c r="N403" i="20"/>
  <c r="N629" i="20"/>
  <c r="C1559" i="20" s="1"/>
  <c r="F1559" i="20" s="1"/>
  <c r="AX760" i="19" s="1"/>
  <c r="N590" i="20"/>
  <c r="E1324" i="20" s="1"/>
  <c r="N378" i="20"/>
  <c r="F1183" i="20" s="1"/>
  <c r="AN1183" i="20" s="1"/>
  <c r="AW1183" i="20" s="1"/>
  <c r="N419" i="20"/>
  <c r="N379" i="20"/>
  <c r="N644" i="20"/>
  <c r="C1534" i="20" s="1"/>
  <c r="N433" i="20"/>
  <c r="H1235" i="20" s="1"/>
  <c r="N528" i="20"/>
  <c r="C1373" i="20" s="1"/>
  <c r="N118" i="20"/>
  <c r="C827" i="20" s="1"/>
  <c r="E827" i="20" s="1"/>
  <c r="N250" i="20"/>
  <c r="D933" i="20" s="1"/>
  <c r="E933" i="20" s="1"/>
  <c r="AX338" i="19" s="1"/>
  <c r="N350" i="20"/>
  <c r="E1105" i="20" s="1"/>
  <c r="N207" i="20"/>
  <c r="N208" i="20"/>
  <c r="N221" i="20"/>
  <c r="E942" i="20" s="1"/>
  <c r="N338" i="20"/>
  <c r="D1128" i="20" s="1"/>
  <c r="H1128" i="20" s="1"/>
  <c r="N683" i="20"/>
  <c r="E1628" i="20" s="1"/>
  <c r="E1632" i="20" s="1"/>
  <c r="E1634" i="20" s="1"/>
  <c r="AX816" i="19" s="1"/>
  <c r="N628" i="20"/>
  <c r="C1558" i="20" s="1"/>
  <c r="F1558" i="20" s="1"/>
  <c r="N443" i="20"/>
  <c r="N495" i="20"/>
  <c r="N633" i="20"/>
  <c r="C1568" i="20" s="1"/>
  <c r="D1568" i="20" s="1"/>
  <c r="AX772" i="19" s="1"/>
  <c r="N457" i="20"/>
  <c r="N452" i="20"/>
  <c r="H1275" i="20" s="1"/>
  <c r="T1275" i="20" s="1"/>
  <c r="N370" i="20"/>
  <c r="N466" i="20"/>
  <c r="N601" i="20"/>
  <c r="C1482" i="20" s="1"/>
  <c r="H1482" i="20" s="1"/>
  <c r="AX695" i="19" s="1"/>
  <c r="N375" i="20"/>
  <c r="N499" i="20"/>
  <c r="N367" i="20"/>
  <c r="B1167" i="20" s="1"/>
  <c r="I1169" i="20" s="1"/>
  <c r="AX545" i="19" s="1"/>
  <c r="N139" i="20"/>
  <c r="G867" i="20" s="1"/>
  <c r="N448" i="20"/>
  <c r="G1284" i="20" s="1"/>
  <c r="N549" i="20"/>
  <c r="C1394" i="20" s="1"/>
  <c r="N534" i="20"/>
  <c r="C1379" i="20" s="1"/>
  <c r="N614" i="20"/>
  <c r="C1512" i="20" s="1"/>
  <c r="N108" i="20"/>
  <c r="G799" i="20" s="1"/>
  <c r="N249" i="20"/>
  <c r="D932" i="20" s="1"/>
  <c r="E932" i="20" s="1"/>
  <c r="N694" i="20"/>
  <c r="G1432" i="20" s="1"/>
  <c r="N696" i="20"/>
  <c r="C1425" i="20" s="1"/>
  <c r="N154" i="20"/>
  <c r="N182" i="20"/>
  <c r="N318" i="20"/>
  <c r="G1059" i="20" s="1"/>
  <c r="O1059" i="20" s="1"/>
  <c r="N147" i="20"/>
  <c r="G874" i="20" s="1"/>
  <c r="N302" i="20"/>
  <c r="D1037" i="20" s="1"/>
  <c r="N146" i="20"/>
  <c r="G873" i="20" s="1"/>
  <c r="N138" i="20"/>
  <c r="G866" i="20" s="1"/>
  <c r="N259" i="20"/>
  <c r="D980" i="20" s="1"/>
  <c r="N103" i="20"/>
  <c r="G795" i="20" s="1"/>
  <c r="AN793" i="20" s="1"/>
  <c r="N91" i="20"/>
  <c r="N516" i="20"/>
  <c r="N459" i="20"/>
  <c r="H1282" i="20" s="1"/>
  <c r="T1282" i="20" s="1"/>
  <c r="N580" i="20"/>
  <c r="N1455" i="20" s="1"/>
  <c r="N444" i="20"/>
  <c r="N424" i="20"/>
  <c r="H1226" i="20" s="1"/>
  <c r="P1226" i="20" s="1"/>
  <c r="N470" i="20"/>
  <c r="N371" i="20"/>
  <c r="F1176" i="20" s="1"/>
  <c r="N575" i="20"/>
  <c r="E1458" i="20" s="1"/>
  <c r="N423" i="20"/>
  <c r="N653" i="20"/>
  <c r="E1579" i="20" s="1"/>
  <c r="G1579" i="20" s="1"/>
  <c r="N572" i="20"/>
  <c r="E1455" i="20" s="1"/>
  <c r="N483" i="20"/>
  <c r="N478" i="20"/>
  <c r="J1275" i="20" s="1"/>
  <c r="V1275" i="20" s="1"/>
  <c r="N667" i="20"/>
  <c r="E1601" i="20" s="1"/>
  <c r="G1601" i="20" s="1"/>
  <c r="H1601" i="20" s="1"/>
  <c r="I1601" i="20" s="1"/>
  <c r="AX783" i="19" s="1"/>
  <c r="N385" i="20"/>
  <c r="N383" i="20"/>
  <c r="N666" i="20"/>
  <c r="E1603" i="20" s="1"/>
  <c r="G1603" i="20" s="1"/>
  <c r="H1603" i="20" s="1"/>
  <c r="I1603" i="20" s="1"/>
  <c r="N372" i="20"/>
  <c r="N402" i="20"/>
  <c r="N538" i="20"/>
  <c r="C1383" i="20" s="1"/>
  <c r="N655" i="20"/>
  <c r="E1585" i="20" s="1"/>
  <c r="G1585" i="20" s="1"/>
  <c r="N490" i="20"/>
  <c r="N665" i="20"/>
  <c r="E1602" i="20" s="1"/>
  <c r="G1602" i="20" s="1"/>
  <c r="H1602" i="20" s="1"/>
  <c r="I1602" i="20" s="1"/>
  <c r="AX785" i="19" s="1"/>
  <c r="N467" i="20"/>
  <c r="N413" i="20"/>
  <c r="N602" i="20"/>
  <c r="C1484" i="20" s="1"/>
  <c r="H1484" i="20" s="1"/>
  <c r="AX697" i="19" s="1"/>
  <c r="N480" i="20"/>
  <c r="N447" i="20"/>
  <c r="N396" i="20"/>
  <c r="N622" i="20"/>
  <c r="D1546" i="20" s="1"/>
  <c r="N465" i="20"/>
  <c r="I1275" i="20" s="1"/>
  <c r="U1275" i="20" s="1"/>
  <c r="N418" i="20"/>
  <c r="G1233" i="20" s="1"/>
  <c r="N374" i="20"/>
  <c r="N41" i="20"/>
  <c r="N540" i="20"/>
  <c r="N106" i="20"/>
  <c r="G797" i="20" s="1"/>
  <c r="N692" i="20"/>
  <c r="C1432" i="20" s="1"/>
  <c r="N298" i="20"/>
  <c r="D1027" i="20" s="1"/>
  <c r="N215" i="20"/>
  <c r="N304" i="20"/>
  <c r="D1045" i="20" s="1"/>
  <c r="N186" i="20"/>
  <c r="G899" i="20" s="1"/>
  <c r="H899" i="20" s="1"/>
  <c r="N90" i="20"/>
  <c r="N415" i="20"/>
  <c r="N410" i="20"/>
  <c r="N386" i="20"/>
  <c r="N373" i="20"/>
  <c r="N397" i="20"/>
  <c r="H1176" i="20" s="1"/>
  <c r="N623" i="20"/>
  <c r="D1547" i="20" s="1"/>
  <c r="N484" i="20"/>
  <c r="N621" i="20"/>
  <c r="D1545" i="20" s="1"/>
  <c r="N618" i="20"/>
  <c r="D1542" i="20" s="1"/>
  <c r="N586" i="20"/>
  <c r="N659" i="20"/>
  <c r="E1593" i="20" s="1"/>
  <c r="G1593" i="20" s="1"/>
  <c r="N624" i="20"/>
  <c r="D1552" i="20" s="1"/>
  <c r="N541" i="20"/>
  <c r="C1386" i="20" s="1"/>
  <c r="N160" i="20"/>
  <c r="D879" i="20" s="1"/>
  <c r="N189" i="20"/>
  <c r="G902" i="20" s="1"/>
  <c r="N196" i="20"/>
  <c r="I902" i="20" s="1"/>
  <c r="N619" i="20"/>
  <c r="D1543" i="20" s="1"/>
  <c r="N658" i="20"/>
  <c r="E1592" i="20" s="1"/>
  <c r="G1592" i="20" s="1"/>
  <c r="N441" i="20"/>
  <c r="N425" i="20"/>
  <c r="N401" i="20"/>
  <c r="N596" i="20"/>
  <c r="N766" i="20" s="1"/>
  <c r="P766" i="20" s="1"/>
  <c r="N654" i="20"/>
  <c r="E1584" i="20" s="1"/>
  <c r="G1584" i="20" s="1"/>
  <c r="G1587" i="20" s="1"/>
  <c r="AX502" i="19" s="1"/>
  <c r="N640" i="20"/>
  <c r="C1521" i="20" s="1"/>
  <c r="E1526" i="20" s="1"/>
  <c r="AX558" i="19" s="1"/>
  <c r="N652" i="20"/>
  <c r="E1578" i="20" s="1"/>
  <c r="G1578" i="20" s="1"/>
  <c r="N486" i="20"/>
  <c r="N591" i="20"/>
  <c r="E1325" i="20" s="1"/>
  <c r="N417" i="20"/>
  <c r="N377" i="20"/>
  <c r="N400" i="20"/>
  <c r="N314" i="20"/>
  <c r="G1055" i="20" s="1"/>
  <c r="O1055" i="20" s="1"/>
  <c r="N442" i="20"/>
  <c r="N592" i="20"/>
  <c r="E1326" i="20" s="1"/>
  <c r="N597" i="20"/>
  <c r="N767" i="20" s="1"/>
  <c r="P767" i="20" s="1"/>
  <c r="N571" i="20"/>
  <c r="E1454" i="20" s="1"/>
  <c r="N387" i="20"/>
  <c r="N67" i="20"/>
  <c r="G787" i="20" s="1"/>
  <c r="N671" i="20"/>
  <c r="E1607" i="20" s="1"/>
  <c r="G1607" i="20" s="1"/>
  <c r="I1611" i="20" s="1"/>
  <c r="AX791" i="19" s="1"/>
  <c r="N180" i="20"/>
  <c r="N225" i="20"/>
  <c r="E946" i="20" s="1"/>
  <c r="E947" i="20" s="1"/>
  <c r="N87" i="20"/>
  <c r="N472" i="20"/>
  <c r="I1282" i="20" s="1"/>
  <c r="U1282" i="20" s="1"/>
  <c r="N453" i="20"/>
  <c r="N464" i="20"/>
  <c r="N398" i="20"/>
  <c r="N579" i="20"/>
  <c r="N1454" i="20" s="1"/>
  <c r="N389" i="20"/>
  <c r="N600" i="20"/>
  <c r="C1480" i="20" s="1"/>
  <c r="H1480" i="20" s="1"/>
  <c r="N582" i="20"/>
  <c r="N1457" i="20" s="1"/>
  <c r="N477" i="20"/>
  <c r="N446" i="20"/>
  <c r="G1282" i="20" s="1"/>
  <c r="S1282" i="20" s="1"/>
  <c r="N426" i="20"/>
  <c r="N414" i="20"/>
  <c r="N430" i="20"/>
  <c r="N651" i="20"/>
  <c r="E1577" i="20" s="1"/>
  <c r="G1577" i="20" s="1"/>
  <c r="N573" i="20"/>
  <c r="E1456" i="20" s="1"/>
  <c r="N388" i="20"/>
  <c r="N427" i="20"/>
  <c r="N14" i="20"/>
  <c r="E761" i="20" s="1"/>
  <c r="O760" i="20" s="1"/>
  <c r="P760" i="20" s="1"/>
  <c r="AX231" i="19" s="1"/>
  <c r="N232" i="20"/>
  <c r="C946" i="20" s="1"/>
  <c r="C947" i="20" s="1"/>
  <c r="N98" i="20"/>
  <c r="G790" i="20" s="1"/>
  <c r="AN788" i="20" s="1"/>
  <c r="N570" i="20"/>
  <c r="E1453" i="20" s="1"/>
  <c r="N661" i="20"/>
  <c r="E1595" i="20" s="1"/>
  <c r="G1595" i="20" s="1"/>
  <c r="N431" i="20"/>
  <c r="H1233" i="20" s="1"/>
  <c r="N380" i="20"/>
  <c r="F1185" i="20" s="1"/>
  <c r="O1184" i="20" s="1"/>
  <c r="N111" i="20"/>
  <c r="N313" i="20"/>
  <c r="G1054" i="20" s="1"/>
  <c r="O1054" i="20" s="1"/>
  <c r="N175" i="20"/>
  <c r="N79" i="20"/>
  <c r="N469" i="20"/>
  <c r="N458" i="20"/>
  <c r="N412" i="20"/>
  <c r="N581" i="20"/>
  <c r="N1456" i="20" s="1"/>
  <c r="N637" i="20"/>
  <c r="C1518" i="20" s="1"/>
  <c r="N362" i="20"/>
  <c r="N1158" i="20" s="1"/>
  <c r="O1163" i="20" s="1"/>
  <c r="N451" i="20"/>
  <c r="N392" i="20"/>
  <c r="N526" i="20"/>
  <c r="C1371" i="20" s="1"/>
  <c r="N507" i="20"/>
  <c r="H1298" i="20" s="1"/>
  <c r="N455" i="20"/>
  <c r="N496" i="20"/>
  <c r="N439" i="20"/>
  <c r="G1275" i="20" s="1"/>
  <c r="S1275" i="20" s="1"/>
  <c r="N411" i="20"/>
  <c r="G1226" i="20" s="1"/>
  <c r="O1226" i="20" s="1"/>
  <c r="N391" i="20"/>
  <c r="G1183" i="20" s="1"/>
  <c r="AO1183" i="20" s="1"/>
  <c r="AX1183" i="20" s="1"/>
  <c r="N24" i="20"/>
  <c r="P783" i="20" s="1"/>
  <c r="N134" i="20"/>
  <c r="G862" i="20" s="1"/>
  <c r="J862" i="20" s="1"/>
  <c r="K862" i="20" s="1"/>
  <c r="N23" i="20"/>
  <c r="P782" i="20" s="1"/>
  <c r="N61" i="20"/>
  <c r="G781" i="20" s="1"/>
  <c r="N9" i="20"/>
  <c r="C759" i="20" s="1"/>
  <c r="N35" i="20"/>
  <c r="N39" i="20"/>
  <c r="N126" i="20"/>
  <c r="E842" i="20" s="1"/>
  <c r="H842" i="20" s="1"/>
  <c r="N22" i="20"/>
  <c r="P781" i="20" s="1"/>
  <c r="N38" i="20"/>
  <c r="N8" i="20"/>
  <c r="C758" i="20" s="1"/>
  <c r="N123" i="20"/>
  <c r="E840" i="20" s="1"/>
  <c r="H840" i="20" s="1"/>
  <c r="AX246" i="19" s="1"/>
  <c r="N125" i="20"/>
  <c r="E841" i="20" s="1"/>
  <c r="H841" i="20" s="1"/>
  <c r="AX248" i="19" s="1"/>
  <c r="N45" i="20"/>
  <c r="I778" i="20" s="1"/>
  <c r="N21" i="20"/>
  <c r="N20" i="20"/>
  <c r="N17" i="20"/>
  <c r="N18" i="20"/>
  <c r="N65" i="20"/>
  <c r="G785" i="20" s="1"/>
  <c r="N64" i="20"/>
  <c r="G784" i="20" s="1"/>
  <c r="N10" i="20"/>
  <c r="C760" i="20" s="1"/>
  <c r="N50" i="20"/>
  <c r="Q783" i="20" s="1"/>
  <c r="N44" i="20"/>
  <c r="I777" i="20" s="1"/>
  <c r="N43" i="20"/>
  <c r="I776" i="20" s="1"/>
  <c r="N49" i="20"/>
  <c r="Q782" i="20" s="1"/>
  <c r="N47" i="20"/>
  <c r="I780" i="20" s="1"/>
  <c r="AP780" i="20" s="1"/>
  <c r="AX780" i="20" s="1"/>
  <c r="N46" i="20"/>
  <c r="I779" i="20" s="1"/>
  <c r="N19" i="20"/>
  <c r="N137" i="20"/>
  <c r="G865" i="20" s="1"/>
  <c r="N48" i="20"/>
  <c r="Q781" i="20" s="1"/>
  <c r="H1453" i="20"/>
  <c r="N136" i="20"/>
  <c r="Q1453" i="20"/>
  <c r="N135" i="20"/>
  <c r="F179" i="30"/>
  <c r="G179" i="30"/>
  <c r="D1068" i="20"/>
  <c r="D1069" i="20" s="1"/>
  <c r="H1065" i="20"/>
  <c r="H1064" i="20"/>
  <c r="E1464" i="20"/>
  <c r="E1465" i="20"/>
  <c r="F910" i="20"/>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AP779" i="20" l="1"/>
  <c r="AX779" i="20" s="1"/>
  <c r="Q780" i="20"/>
  <c r="Q779" i="20"/>
  <c r="Q777" i="20"/>
  <c r="AP777" i="20"/>
  <c r="AX777" i="20" s="1"/>
  <c r="O785" i="20"/>
  <c r="AN785" i="20"/>
  <c r="AV785" i="20" s="1"/>
  <c r="M1278" i="20"/>
  <c r="J1229" i="20"/>
  <c r="H780" i="20"/>
  <c r="AO780" i="20" s="1"/>
  <c r="AW780" i="20" s="1"/>
  <c r="J1179" i="20"/>
  <c r="AR1179" i="20" s="1"/>
  <c r="O758" i="20"/>
  <c r="P768" i="20"/>
  <c r="AX237" i="19" s="1"/>
  <c r="P758" i="20"/>
  <c r="AX227" i="19" s="1"/>
  <c r="F785" i="20"/>
  <c r="I1234" i="20"/>
  <c r="R1234" i="20" s="1"/>
  <c r="I1184" i="20"/>
  <c r="L1283" i="20"/>
  <c r="Y1283" i="20" s="1"/>
  <c r="H1292" i="20"/>
  <c r="H1281" i="20"/>
  <c r="T1281" i="20" s="1"/>
  <c r="G1181" i="20"/>
  <c r="G1192" i="20"/>
  <c r="AO1190" i="20" s="1"/>
  <c r="H1287" i="20"/>
  <c r="H1276" i="20"/>
  <c r="T1276" i="20" s="1"/>
  <c r="C1343" i="20"/>
  <c r="C900" i="20"/>
  <c r="H1325" i="20"/>
  <c r="F1325" i="20"/>
  <c r="G1295" i="20"/>
  <c r="G1277" i="20"/>
  <c r="S1277" i="20" s="1"/>
  <c r="G1288" i="20"/>
  <c r="J1292" i="20"/>
  <c r="J1281" i="20"/>
  <c r="V1281" i="20" s="1"/>
  <c r="G1178" i="20"/>
  <c r="G1189" i="20"/>
  <c r="AO1187" i="20" s="1"/>
  <c r="F1179" i="20"/>
  <c r="F1197" i="20"/>
  <c r="F1190" i="20"/>
  <c r="AN1188" i="20" s="1"/>
  <c r="H1196" i="20"/>
  <c r="H1175" i="20"/>
  <c r="H1195" i="20"/>
  <c r="AP1193" i="20" s="1"/>
  <c r="H1187" i="20"/>
  <c r="AP1185" i="20" s="1"/>
  <c r="G1239" i="20"/>
  <c r="G1228" i="20"/>
  <c r="O1228" i="20" s="1"/>
  <c r="AX787" i="19"/>
  <c r="H1245" i="20"/>
  <c r="H1237" i="20"/>
  <c r="H1246" i="20"/>
  <c r="H1225" i="20"/>
  <c r="P1225" i="20" s="1"/>
  <c r="H1358" i="20"/>
  <c r="H1362" i="20" s="1"/>
  <c r="AE16" i="26" s="1"/>
  <c r="Q1358" i="20"/>
  <c r="Q1362" i="20" s="1"/>
  <c r="J866" i="20"/>
  <c r="K866" i="20" s="1"/>
  <c r="J865" i="20"/>
  <c r="K865" i="20" s="1"/>
  <c r="I1276" i="20"/>
  <c r="U1276" i="20" s="1"/>
  <c r="I1287" i="20"/>
  <c r="C919" i="20"/>
  <c r="Q919" i="20"/>
  <c r="G1248" i="20"/>
  <c r="O1233" i="20" s="1"/>
  <c r="G1244" i="20"/>
  <c r="G1249" i="20"/>
  <c r="G1234" i="20"/>
  <c r="O1234" i="20" s="1"/>
  <c r="H1193" i="20"/>
  <c r="AP1191" i="20" s="1"/>
  <c r="H1182" i="20"/>
  <c r="H1234" i="20"/>
  <c r="P1234" i="20" s="1"/>
  <c r="H1248" i="20"/>
  <c r="P1233" i="20" s="1"/>
  <c r="Q1233" i="20" s="1"/>
  <c r="H1249" i="20"/>
  <c r="H1244" i="20"/>
  <c r="G1294" i="20"/>
  <c r="G1287" i="20"/>
  <c r="G1276" i="20"/>
  <c r="S1276" i="20" s="1"/>
  <c r="G1286" i="20"/>
  <c r="G1274" i="20"/>
  <c r="S1274" i="20" s="1"/>
  <c r="J1276" i="20"/>
  <c r="V1276" i="20" s="1"/>
  <c r="J1287" i="20"/>
  <c r="F1323" i="20"/>
  <c r="H1323" i="20"/>
  <c r="J1279" i="20"/>
  <c r="V1279" i="20" s="1"/>
  <c r="J1290" i="20"/>
  <c r="I1281" i="20"/>
  <c r="U1281" i="20" s="1"/>
  <c r="I1292" i="20"/>
  <c r="G1281" i="20"/>
  <c r="S1281" i="20" s="1"/>
  <c r="G1292" i="20"/>
  <c r="J1362" i="20"/>
  <c r="AX388" i="19" s="1"/>
  <c r="AF16" i="26" s="1"/>
  <c r="F793" i="20"/>
  <c r="AM791" i="20" s="1"/>
  <c r="L1291" i="20"/>
  <c r="I1192" i="20"/>
  <c r="AQ1190" i="20" s="1"/>
  <c r="I1242" i="20"/>
  <c r="E951" i="20"/>
  <c r="AX350" i="19" s="1"/>
  <c r="D942" i="20"/>
  <c r="D943" i="20" s="1"/>
  <c r="D944" i="20" s="1"/>
  <c r="D945" i="20" s="1"/>
  <c r="D946" i="20" s="1"/>
  <c r="D947" i="20" s="1"/>
  <c r="E1343" i="20"/>
  <c r="E900" i="20"/>
  <c r="C921" i="20"/>
  <c r="Q921" i="20"/>
  <c r="E950" i="20"/>
  <c r="H942" i="20"/>
  <c r="G921" i="20"/>
  <c r="U921" i="20"/>
  <c r="AR17" i="26"/>
  <c r="AX725" i="19"/>
  <c r="F786" i="20"/>
  <c r="L1284" i="20"/>
  <c r="I1235" i="20"/>
  <c r="I1185" i="20"/>
  <c r="AX707" i="19"/>
  <c r="H1497" i="20"/>
  <c r="J1191" i="20"/>
  <c r="AR1189" i="20" s="1"/>
  <c r="H792" i="20"/>
  <c r="AO790" i="20" s="1"/>
  <c r="H793" i="20"/>
  <c r="AO791" i="20" s="1"/>
  <c r="J1192" i="20"/>
  <c r="AR1190" i="20" s="1"/>
  <c r="G922" i="20"/>
  <c r="U922" i="20"/>
  <c r="E920" i="20"/>
  <c r="S920" i="20"/>
  <c r="P1059" i="20"/>
  <c r="Q1059" i="20" s="1"/>
  <c r="G919" i="20"/>
  <c r="U919" i="20"/>
  <c r="V919" i="20" s="1"/>
  <c r="J1296" i="20"/>
  <c r="J1278" i="20"/>
  <c r="V1278" i="20" s="1"/>
  <c r="J1289" i="20"/>
  <c r="J1189" i="20"/>
  <c r="AR1187" i="20" s="1"/>
  <c r="H790" i="20"/>
  <c r="AO788" i="20" s="1"/>
  <c r="I794" i="20"/>
  <c r="AP792" i="20" s="1"/>
  <c r="J1243" i="20"/>
  <c r="M1292" i="20"/>
  <c r="P1054" i="20"/>
  <c r="Q1054" i="20" s="1"/>
  <c r="Y1007" i="20"/>
  <c r="AX1007" i="20"/>
  <c r="E1006" i="20"/>
  <c r="AH1006" i="20"/>
  <c r="E1005" i="20"/>
  <c r="AH1005" i="20"/>
  <c r="F1638" i="20"/>
  <c r="F1639" i="20" s="1"/>
  <c r="F1553" i="20"/>
  <c r="AC294" i="19" s="1"/>
  <c r="H1553" i="20"/>
  <c r="H777" i="20"/>
  <c r="J1226" i="20"/>
  <c r="J1176" i="20"/>
  <c r="AR1176" i="20" s="1"/>
  <c r="M1275" i="20"/>
  <c r="AP778" i="20"/>
  <c r="AX778" i="20" s="1"/>
  <c r="Q778" i="20"/>
  <c r="F784" i="20"/>
  <c r="L1282" i="20"/>
  <c r="Y1282" i="20" s="1"/>
  <c r="I1233" i="20"/>
  <c r="R1233" i="20" s="1"/>
  <c r="I1183" i="20"/>
  <c r="AQ1183" i="20" s="1"/>
  <c r="BA1183" i="20" s="1"/>
  <c r="F781" i="20"/>
  <c r="I1180" i="20"/>
  <c r="L1279" i="20"/>
  <c r="Y1279" i="20" s="1"/>
  <c r="I1230" i="20"/>
  <c r="R1230" i="20" s="1"/>
  <c r="L862" i="20"/>
  <c r="AX179" i="19" s="1"/>
  <c r="AS179" i="19"/>
  <c r="E1518" i="20"/>
  <c r="E1522" i="20" s="1"/>
  <c r="E1524" i="20" s="1"/>
  <c r="F1518" i="20"/>
  <c r="F1522" i="20" s="1"/>
  <c r="I1279" i="20"/>
  <c r="U1279" i="20" s="1"/>
  <c r="I1290" i="20"/>
  <c r="F796" i="20"/>
  <c r="AM794" i="20" s="1"/>
  <c r="I1245" i="20"/>
  <c r="I1195" i="20"/>
  <c r="AQ1193" i="20" s="1"/>
  <c r="L1294" i="20"/>
  <c r="H1240" i="20"/>
  <c r="H1229" i="20"/>
  <c r="P1229" i="20" s="1"/>
  <c r="H1247" i="20"/>
  <c r="H1243" i="20"/>
  <c r="H1232" i="20"/>
  <c r="P1232" i="20" s="1"/>
  <c r="J1294" i="20"/>
  <c r="J1286" i="20"/>
  <c r="J1274" i="20"/>
  <c r="V1274" i="20" s="1"/>
  <c r="H1197" i="20"/>
  <c r="H1190" i="20"/>
  <c r="AP1188" i="20" s="1"/>
  <c r="H1179" i="20"/>
  <c r="J1297" i="20"/>
  <c r="J1293" i="20"/>
  <c r="J1283" i="20"/>
  <c r="V1283" i="20" s="1"/>
  <c r="E879" i="20"/>
  <c r="AX200" i="19" s="1"/>
  <c r="H1547" i="20"/>
  <c r="AC283" i="19" s="1"/>
  <c r="F1547" i="20"/>
  <c r="I1547" i="20" s="1"/>
  <c r="G1245" i="20"/>
  <c r="G1246" i="20"/>
  <c r="G1237" i="20"/>
  <c r="G1225" i="20"/>
  <c r="O1225" i="20" s="1"/>
  <c r="G1297" i="20"/>
  <c r="G1283" i="20"/>
  <c r="S1283" i="20" s="1"/>
  <c r="G1293" i="20"/>
  <c r="I1295" i="20"/>
  <c r="I1288" i="20"/>
  <c r="I1277" i="20"/>
  <c r="U1277" i="20" s="1"/>
  <c r="G1195" i="20"/>
  <c r="AO1193" i="20" s="1"/>
  <c r="G1175" i="20"/>
  <c r="G1196" i="20"/>
  <c r="G1187" i="20"/>
  <c r="AO1185" i="20" s="1"/>
  <c r="J1280" i="20"/>
  <c r="V1280" i="20" s="1"/>
  <c r="J1291" i="20"/>
  <c r="G1280" i="20"/>
  <c r="S1280" i="20" s="1"/>
  <c r="G1291" i="20"/>
  <c r="I792" i="20"/>
  <c r="AP790" i="20" s="1"/>
  <c r="M1290" i="20"/>
  <c r="J1241" i="20"/>
  <c r="C902" i="20"/>
  <c r="C1345" i="20"/>
  <c r="AX336" i="19"/>
  <c r="E936" i="20"/>
  <c r="K1297" i="20"/>
  <c r="K1283" i="20"/>
  <c r="W1283" i="20" s="1"/>
  <c r="K1293" i="20"/>
  <c r="F1175" i="20"/>
  <c r="F1195" i="20"/>
  <c r="AN1193" i="20" s="1"/>
  <c r="F1187" i="20"/>
  <c r="AN1185" i="20" s="1"/>
  <c r="F1196" i="20"/>
  <c r="K1290" i="20"/>
  <c r="K1279" i="20"/>
  <c r="W1279" i="20" s="1"/>
  <c r="AZ1183" i="20"/>
  <c r="G1182" i="20"/>
  <c r="G1193" i="20"/>
  <c r="AO1191" i="20" s="1"/>
  <c r="H1541" i="20"/>
  <c r="F1541" i="20"/>
  <c r="I1541" i="20" s="1"/>
  <c r="AX271" i="19" s="1"/>
  <c r="H1297" i="20"/>
  <c r="H1283" i="20"/>
  <c r="T1283" i="20" s="1"/>
  <c r="H1293" i="20"/>
  <c r="G1582" i="20"/>
  <c r="AX500" i="19" s="1"/>
  <c r="G1576" i="20"/>
  <c r="G1580" i="20" s="1"/>
  <c r="H1178" i="20"/>
  <c r="H1189" i="20"/>
  <c r="AP1187" i="20" s="1"/>
  <c r="I789" i="20"/>
  <c r="AP787" i="20" s="1"/>
  <c r="M1287" i="20"/>
  <c r="J1238" i="20"/>
  <c r="I793" i="20"/>
  <c r="AP791" i="20" s="1"/>
  <c r="M1291" i="20"/>
  <c r="J1242" i="20"/>
  <c r="F790" i="20"/>
  <c r="AM788" i="20" s="1"/>
  <c r="L1288" i="20"/>
  <c r="I1239" i="20"/>
  <c r="I1189" i="20"/>
  <c r="AQ1187" i="20" s="1"/>
  <c r="AX477" i="19"/>
  <c r="AX475" i="19"/>
  <c r="AX473" i="19" s="1"/>
  <c r="AE22" i="26"/>
  <c r="R1056" i="20"/>
  <c r="AX442" i="19" s="1"/>
  <c r="AL442" i="19"/>
  <c r="G923" i="20"/>
  <c r="G924" i="20" s="1"/>
  <c r="U923" i="20"/>
  <c r="E1004" i="20"/>
  <c r="AH1004" i="20"/>
  <c r="AX733" i="19"/>
  <c r="H1508" i="20"/>
  <c r="J1187" i="20"/>
  <c r="AR1185" i="20" s="1"/>
  <c r="H788" i="20"/>
  <c r="AO786" i="20" s="1"/>
  <c r="AE20" i="26"/>
  <c r="AX458" i="19"/>
  <c r="AX456" i="19"/>
  <c r="O1007" i="20"/>
  <c r="AP1007" i="20"/>
  <c r="E1342" i="20"/>
  <c r="E899" i="20"/>
  <c r="E959" i="20"/>
  <c r="AX358" i="19" s="1"/>
  <c r="AP1004" i="20"/>
  <c r="O1004" i="20"/>
  <c r="D1108" i="20"/>
  <c r="H1101" i="20"/>
  <c r="H1544" i="20"/>
  <c r="AC277" i="19" s="1"/>
  <c r="F1544" i="20"/>
  <c r="I1544" i="20" s="1"/>
  <c r="AX277" i="19" s="1"/>
  <c r="F791" i="20"/>
  <c r="AM789" i="20" s="1"/>
  <c r="I1190" i="20"/>
  <c r="AQ1188" i="20" s="1"/>
  <c r="L1289" i="20"/>
  <c r="I1240" i="20"/>
  <c r="E922" i="20"/>
  <c r="S922" i="20"/>
  <c r="N1096" i="20"/>
  <c r="I1096" i="20"/>
  <c r="D1096" i="20"/>
  <c r="C899" i="20"/>
  <c r="C1342" i="20"/>
  <c r="C1344" i="20"/>
  <c r="C901" i="20"/>
  <c r="N1670" i="20"/>
  <c r="K1675" i="20"/>
  <c r="AX603" i="19" s="1"/>
  <c r="R1675" i="20"/>
  <c r="AX605" i="19" s="1"/>
  <c r="U1670" i="20"/>
  <c r="H776" i="20"/>
  <c r="M1274" i="20"/>
  <c r="J1225" i="20"/>
  <c r="J1175" i="20"/>
  <c r="AR1175" i="20" s="1"/>
  <c r="K1280" i="20"/>
  <c r="W1280" i="20" s="1"/>
  <c r="K1291" i="20"/>
  <c r="G1184" i="20"/>
  <c r="G1199" i="20"/>
  <c r="G1198" i="20"/>
  <c r="G1194" i="20"/>
  <c r="AO1192" i="20" s="1"/>
  <c r="F789" i="20"/>
  <c r="AM787" i="20" s="1"/>
  <c r="L1287" i="20"/>
  <c r="I1188" i="20"/>
  <c r="AQ1186" i="20" s="1"/>
  <c r="I1238" i="20"/>
  <c r="G1191" i="20"/>
  <c r="AO1189" i="20" s="1"/>
  <c r="G1180" i="20"/>
  <c r="G1247" i="20"/>
  <c r="G1229" i="20"/>
  <c r="O1229" i="20" s="1"/>
  <c r="G1240" i="20"/>
  <c r="H1188" i="20"/>
  <c r="AP1186" i="20" s="1"/>
  <c r="H1177" i="20"/>
  <c r="I788" i="20"/>
  <c r="AP786" i="20" s="1"/>
  <c r="M1286" i="20"/>
  <c r="J1237" i="20"/>
  <c r="F1326" i="20"/>
  <c r="H1326" i="20"/>
  <c r="F1182" i="20"/>
  <c r="F1193" i="20"/>
  <c r="AN1191" i="20" s="1"/>
  <c r="H1191" i="20"/>
  <c r="AP1189" i="20" s="1"/>
  <c r="H1180" i="20"/>
  <c r="H1543" i="20"/>
  <c r="AC275" i="19" s="1"/>
  <c r="F1543" i="20"/>
  <c r="I1543" i="20" s="1"/>
  <c r="AX275" i="19" s="1"/>
  <c r="H1542" i="20"/>
  <c r="AC273" i="19" s="1"/>
  <c r="F1542" i="20"/>
  <c r="I1542" i="20" s="1"/>
  <c r="AX273" i="19" s="1"/>
  <c r="Q1176" i="20"/>
  <c r="AP1176" i="20"/>
  <c r="AY1176" i="20" s="1"/>
  <c r="G1241" i="20"/>
  <c r="G1230" i="20"/>
  <c r="O1230" i="20" s="1"/>
  <c r="G920" i="20"/>
  <c r="U920" i="20"/>
  <c r="V920" i="20" s="1"/>
  <c r="V921" i="20" s="1"/>
  <c r="V922" i="20" s="1"/>
  <c r="V923" i="20" s="1"/>
  <c r="J1295" i="20"/>
  <c r="J1288" i="20"/>
  <c r="J1277" i="20"/>
  <c r="V1277" i="20" s="1"/>
  <c r="H1181" i="20"/>
  <c r="H1192" i="20"/>
  <c r="AP1190" i="20" s="1"/>
  <c r="G1177" i="20"/>
  <c r="G1188" i="20"/>
  <c r="AO1186" i="20" s="1"/>
  <c r="AN1176" i="20"/>
  <c r="AW1176" i="20" s="1"/>
  <c r="O1176" i="20"/>
  <c r="F1191" i="20"/>
  <c r="AN1189" i="20" s="1"/>
  <c r="F1180" i="20"/>
  <c r="G1290" i="20"/>
  <c r="G1279" i="20"/>
  <c r="S1279" i="20" s="1"/>
  <c r="F942" i="20"/>
  <c r="D952" i="20" s="1"/>
  <c r="E953" i="20" s="1"/>
  <c r="F1534" i="20"/>
  <c r="E1534" i="20"/>
  <c r="F1324" i="20"/>
  <c r="H1324" i="20"/>
  <c r="H1241" i="20"/>
  <c r="H1230" i="20"/>
  <c r="P1230" i="20" s="1"/>
  <c r="K1287" i="20"/>
  <c r="K1276" i="20"/>
  <c r="W1276" i="20" s="1"/>
  <c r="G1242" i="20"/>
  <c r="G1231" i="20"/>
  <c r="O1231" i="20" s="1"/>
  <c r="H1231" i="20"/>
  <c r="P1231" i="20" s="1"/>
  <c r="H1242" i="20"/>
  <c r="I1297" i="20"/>
  <c r="I1293" i="20"/>
  <c r="I1283" i="20"/>
  <c r="U1283" i="20" s="1"/>
  <c r="H1279" i="20"/>
  <c r="T1279" i="20" s="1"/>
  <c r="H1290" i="20"/>
  <c r="AE21" i="26"/>
  <c r="AX469" i="19"/>
  <c r="F943" i="20"/>
  <c r="F944" i="20" s="1"/>
  <c r="F945" i="20" s="1"/>
  <c r="F946" i="20" s="1"/>
  <c r="F947" i="20" s="1"/>
  <c r="F800" i="20"/>
  <c r="L1298" i="20"/>
  <c r="I1199" i="20"/>
  <c r="I1249" i="20"/>
  <c r="I790" i="20"/>
  <c r="AP788" i="20" s="1"/>
  <c r="J1239" i="20"/>
  <c r="M1288" i="20"/>
  <c r="F795" i="20"/>
  <c r="AM793" i="20" s="1"/>
  <c r="I1244" i="20"/>
  <c r="I1194" i="20"/>
  <c r="AQ1192" i="20" s="1"/>
  <c r="L1293" i="20"/>
  <c r="Y1004" i="20"/>
  <c r="AX1004" i="20"/>
  <c r="C903" i="20"/>
  <c r="C904" i="20" s="1"/>
  <c r="C1346" i="20"/>
  <c r="C1347" i="20" s="1"/>
  <c r="E921" i="20"/>
  <c r="S921" i="20"/>
  <c r="F797" i="20"/>
  <c r="I1246" i="20"/>
  <c r="L1295" i="20"/>
  <c r="I1196" i="20"/>
  <c r="D1650" i="20"/>
  <c r="F1650" i="20" s="1"/>
  <c r="D1651" i="20"/>
  <c r="F1651" i="20" s="1"/>
  <c r="D1645" i="20"/>
  <c r="H1295" i="20"/>
  <c r="H1288" i="20"/>
  <c r="H1277" i="20"/>
  <c r="T1277" i="20" s="1"/>
  <c r="J1193" i="20"/>
  <c r="AR1191" i="20" s="1"/>
  <c r="H794" i="20"/>
  <c r="AO792" i="20" s="1"/>
  <c r="H1127" i="20"/>
  <c r="C1133" i="20"/>
  <c r="AX658" i="19" s="1"/>
  <c r="D1119" i="20"/>
  <c r="H1112" i="20"/>
  <c r="F798" i="20"/>
  <c r="L1296" i="20"/>
  <c r="I1247" i="20"/>
  <c r="I1197" i="20"/>
  <c r="P769" i="20"/>
  <c r="AX235" i="19"/>
  <c r="J1190" i="20"/>
  <c r="AR1188" i="20" s="1"/>
  <c r="H791" i="20"/>
  <c r="AO789" i="20" s="1"/>
  <c r="E903" i="20"/>
  <c r="E904" i="20" s="1"/>
  <c r="E1346" i="20"/>
  <c r="E1347" i="20" s="1"/>
  <c r="C893" i="20"/>
  <c r="AX215" i="19" s="1"/>
  <c r="I1658" i="20"/>
  <c r="F232" i="30" s="1"/>
  <c r="H1660" i="20"/>
  <c r="AX851" i="19"/>
  <c r="AX854" i="19" s="1"/>
  <c r="BC22" i="26" s="1"/>
  <c r="J1227" i="20"/>
  <c r="J1177" i="20"/>
  <c r="AR1177" i="20" s="1"/>
  <c r="H778" i="20"/>
  <c r="M1276" i="20"/>
  <c r="Q776" i="20"/>
  <c r="AP776" i="20"/>
  <c r="AX776" i="20" s="1"/>
  <c r="O784" i="20"/>
  <c r="AN784" i="20"/>
  <c r="AV784" i="20" s="1"/>
  <c r="M1277" i="20"/>
  <c r="J1178" i="20"/>
  <c r="AR1178" i="20" s="1"/>
  <c r="J1228" i="20"/>
  <c r="H779" i="20"/>
  <c r="H843" i="20"/>
  <c r="R19" i="26" s="1"/>
  <c r="AX250" i="19"/>
  <c r="AN781" i="20"/>
  <c r="AV781" i="20" s="1"/>
  <c r="O781" i="20"/>
  <c r="H1296" i="20"/>
  <c r="H1289" i="20"/>
  <c r="H1278" i="20"/>
  <c r="T1278" i="20" s="1"/>
  <c r="H1294" i="20"/>
  <c r="H1286" i="20"/>
  <c r="H1274" i="20"/>
  <c r="T1274" i="20" s="1"/>
  <c r="G1238" i="20"/>
  <c r="G1227" i="20"/>
  <c r="O1227" i="20" s="1"/>
  <c r="E1345" i="20"/>
  <c r="E902" i="20"/>
  <c r="H1239" i="20"/>
  <c r="H1228" i="20"/>
  <c r="P1228" i="20" s="1"/>
  <c r="AX693" i="19"/>
  <c r="AX700" i="19" s="1"/>
  <c r="H1485" i="20"/>
  <c r="AR15" i="26" s="1"/>
  <c r="I1294" i="20"/>
  <c r="I1286" i="20"/>
  <c r="I1274" i="20"/>
  <c r="U1274" i="20" s="1"/>
  <c r="G1197" i="20"/>
  <c r="G1190" i="20"/>
  <c r="AO1188" i="20" s="1"/>
  <c r="G1179" i="20"/>
  <c r="G1296" i="20"/>
  <c r="G1289" i="20"/>
  <c r="G1278" i="20"/>
  <c r="S1278" i="20" s="1"/>
  <c r="G1243" i="20"/>
  <c r="G1232" i="20"/>
  <c r="O1232" i="20" s="1"/>
  <c r="H1238" i="20"/>
  <c r="H1227" i="20"/>
  <c r="P1227" i="20" s="1"/>
  <c r="F1552" i="20"/>
  <c r="AC292" i="19" s="1"/>
  <c r="H1552" i="20"/>
  <c r="I1554" i="20"/>
  <c r="AX296" i="19" s="1"/>
  <c r="H1545" i="20"/>
  <c r="AC279" i="19" s="1"/>
  <c r="F1545" i="20"/>
  <c r="I1545" i="20" s="1"/>
  <c r="AX279" i="19" s="1"/>
  <c r="F1178" i="20"/>
  <c r="F1189" i="20"/>
  <c r="AN1187" i="20" s="1"/>
  <c r="I791" i="20"/>
  <c r="AP789" i="20" s="1"/>
  <c r="J1240" i="20"/>
  <c r="M1289" i="20"/>
  <c r="I1186" i="20"/>
  <c r="L1285" i="20"/>
  <c r="I1236" i="20"/>
  <c r="F787" i="20"/>
  <c r="H1546" i="20"/>
  <c r="AC281" i="19" s="1"/>
  <c r="F1546" i="20"/>
  <c r="I1546" i="20" s="1"/>
  <c r="AX281" i="19" s="1"/>
  <c r="K1294" i="20"/>
  <c r="K1286" i="20"/>
  <c r="K1274" i="20"/>
  <c r="W1274" i="20" s="1"/>
  <c r="F1188" i="20"/>
  <c r="AN1186" i="20" s="1"/>
  <c r="F1177" i="20"/>
  <c r="I1280" i="20"/>
  <c r="U1280" i="20" s="1"/>
  <c r="I1291" i="20"/>
  <c r="B1436" i="20"/>
  <c r="B1439" i="20"/>
  <c r="AX483" i="19" s="1"/>
  <c r="H1439" i="20"/>
  <c r="AX487" i="19" s="1"/>
  <c r="AE23" i="26" s="1"/>
  <c r="H1280" i="20"/>
  <c r="T1280" i="20" s="1"/>
  <c r="H1291" i="20"/>
  <c r="F1560" i="20"/>
  <c r="AX758" i="19"/>
  <c r="C920" i="20"/>
  <c r="Q920" i="20"/>
  <c r="I76" i="30"/>
  <c r="C832" i="20"/>
  <c r="F1194" i="20"/>
  <c r="AN1192" i="20" s="1"/>
  <c r="F1198" i="20"/>
  <c r="F1184" i="20"/>
  <c r="F1199" i="20"/>
  <c r="H1199" i="20"/>
  <c r="H1198" i="20"/>
  <c r="H1194" i="20"/>
  <c r="AP1192" i="20" s="1"/>
  <c r="H1184" i="20"/>
  <c r="D1570" i="20"/>
  <c r="AX770" i="19"/>
  <c r="AO1176" i="20"/>
  <c r="AX1176" i="20" s="1"/>
  <c r="AZ1176" i="20" s="1"/>
  <c r="P1176" i="20"/>
  <c r="K1281" i="20"/>
  <c r="W1281" i="20" s="1"/>
  <c r="K1292" i="20"/>
  <c r="G1591" i="20"/>
  <c r="G1596" i="20" s="1"/>
  <c r="AX504" i="19" s="1"/>
  <c r="I1296" i="20"/>
  <c r="I1289" i="20"/>
  <c r="I1278" i="20"/>
  <c r="U1278" i="20" s="1"/>
  <c r="F1192" i="20"/>
  <c r="AN1190" i="20" s="1"/>
  <c r="F1181" i="20"/>
  <c r="J1188" i="20"/>
  <c r="AR1186" i="20" s="1"/>
  <c r="H789" i="20"/>
  <c r="AO787" i="20" s="1"/>
  <c r="K1295" i="20"/>
  <c r="K1277" i="20"/>
  <c r="W1277" i="20" s="1"/>
  <c r="K1288" i="20"/>
  <c r="F792" i="20"/>
  <c r="AM790" i="20" s="1"/>
  <c r="L1290" i="20"/>
  <c r="I1241" i="20"/>
  <c r="I1191" i="20"/>
  <c r="AQ1189" i="20" s="1"/>
  <c r="Y1005" i="20"/>
  <c r="AX1005" i="20"/>
  <c r="E1007" i="20"/>
  <c r="AH1007" i="20"/>
  <c r="E901" i="20"/>
  <c r="E1344" i="20"/>
  <c r="E919" i="20"/>
  <c r="S919" i="20"/>
  <c r="T919" i="20" s="1"/>
  <c r="R1057" i="20"/>
  <c r="AX444" i="19" s="1"/>
  <c r="AL444" i="19"/>
  <c r="O1005" i="20"/>
  <c r="AP1005" i="20"/>
  <c r="C922" i="20"/>
  <c r="Q922" i="20"/>
  <c r="AX213" i="19"/>
  <c r="C894" i="20"/>
  <c r="AX217" i="19" s="1"/>
  <c r="I1618" i="20"/>
  <c r="AX789" i="19" s="1"/>
  <c r="D1644" i="20"/>
  <c r="D1649" i="20"/>
  <c r="F1649" i="20" s="1"/>
  <c r="K1296" i="20"/>
  <c r="K1289" i="20"/>
  <c r="K1278" i="20"/>
  <c r="W1278" i="20" s="1"/>
  <c r="F788" i="20"/>
  <c r="AM786" i="20" s="1"/>
  <c r="I1187" i="20"/>
  <c r="AQ1185" i="20" s="1"/>
  <c r="I1237" i="20"/>
  <c r="L1286" i="20"/>
  <c r="E923" i="20"/>
  <c r="E924" i="20" s="1"/>
  <c r="S923" i="20"/>
  <c r="C923" i="20"/>
  <c r="C924" i="20" s="1"/>
  <c r="Q923" i="20"/>
  <c r="P1058" i="20"/>
  <c r="Q1058" i="20" s="1"/>
  <c r="R1058" i="20" s="1"/>
  <c r="AX446" i="19" s="1"/>
  <c r="H943" i="20"/>
  <c r="H944" i="20" s="1"/>
  <c r="H945" i="20" s="1"/>
  <c r="H946" i="20" s="1"/>
  <c r="H947" i="20" s="1"/>
  <c r="F799" i="20"/>
  <c r="L1297" i="20"/>
  <c r="I1248" i="20"/>
  <c r="I1198" i="20"/>
  <c r="H1376" i="20"/>
  <c r="K1376" i="20" s="1"/>
  <c r="H1369" i="20"/>
  <c r="K1369" i="20" s="1"/>
  <c r="H1381" i="20"/>
  <c r="K1381" i="20" s="1"/>
  <c r="K1384" i="20" s="1"/>
  <c r="AX412" i="19" s="1"/>
  <c r="H1382" i="20"/>
  <c r="K1382" i="20" s="1"/>
  <c r="H1375" i="20"/>
  <c r="K1375" i="20" s="1"/>
  <c r="H1374" i="20"/>
  <c r="K1374" i="20" s="1"/>
  <c r="H1368" i="20"/>
  <c r="K1368" i="20" s="1"/>
  <c r="H1383" i="20"/>
  <c r="K1383" i="20" s="1"/>
  <c r="E1170" i="20"/>
  <c r="AX541" i="19"/>
  <c r="F794" i="20"/>
  <c r="AM792" i="20" s="1"/>
  <c r="L1292" i="20"/>
  <c r="I1243" i="20"/>
  <c r="I1193" i="20"/>
  <c r="AQ1191" i="20" s="1"/>
  <c r="B1632" i="20"/>
  <c r="B1634" i="20"/>
  <c r="AX814" i="19" s="1"/>
  <c r="B1635" i="20"/>
  <c r="AX819" i="19" s="1"/>
  <c r="AR25" i="26" s="1"/>
  <c r="O1006" i="20"/>
  <c r="AP1006" i="20"/>
  <c r="Y1006" i="20"/>
  <c r="AX1006" i="20"/>
  <c r="P1055" i="20"/>
  <c r="Q1055" i="20" s="1"/>
  <c r="N1159" i="20"/>
  <c r="Q1163" i="20" s="1"/>
  <c r="Q1164" i="20" s="1"/>
  <c r="B1159" i="20"/>
  <c r="E1163" i="20" s="1"/>
  <c r="K1666" i="20"/>
  <c r="AX598" i="19" s="1"/>
  <c r="D1675" i="20"/>
  <c r="G1670" i="20"/>
  <c r="R760" i="20"/>
  <c r="R1229" i="20"/>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G1597" i="20" l="1"/>
  <c r="AX498" i="19"/>
  <c r="I1549" i="20"/>
  <c r="AX283" i="19"/>
  <c r="X18" i="29"/>
  <c r="AX111" i="27"/>
  <c r="K1370" i="20"/>
  <c r="F919" i="20"/>
  <c r="AN1181" i="20"/>
  <c r="AW1181" i="20" s="1"/>
  <c r="O1181" i="20"/>
  <c r="AR21" i="26"/>
  <c r="AX777" i="19"/>
  <c r="P1179" i="20"/>
  <c r="AO1179" i="20"/>
  <c r="AX1179" i="20" s="1"/>
  <c r="AO779" i="20"/>
  <c r="AW779" i="20" s="1"/>
  <c r="P780" i="20"/>
  <c r="P779" i="20"/>
  <c r="AO1177" i="20"/>
  <c r="AX1177" i="20" s="1"/>
  <c r="P1177" i="20"/>
  <c r="Q1180" i="20"/>
  <c r="AP1180" i="20"/>
  <c r="AY1180" i="20" s="1"/>
  <c r="D1351" i="20"/>
  <c r="E1351" i="20" s="1"/>
  <c r="D1342" i="20"/>
  <c r="AO1011" i="20"/>
  <c r="AS1004" i="20"/>
  <c r="D1352" i="20"/>
  <c r="E1352" i="20" s="1"/>
  <c r="E1353" i="20" s="1"/>
  <c r="F1342" i="20"/>
  <c r="F1343" i="20" s="1"/>
  <c r="F1344" i="20" s="1"/>
  <c r="F1345" i="20" s="1"/>
  <c r="F1346" i="20" s="1"/>
  <c r="F1347" i="20" s="1"/>
  <c r="AR24" i="26"/>
  <c r="AX740" i="19"/>
  <c r="AN1175" i="20"/>
  <c r="AW1175" i="20" s="1"/>
  <c r="O1175" i="20"/>
  <c r="E887" i="20"/>
  <c r="S1180" i="20"/>
  <c r="AQ1180" i="20"/>
  <c r="BA1180" i="20" s="1"/>
  <c r="AX294" i="19"/>
  <c r="F114" i="30"/>
  <c r="R1059" i="20"/>
  <c r="AX448" i="19" s="1"/>
  <c r="AL448" i="19"/>
  <c r="AP1182" i="20"/>
  <c r="AY1182" i="20" s="1"/>
  <c r="Q1182" i="20"/>
  <c r="X16" i="29"/>
  <c r="AX97" i="27"/>
  <c r="Q1175" i="20"/>
  <c r="AP1175" i="20"/>
  <c r="AY1175" i="20" s="1"/>
  <c r="AN1179" i="20"/>
  <c r="AW1179" i="20" s="1"/>
  <c r="O1179" i="20"/>
  <c r="AX601" i="19"/>
  <c r="D1676" i="20"/>
  <c r="AX607" i="19" s="1"/>
  <c r="R1055" i="20"/>
  <c r="AX440" i="19" s="1"/>
  <c r="AL440" i="19"/>
  <c r="K1377" i="20"/>
  <c r="AX404" i="19" s="1"/>
  <c r="Q1184" i="20"/>
  <c r="AP1184" i="20"/>
  <c r="AY1184" i="20" s="1"/>
  <c r="Q1183" i="20"/>
  <c r="AX157" i="19"/>
  <c r="R16" i="26"/>
  <c r="AO778" i="20"/>
  <c r="AW778" i="20" s="1"/>
  <c r="P778" i="20"/>
  <c r="Q1177" i="20"/>
  <c r="AP1177" i="20"/>
  <c r="AY1177" i="20" s="1"/>
  <c r="P776" i="20"/>
  <c r="AO776" i="20"/>
  <c r="AW776" i="20" s="1"/>
  <c r="E962" i="20"/>
  <c r="AX363" i="19" s="1"/>
  <c r="AO1182" i="20"/>
  <c r="AX1182" i="20" s="1"/>
  <c r="P1182" i="20"/>
  <c r="P1175" i="20"/>
  <c r="AO1175" i="20"/>
  <c r="AX1175" i="20" s="1"/>
  <c r="AZ1175" i="20" s="1"/>
  <c r="Q1179" i="20"/>
  <c r="AP1179" i="20"/>
  <c r="AY1179" i="20" s="1"/>
  <c r="N781" i="20"/>
  <c r="AM781" i="20"/>
  <c r="AU781" i="20" s="1"/>
  <c r="AY781" i="20" s="1"/>
  <c r="AZ781" i="20" s="1"/>
  <c r="N784" i="20"/>
  <c r="R784" i="20" s="1"/>
  <c r="S784" i="20" s="1"/>
  <c r="AM784" i="20"/>
  <c r="AU784" i="20" s="1"/>
  <c r="AY784" i="20" s="1"/>
  <c r="AZ784" i="20" s="1"/>
  <c r="AL438" i="19"/>
  <c r="Q1060" i="20"/>
  <c r="R1054" i="20"/>
  <c r="AX352" i="19"/>
  <c r="E955" i="20"/>
  <c r="AX355" i="19" s="1"/>
  <c r="N785" i="20"/>
  <c r="R785" i="20" s="1"/>
  <c r="S785" i="20" s="1"/>
  <c r="AM785" i="20"/>
  <c r="AU785" i="20" s="1"/>
  <c r="AY785" i="20" s="1"/>
  <c r="AZ785" i="20" s="1"/>
  <c r="BC19" i="26"/>
  <c r="BC17" i="26"/>
  <c r="AX547" i="19"/>
  <c r="O1183" i="20"/>
  <c r="AN1184" i="20"/>
  <c r="AW1184" i="20" s="1"/>
  <c r="AR19" i="26"/>
  <c r="AX764" i="19"/>
  <c r="O1177" i="20"/>
  <c r="AN1177" i="20"/>
  <c r="AW1177" i="20" s="1"/>
  <c r="O1178" i="20"/>
  <c r="AN1178" i="20"/>
  <c r="AW1178" i="20" s="1"/>
  <c r="AW1011" i="20"/>
  <c r="BA1004" i="20"/>
  <c r="BA1005" i="20" s="1"/>
  <c r="BA1006" i="20" s="1"/>
  <c r="BA1007" i="20" s="1"/>
  <c r="F1536" i="20"/>
  <c r="AX570" i="19"/>
  <c r="AP1181" i="20"/>
  <c r="AY1181" i="20" s="1"/>
  <c r="Q1181" i="20"/>
  <c r="P1180" i="20"/>
  <c r="AO1180" i="20"/>
  <c r="AX1180" i="20" s="1"/>
  <c r="AX652" i="19"/>
  <c r="AK1004" i="20"/>
  <c r="AG1011" i="20"/>
  <c r="AG1015" i="20" s="1"/>
  <c r="BB1183" i="20"/>
  <c r="BC1183" i="20" s="1"/>
  <c r="AX585" i="19"/>
  <c r="BC16" i="26" s="1"/>
  <c r="G1639" i="20"/>
  <c r="F185" i="30" s="1"/>
  <c r="T920" i="20"/>
  <c r="T921" i="20" s="1"/>
  <c r="T922" i="20" s="1"/>
  <c r="T923" i="20" s="1"/>
  <c r="AR16" i="26"/>
  <c r="AX714" i="19"/>
  <c r="S1233" i="20"/>
  <c r="T1233" i="20" s="1"/>
  <c r="R919" i="20"/>
  <c r="R920" i="20" s="1"/>
  <c r="R921" i="20" s="1"/>
  <c r="R922" i="20" s="1"/>
  <c r="R923" i="20" s="1"/>
  <c r="R928" i="20"/>
  <c r="S928" i="20" s="1"/>
  <c r="L865" i="20"/>
  <c r="AX187" i="19" s="1"/>
  <c r="AS187" i="19"/>
  <c r="AO1178" i="20"/>
  <c r="AX1178" i="20" s="1"/>
  <c r="P1178" i="20"/>
  <c r="D1160" i="20"/>
  <c r="AX535" i="19"/>
  <c r="AS1005" i="20"/>
  <c r="AS1006" i="20" s="1"/>
  <c r="AS1007" i="20" s="1"/>
  <c r="F113" i="30"/>
  <c r="AX292" i="19"/>
  <c r="AB1004" i="20"/>
  <c r="X1011" i="20" s="1"/>
  <c r="AC1005" i="20" s="1"/>
  <c r="X1012" i="20"/>
  <c r="AC1006" i="20" s="1"/>
  <c r="E952" i="20"/>
  <c r="AX348" i="19" s="1"/>
  <c r="O1180" i="20"/>
  <c r="AN1180" i="20"/>
  <c r="AW1180" i="20" s="1"/>
  <c r="H920" i="20"/>
  <c r="H921" i="20" s="1"/>
  <c r="H922" i="20" s="1"/>
  <c r="H923" i="20" s="1"/>
  <c r="H924" i="20" s="1"/>
  <c r="AN1182" i="20"/>
  <c r="AW1182" i="20" s="1"/>
  <c r="O1182" i="20"/>
  <c r="P1183" i="20"/>
  <c r="AO1184" i="20"/>
  <c r="AX1184" i="20" s="1"/>
  <c r="AZ1184" i="20" s="1"/>
  <c r="Q1178" i="20"/>
  <c r="AP1178" i="20"/>
  <c r="AY1178" i="20" s="1"/>
  <c r="H1548" i="20"/>
  <c r="AC271" i="19"/>
  <c r="E1527" i="20"/>
  <c r="AX554" i="19"/>
  <c r="P777" i="20"/>
  <c r="AO777" i="20"/>
  <c r="AW777" i="20" s="1"/>
  <c r="AK1005" i="20"/>
  <c r="AK1006" i="20" s="1"/>
  <c r="AK1007" i="20" s="1"/>
  <c r="D927" i="20"/>
  <c r="E927" i="20"/>
  <c r="AX334" i="19" s="1"/>
  <c r="H919" i="20"/>
  <c r="Q1234" i="20"/>
  <c r="S1234" i="20" s="1"/>
  <c r="T1234" i="20" s="1"/>
  <c r="D919" i="20"/>
  <c r="D920" i="20" s="1"/>
  <c r="D921" i="20" s="1"/>
  <c r="D922" i="20" s="1"/>
  <c r="D923" i="20" s="1"/>
  <c r="D924" i="20" s="1"/>
  <c r="D928" i="20"/>
  <c r="F928" i="20" s="1"/>
  <c r="L866" i="20"/>
  <c r="AX189" i="19" s="1"/>
  <c r="AS189" i="19"/>
  <c r="I1620" i="20"/>
  <c r="D1343" i="20"/>
  <c r="D1344" i="20" s="1"/>
  <c r="D1345" i="20" s="1"/>
  <c r="D1346" i="20" s="1"/>
  <c r="D1347" i="20" s="1"/>
  <c r="AO1181" i="20"/>
  <c r="AX1181" i="20" s="1"/>
  <c r="P1181" i="20"/>
  <c r="S1184" i="20"/>
  <c r="S1183" i="20"/>
  <c r="AQ1184" i="20"/>
  <c r="BA1184" i="20" s="1"/>
  <c r="F193" i="30"/>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BA785" i="20" l="1"/>
  <c r="AX44" i="27" s="1"/>
  <c r="AS44" i="27"/>
  <c r="T784" i="20"/>
  <c r="AX38" i="19" s="1"/>
  <c r="AS38" i="19"/>
  <c r="BA784" i="20"/>
  <c r="AX42" i="27" s="1"/>
  <c r="AS42" i="27"/>
  <c r="E928" i="20"/>
  <c r="AX332" i="19" s="1"/>
  <c r="AX561" i="19"/>
  <c r="BC14" i="26"/>
  <c r="G181" i="30"/>
  <c r="F180" i="30"/>
  <c r="AS40" i="19"/>
  <c r="T785" i="20"/>
  <c r="AX40" i="19" s="1"/>
  <c r="AZ1182" i="20"/>
  <c r="AX285" i="19"/>
  <c r="I1555" i="20"/>
  <c r="AF13" i="26" s="1"/>
  <c r="AR22" i="26"/>
  <c r="AX794" i="19"/>
  <c r="G121" i="30"/>
  <c r="F121" i="30"/>
  <c r="AX88" i="27"/>
  <c r="S930" i="20"/>
  <c r="S937" i="20" s="1"/>
  <c r="BD1183" i="20"/>
  <c r="AX77" i="27" s="1"/>
  <c r="AS77" i="27"/>
  <c r="AZ1181" i="20"/>
  <c r="BA781" i="20"/>
  <c r="AX34" i="27" s="1"/>
  <c r="AS34" i="27"/>
  <c r="E1355" i="20"/>
  <c r="AZ1177" i="20"/>
  <c r="F927" i="20"/>
  <c r="AZ1178" i="20"/>
  <c r="AX103" i="27"/>
  <c r="X17" i="29"/>
  <c r="AZ1180" i="20"/>
  <c r="BB1180" i="20" s="1"/>
  <c r="BC1180" i="20" s="1"/>
  <c r="AB1005" i="20"/>
  <c r="AB1006" i="20" s="1"/>
  <c r="AB1007" i="20" s="1"/>
  <c r="AZ1179" i="20"/>
  <c r="F920" i="20"/>
  <c r="F921" i="20" s="1"/>
  <c r="F922" i="20" s="1"/>
  <c r="F923" i="20" s="1"/>
  <c r="F924" i="20" s="1"/>
  <c r="D929" i="20"/>
  <c r="BC15" i="26"/>
  <c r="AX515" i="19"/>
  <c r="U1234" i="20"/>
  <c r="AX112" i="19" s="1"/>
  <c r="AS112" i="19"/>
  <c r="U1233" i="20"/>
  <c r="AX110" i="19" s="1"/>
  <c r="AS110" i="19"/>
  <c r="BC18" i="26"/>
  <c r="AX573" i="19"/>
  <c r="BH18" i="26"/>
  <c r="AX438" i="19"/>
  <c r="R1060" i="20"/>
  <c r="AX451" i="19" s="1"/>
  <c r="AX208" i="19"/>
  <c r="R20" i="26"/>
  <c r="U20" i="26"/>
  <c r="AX396" i="19"/>
  <c r="K1386" i="20"/>
  <c r="D1049" i="20"/>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BD1180" i="20" l="1"/>
  <c r="AX69" i="27" s="1"/>
  <c r="AS69" i="27"/>
  <c r="F120" i="30"/>
  <c r="G120" i="30"/>
  <c r="X15" i="29"/>
  <c r="AX92" i="27"/>
  <c r="AE15" i="26"/>
  <c r="AX381" i="19"/>
  <c r="AE17" i="26"/>
  <c r="AX415" i="19"/>
  <c r="F929" i="20"/>
  <c r="E929" i="20"/>
  <c r="AX330" i="19" s="1"/>
  <c r="E930" i="20"/>
  <c r="E937" i="20" s="1"/>
  <c r="AX345" i="19" s="1"/>
  <c r="D1091" i="20"/>
  <c r="D1152" i="20" s="1"/>
  <c r="D910" i="20"/>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F122" i="30" l="1"/>
  <c r="G122" i="30"/>
  <c r="O759" i="20"/>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<sst xmlns="http://schemas.openxmlformats.org/spreadsheetml/2006/main" count="104637" uniqueCount="7643">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</sst>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30" fillId="3" borderId="0" xfId="0" applyFont="1" applyFill="1" applyBorder="1" applyAlignment="1">
      <alignment horizontal="left" indent="6"/>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0" fontId="3" fillId="3" borderId="0" xfId="0" applyFont="1" applyFill="1" applyBorder="1" applyAlignment="1">
      <alignment horizontal="center"/>
    </xf>
    <xf numFmtId="8" fontId="25" fillId="65" borderId="0" xfId="0" applyNumberFormat="1" applyFont="1" applyFill="1" applyBorder="1" applyAlignment="1">
      <alignment horizont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5" borderId="0" xfId="0" quotePrefix="1" applyNumberFormat="1" applyFont="1" applyFill="1" applyBorder="1" applyAlignment="1">
      <alignment horizontal="center"/>
    </xf>
    <xf numFmtId="8" fontId="5" fillId="65"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166" fontId="2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left"/>
    </xf>
    <xf numFmtId="3" fontId="5" fillId="3" borderId="0" xfId="0" applyNumberFormat="1" applyFont="1" applyFill="1" applyBorder="1" applyAlignment="1" applyProtection="1">
      <alignment horizontal="center"/>
    </xf>
    <xf numFmtId="0" fontId="3" fillId="3" borderId="85" xfId="0" applyFont="1" applyFill="1" applyBorder="1" applyAlignment="1">
      <alignment horizontal="center"/>
    </xf>
    <xf numFmtId="0" fontId="31"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8" fontId="5" fillId="65" borderId="54" xfId="0" applyNumberFormat="1" applyFont="1" applyFill="1" applyBorder="1" applyAlignment="1">
      <alignment horizontal="center"/>
    </xf>
    <xf numFmtId="8" fontId="5" fillId="65" borderId="54" xfId="0" applyNumberFormat="1" applyFont="1" applyFill="1" applyBorder="1" applyAlignment="1">
      <alignment horizontal="center" vertical="center" wrapText="1"/>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120" fillId="65" borderId="0" xfId="0" applyFont="1" applyFill="1" applyBorder="1" applyAlignment="1">
      <alignment horizontal="left" vertical="center"/>
    </xf>
    <xf numFmtId="191" fontId="5" fillId="65" borderId="0" xfId="0" applyNumberFormat="1" applyFont="1" applyFill="1" applyBorder="1" applyAlignment="1" applyProtection="1">
      <alignment horizontal="center"/>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11" fillId="66" borderId="0" xfId="0" applyFont="1" applyFill="1" applyBorder="1" applyAlignment="1">
      <alignment horizontal="center" vertical="center"/>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166" fontId="5" fillId="65" borderId="0" xfId="0" applyNumberFormat="1" applyFont="1" applyFill="1" applyBorder="1" applyAlignment="1">
      <alignment horizontal="center"/>
    </xf>
    <xf numFmtId="0" fontId="22" fillId="65" borderId="0" xfId="0" applyFont="1" applyFill="1" applyBorder="1" applyAlignment="1">
      <alignment horizontal="lef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8" fontId="25" fillId="65" borderId="0" xfId="0" applyNumberFormat="1" applyFont="1" applyFill="1" applyBorder="1" applyAlignment="1">
      <alignment horizontal="center" vertical="center"/>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0" fontId="72" fillId="3" borderId="0" xfId="0" applyFont="1" applyFill="1" applyBorder="1" applyAlignment="1">
      <alignment horizontal="left" wrapText="1"/>
    </xf>
    <xf numFmtId="8" fontId="116" fillId="65" borderId="0" xfId="0" applyNumberFormat="1" applyFont="1" applyFill="1" applyBorder="1" applyAlignment="1">
      <alignment horizontal="center" vertic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wrapText="1"/>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0" fontId="126" fillId="3" borderId="54" xfId="0" applyFont="1" applyFill="1" applyBorder="1" applyAlignment="1">
      <alignment horizontal="left" vertical="center" wrapText="1"/>
    </xf>
    <xf numFmtId="8" fontId="25" fillId="3" borderId="0" xfId="0" applyNumberFormat="1"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8" fontId="5" fillId="65"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wrapText="1"/>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2" fontId="3" fillId="65" borderId="0" xfId="0" applyNumberFormat="1"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Border="1" applyAlignment="1">
      <alignment horizontal="left" vertical="top" wrapText="1"/>
    </xf>
    <xf numFmtId="0" fontId="3" fillId="3" borderId="14" xfId="0" applyFont="1" applyFill="1" applyBorder="1" applyAlignment="1">
      <alignment horizontal="left" vertical="center"/>
    </xf>
    <xf numFmtId="0" fontId="133" fillId="3" borderId="54" xfId="0" applyFont="1" applyFill="1" applyBorder="1" applyAlignment="1">
      <alignment horizontal="left" vertical="center" wrapText="1"/>
    </xf>
    <xf numFmtId="0" fontId="126" fillId="3" borderId="39" xfId="0" applyFont="1" applyFill="1" applyBorder="1" applyAlignment="1">
      <alignment horizontal="left" vertical="top" wrapText="1"/>
    </xf>
    <xf numFmtId="0" fontId="3" fillId="3" borderId="0" xfId="0" applyFont="1" applyFill="1" applyAlignment="1">
      <alignment horizontal="center"/>
    </xf>
    <xf numFmtId="0" fontId="3" fillId="3" borderId="90" xfId="0" applyFont="1" applyFill="1" applyBorder="1" applyAlignment="1">
      <alignment horizont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8" fontId="117" fillId="65" borderId="0" xfId="0" applyNumberFormat="1" applyFont="1" applyFill="1" applyBorder="1" applyAlignment="1">
      <alignment horizontal="center"/>
    </xf>
    <xf numFmtId="0" fontId="72" fillId="3" borderId="0" xfId="0" applyFont="1" applyFill="1" applyBorder="1" applyAlignment="1">
      <alignment horizontal="center"/>
    </xf>
    <xf numFmtId="0" fontId="114" fillId="65" borderId="0" xfId="0" applyFont="1" applyFill="1" applyBorder="1" applyAlignment="1">
      <alignment horizontal="center" vertic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11" fillId="66" borderId="86" xfId="0" applyFont="1" applyFill="1" applyBorder="1" applyAlignment="1">
      <alignment horizontal="center" vertical="center"/>
    </xf>
    <xf numFmtId="0" fontId="132" fillId="3" borderId="0" xfId="0" applyFont="1" applyFill="1" applyBorder="1" applyAlignment="1">
      <alignment horizontal="center" vertical="center"/>
    </xf>
    <xf numFmtId="8" fontId="4" fillId="65" borderId="54" xfId="0" applyNumberFormat="1" applyFont="1" applyFill="1" applyBorder="1" applyAlignment="1">
      <alignment horizontal="center" wrapText="1"/>
    </xf>
    <xf numFmtId="201" fontId="25" fillId="65" borderId="0" xfId="0" applyNumberFormat="1" applyFont="1" applyFill="1" applyBorder="1" applyAlignment="1">
      <alignment horizontal="center"/>
    </xf>
    <xf numFmtId="166" fontId="5" fillId="19" borderId="0" xfId="0" applyNumberFormat="1" applyFont="1" applyFill="1" applyBorder="1" applyAlignment="1">
      <alignment horizontal="center" vertical="center" wrapText="1"/>
    </xf>
    <xf numFmtId="0" fontId="3" fillId="3" borderId="0" xfId="0" applyFont="1" applyFill="1" applyAlignment="1">
      <alignment horizontal="right"/>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0" fontId="3" fillId="65" borderId="0" xfId="0" applyFont="1" applyFill="1" applyBorder="1" applyAlignment="1">
      <alignment horizontal="right"/>
    </xf>
    <xf numFmtId="8" fontId="5" fillId="65" borderId="54"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3" fillId="3" borderId="90" xfId="0" applyFont="1" applyFill="1" applyBorder="1" applyAlignment="1">
      <alignment horizontal="right"/>
    </xf>
    <xf numFmtId="0" fontId="120" fillId="65" borderId="0" xfId="0" applyFont="1" applyFill="1" applyBorder="1" applyAlignment="1">
      <alignment horizontal="center"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0" fontId="133" fillId="3" borderId="0" xfId="0" applyFont="1" applyFill="1" applyBorder="1" applyAlignment="1">
      <alignment horizontal="left" vertical="top" wrapText="1"/>
    </xf>
    <xf numFmtId="0" fontId="120" fillId="65" borderId="0" xfId="0" applyFont="1" applyFill="1" applyBorder="1" applyAlignment="1">
      <alignment horizontal="center"/>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875</xdr:row>
          <xdr:rowOff>12700</xdr:rowOff>
        </xdr:from>
        <xdr:to>
          <xdr:col>52</xdr:col>
          <xdr:colOff>228600</xdr:colOff>
          <xdr:row>877</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69850</xdr:colOff>
          <xdr:row>908</xdr:row>
          <xdr:rowOff>50800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4.5"/>
  <cols>
    <col min="1" max="2" width="3.7265625" style="486" customWidth="1"/>
    <col min="3" max="3" width="3.7265625" customWidth="1"/>
    <col min="4" max="11" width="9.54296875" customWidth="1"/>
    <col min="12" max="12" width="12.54296875" customWidth="1"/>
    <col min="13" max="13" width="3.7265625" style="486" customWidth="1"/>
    <col min="14" max="27" width="9.179687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2"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2" customHeight="1">
      <c r="B8" s="522"/>
      <c r="C8" s="608" t="s">
        <v>672</v>
      </c>
      <c r="D8" s="609" t="s">
        <v>3448</v>
      </c>
      <c r="E8" s="609"/>
      <c r="F8" s="597"/>
      <c r="G8" s="597"/>
      <c r="H8" s="597"/>
      <c r="I8" s="597"/>
      <c r="J8" s="597"/>
      <c r="K8" s="610"/>
      <c r="L8" s="611"/>
      <c r="M8" s="518"/>
    </row>
    <row r="9" spans="1:408" s="486" customFormat="1" ht="26.15" customHeight="1">
      <c r="B9" s="522"/>
      <c r="C9" s="598"/>
      <c r="D9" s="599"/>
      <c r="E9" s="599"/>
      <c r="F9" s="599"/>
      <c r="G9" s="599"/>
      <c r="H9" s="599"/>
      <c r="I9" s="599"/>
      <c r="J9" s="599"/>
      <c r="K9" s="612"/>
      <c r="L9" s="613"/>
      <c r="M9" s="518"/>
    </row>
    <row r="10" spans="1:408" s="486" customFormat="1" ht="22.5">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49999999999999"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4.5"/>
  <cols>
    <col min="1" max="1" width="3.7265625" style="486"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86" customFormat="1" ht="17.25" customHeight="1" thickBot="1"/>
    <row r="2" spans="2:70" ht="15" customHeight="1">
      <c r="B2" s="524" t="s">
        <v>173</v>
      </c>
      <c r="C2" s="1317" t="s">
        <v>1049</v>
      </c>
      <c r="D2" s="1317"/>
      <c r="E2" s="1317"/>
      <c r="F2" s="1317"/>
      <c r="G2" s="1317"/>
      <c r="H2" s="1317"/>
      <c r="I2" s="1317"/>
      <c r="J2" s="1317"/>
      <c r="K2" s="1317"/>
      <c r="L2" s="1317"/>
      <c r="M2" s="1317"/>
      <c r="N2" s="1317"/>
      <c r="O2" s="1317"/>
      <c r="P2" s="1317"/>
      <c r="Q2" s="1317"/>
      <c r="R2" s="1317"/>
      <c r="S2" s="1317"/>
      <c r="T2" s="1317"/>
      <c r="U2" s="1317"/>
      <c r="V2" s="1317"/>
      <c r="W2" s="1317"/>
      <c r="X2" s="1317"/>
      <c r="Y2" s="1317"/>
      <c r="Z2" s="1317"/>
      <c r="AA2" s="1317"/>
      <c r="AB2" s="1317"/>
      <c r="AC2" s="1317"/>
      <c r="AD2" s="1317"/>
      <c r="AE2" s="525"/>
      <c r="AF2" s="453" t="s">
        <v>484</v>
      </c>
      <c r="AG2" s="525"/>
      <c r="AH2" s="525"/>
      <c r="AI2" s="525"/>
      <c r="AJ2" s="525"/>
      <c r="AK2" s="516"/>
      <c r="AL2" s="516"/>
      <c r="AM2" s="516"/>
      <c r="AN2" s="516"/>
      <c r="AO2" s="516"/>
      <c r="AP2" s="516"/>
      <c r="AQ2" s="516"/>
      <c r="AR2" s="516"/>
      <c r="AS2" s="516"/>
      <c r="AT2" s="516"/>
      <c r="AU2" s="516"/>
      <c r="AV2" s="516"/>
      <c r="AW2" s="516"/>
      <c r="AX2" s="1319" t="s">
        <v>4431</v>
      </c>
      <c r="AY2" s="1319"/>
      <c r="AZ2" s="1319"/>
      <c r="BA2" s="1319"/>
      <c r="BB2" s="516"/>
      <c r="BC2" s="517"/>
      <c r="BD2" s="486"/>
      <c r="BE2" s="486"/>
      <c r="BF2" s="486"/>
      <c r="BG2" s="486"/>
      <c r="BH2" s="486"/>
      <c r="BI2" s="486"/>
      <c r="BJ2" s="486"/>
      <c r="BK2" s="486"/>
      <c r="BL2" s="486"/>
      <c r="BM2" s="486"/>
      <c r="BN2" s="486"/>
      <c r="BO2" s="486"/>
      <c r="BP2" s="486"/>
      <c r="BQ2" s="486"/>
      <c r="BR2" s="486"/>
    </row>
    <row r="3" spans="2:70" ht="21.75" customHeight="1">
      <c r="B3" s="522"/>
      <c r="C3" s="1318"/>
      <c r="D3" s="1318"/>
      <c r="E3" s="1318"/>
      <c r="F3" s="1318"/>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523"/>
      <c r="AF3" s="523"/>
      <c r="AG3" s="523"/>
      <c r="AH3" s="523"/>
      <c r="AI3" s="523"/>
      <c r="AJ3" s="523"/>
      <c r="AK3" s="487"/>
      <c r="AL3" s="487"/>
      <c r="AM3" s="487"/>
      <c r="AN3" s="487"/>
      <c r="AO3" s="487"/>
      <c r="AP3" s="487"/>
      <c r="AQ3" s="487"/>
      <c r="AR3" s="487"/>
      <c r="AS3" s="487"/>
      <c r="AT3" s="487"/>
      <c r="AU3" s="487"/>
      <c r="AV3" s="487"/>
      <c r="AW3" s="487"/>
      <c r="AX3" s="1320"/>
      <c r="AY3" s="1320"/>
      <c r="AZ3" s="1320"/>
      <c r="BA3" s="1320"/>
      <c r="BB3" s="487"/>
      <c r="BC3" s="518"/>
      <c r="BD3" s="486"/>
      <c r="BE3" s="486"/>
      <c r="BF3" s="486"/>
      <c r="BG3" s="486"/>
      <c r="BH3" s="486"/>
      <c r="BI3" s="486"/>
      <c r="BJ3" s="486"/>
      <c r="BK3" s="486"/>
      <c r="BL3" s="486"/>
      <c r="BM3" s="486"/>
      <c r="BN3" s="486"/>
      <c r="BO3" s="486"/>
      <c r="BP3" s="486"/>
      <c r="BQ3" s="486"/>
      <c r="BR3" s="486"/>
    </row>
    <row r="4" spans="2:70" ht="18" customHeight="1">
      <c r="B4" s="522"/>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523"/>
      <c r="AF4" s="452" t="s">
        <v>485</v>
      </c>
      <c r="AG4" s="523"/>
      <c r="AH4" s="523"/>
      <c r="AI4" s="523"/>
      <c r="AJ4" s="523"/>
      <c r="AK4" s="487"/>
      <c r="AL4" s="487"/>
      <c r="AM4" s="487"/>
      <c r="AN4" s="487"/>
      <c r="AO4" s="487"/>
      <c r="AP4" s="487"/>
      <c r="AQ4" s="487"/>
      <c r="AR4" s="487"/>
      <c r="AS4" s="487"/>
      <c r="AT4" s="487"/>
      <c r="AU4" s="487"/>
      <c r="AV4" s="487"/>
      <c r="AW4" s="487"/>
      <c r="AX4" s="1277" t="s">
        <v>172</v>
      </c>
      <c r="AY4" s="1277"/>
      <c r="AZ4" s="1277"/>
      <c r="BA4" s="1277"/>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77"/>
      <c r="AY5" s="1277"/>
      <c r="AZ5" s="1277"/>
      <c r="BA5" s="1277"/>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299" t="s">
        <v>147</v>
      </c>
      <c r="D6" s="1300"/>
      <c r="E6" s="1300"/>
      <c r="F6" s="1300"/>
      <c r="G6" s="1300"/>
      <c r="H6" s="1300"/>
      <c r="I6" s="1300"/>
      <c r="J6" s="1300"/>
      <c r="K6" s="1300"/>
      <c r="L6" s="1300"/>
      <c r="M6" s="1300"/>
      <c r="N6" s="1300"/>
      <c r="O6" s="1300"/>
      <c r="P6" s="1300"/>
      <c r="Q6" s="1301"/>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4" t="s">
        <v>175</v>
      </c>
      <c r="D8" s="1274"/>
      <c r="E8" s="1274"/>
      <c r="F8" s="1274"/>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4"/>
      <c r="D9" s="1274"/>
      <c r="E9" s="1274"/>
      <c r="F9" s="1274"/>
      <c r="G9" s="163"/>
      <c r="H9" s="163"/>
      <c r="I9" s="1302" t="s">
        <v>141</v>
      </c>
      <c r="J9" s="1302"/>
      <c r="K9" s="1302"/>
      <c r="L9" s="1302"/>
      <c r="M9" s="1302"/>
      <c r="N9" s="1302"/>
      <c r="O9" s="1302"/>
      <c r="P9" s="1303"/>
      <c r="Q9" s="1268">
        <v>0</v>
      </c>
      <c r="R9" s="1269"/>
      <c r="S9" s="1270"/>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4"/>
      <c r="D10" s="1274"/>
      <c r="E10" s="1274"/>
      <c r="F10" s="1274"/>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294" t="s">
        <v>358</v>
      </c>
      <c r="AT10" s="1294"/>
      <c r="AU10" s="1294"/>
      <c r="AV10" s="1294"/>
      <c r="AW10" s="1294"/>
      <c r="AX10" s="1304" t="str">
        <f>'Control Panel'!M1338</f>
        <v>First 5GB Free</v>
      </c>
      <c r="AY10" s="1304"/>
      <c r="AZ10" s="1304"/>
      <c r="BA10" s="130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299" t="s">
        <v>3446</v>
      </c>
      <c r="D13" s="1300"/>
      <c r="E13" s="1300"/>
      <c r="F13" s="1300"/>
      <c r="G13" s="1300"/>
      <c r="H13" s="1300"/>
      <c r="I13" s="1300"/>
      <c r="J13" s="1300"/>
      <c r="K13" s="1300"/>
      <c r="L13" s="1300"/>
      <c r="M13" s="1300"/>
      <c r="N13" s="1300"/>
      <c r="O13" s="1300"/>
      <c r="P13" s="1300"/>
      <c r="Q13" s="1300"/>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 thickTop="1">
      <c r="B14" s="522"/>
      <c r="C14" s="1274"/>
      <c r="D14" s="1274"/>
      <c r="E14" s="1274"/>
      <c r="F14" s="1274"/>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4"/>
      <c r="D15" s="1274"/>
      <c r="E15" s="1274"/>
      <c r="F15" s="1274"/>
      <c r="G15" s="1275" t="s">
        <v>578</v>
      </c>
      <c r="H15" s="1275"/>
      <c r="I15" s="1275"/>
      <c r="J15" s="1275"/>
      <c r="K15" s="1275"/>
      <c r="L15" s="1275"/>
      <c r="M15" s="1275"/>
      <c r="N15" s="1275"/>
      <c r="O15" s="1275"/>
      <c r="P15" s="1275"/>
      <c r="Q15" s="1275"/>
      <c r="R15" s="1275"/>
      <c r="S15" s="1332" t="s">
        <v>1441</v>
      </c>
      <c r="T15" s="1332"/>
      <c r="U15" s="1332"/>
      <c r="V15" s="1332"/>
      <c r="W15" s="1332"/>
      <c r="X15" s="1332"/>
      <c r="Y15" s="1332"/>
      <c r="Z15" s="1332"/>
      <c r="AA15" s="1332"/>
      <c r="AB15" s="1332"/>
      <c r="AC15" s="1332"/>
      <c r="AD15" s="1332"/>
      <c r="AE15" s="1332"/>
      <c r="AF15" s="1332"/>
      <c r="AG15" s="1332"/>
      <c r="AH15" s="1332"/>
      <c r="AI15" s="1332"/>
      <c r="AJ15" s="1332"/>
      <c r="AK15" s="1332"/>
      <c r="AL15" s="1332"/>
      <c r="AM15" s="1332"/>
      <c r="AN15" s="1332"/>
      <c r="AO15" s="1332"/>
      <c r="AP15" s="1332"/>
      <c r="AQ15" s="1332"/>
      <c r="AR15" s="1332"/>
      <c r="AS15" s="1332"/>
      <c r="AT15" s="1332"/>
      <c r="AU15" s="1332"/>
      <c r="AV15" s="1332"/>
      <c r="AW15" s="1332"/>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4"/>
      <c r="D16" s="1274"/>
      <c r="E16" s="1274"/>
      <c r="F16" s="1274"/>
      <c r="G16" s="1275"/>
      <c r="H16" s="1275"/>
      <c r="I16" s="1275"/>
      <c r="J16" s="1275"/>
      <c r="K16" s="1275"/>
      <c r="L16" s="1275"/>
      <c r="M16" s="1275"/>
      <c r="N16" s="1275"/>
      <c r="O16" s="1275"/>
      <c r="P16" s="1275"/>
      <c r="Q16" s="1275"/>
      <c r="R16" s="1275"/>
      <c r="S16" s="1332"/>
      <c r="T16" s="1332"/>
      <c r="U16" s="1332"/>
      <c r="V16" s="1332"/>
      <c r="W16" s="1332"/>
      <c r="X16" s="1332"/>
      <c r="Y16" s="1332"/>
      <c r="Z16" s="1332"/>
      <c r="AA16" s="1332"/>
      <c r="AB16" s="1332"/>
      <c r="AC16" s="1332"/>
      <c r="AD16" s="1332"/>
      <c r="AE16" s="1332"/>
      <c r="AF16" s="1332"/>
      <c r="AG16" s="1332"/>
      <c r="AH16" s="1332"/>
      <c r="AI16" s="1332"/>
      <c r="AJ16" s="1332"/>
      <c r="AK16" s="1332"/>
      <c r="AL16" s="1332"/>
      <c r="AM16" s="1332"/>
      <c r="AN16" s="1332"/>
      <c r="AO16" s="1332"/>
      <c r="AP16" s="1332"/>
      <c r="AQ16" s="1332"/>
      <c r="AR16" s="1332"/>
      <c r="AS16" s="1332"/>
      <c r="AT16" s="1332"/>
      <c r="AU16" s="1332"/>
      <c r="AV16" s="1332"/>
      <c r="AW16" s="1332"/>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1">
      <c r="B17" s="522"/>
      <c r="C17" s="1274"/>
      <c r="D17" s="1274"/>
      <c r="E17" s="1274"/>
      <c r="F17" s="1274"/>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
      <c r="B18" s="522"/>
      <c r="C18" s="51"/>
      <c r="D18" s="51"/>
      <c r="E18" s="51"/>
      <c r="F18" s="51"/>
      <c r="G18" s="77"/>
      <c r="H18" s="77"/>
      <c r="I18" s="77"/>
      <c r="J18" s="77"/>
      <c r="K18" s="77"/>
      <c r="L18" s="77"/>
      <c r="M18" s="77"/>
      <c r="N18" s="77"/>
      <c r="O18" s="77"/>
      <c r="P18" s="163"/>
      <c r="Q18" s="163"/>
      <c r="R18" s="163"/>
      <c r="S18" s="163"/>
      <c r="T18" s="77"/>
      <c r="U18" s="1327" t="s">
        <v>381</v>
      </c>
      <c r="V18" s="1328"/>
      <c r="W18" s="1328"/>
      <c r="X18" s="1328"/>
      <c r="Y18" s="1328"/>
      <c r="Z18" s="1328"/>
      <c r="AA18" s="1328"/>
      <c r="AB18" s="1328"/>
      <c r="AC18" s="1328"/>
      <c r="AD18" s="1328"/>
      <c r="AE18" s="1328"/>
      <c r="AF18" s="1328"/>
      <c r="AG18" s="1328"/>
      <c r="AH18" s="1328"/>
      <c r="AI18" s="1328"/>
      <c r="AJ18" s="1328"/>
      <c r="AK18" s="1329"/>
      <c r="AL18" s="163"/>
      <c r="AM18" s="163"/>
      <c r="AN18" s="163"/>
      <c r="AO18" s="198"/>
      <c r="AP18" s="198"/>
      <c r="AQ18" s="198"/>
      <c r="AR18" s="198"/>
      <c r="AS18" s="1330" t="s">
        <v>352</v>
      </c>
      <c r="AT18" s="1330"/>
      <c r="AU18" s="1330"/>
      <c r="AV18" s="133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07" t="s">
        <v>529</v>
      </c>
      <c r="V20" s="1307"/>
      <c r="W20" s="1307"/>
      <c r="X20" s="1307"/>
      <c r="Y20" s="1307"/>
      <c r="Z20" s="1307"/>
      <c r="AA20" s="499"/>
      <c r="AB20" s="1307" t="s">
        <v>380</v>
      </c>
      <c r="AC20" s="1307"/>
      <c r="AD20" s="1307"/>
      <c r="AE20" s="1307"/>
      <c r="AF20" s="466"/>
      <c r="AG20" s="1307" t="s">
        <v>351</v>
      </c>
      <c r="AH20" s="1307"/>
      <c r="AI20" s="1307"/>
      <c r="AJ20" s="1307"/>
      <c r="AK20" s="1307"/>
      <c r="AL20" s="1307" t="s">
        <v>318</v>
      </c>
      <c r="AM20" s="1307"/>
      <c r="AN20" s="1307"/>
      <c r="AO20" s="1307"/>
      <c r="AP20" s="1307"/>
      <c r="AQ20" s="163"/>
      <c r="AR20" s="1307" t="s">
        <v>477</v>
      </c>
      <c r="AS20" s="1307"/>
      <c r="AT20" s="1307"/>
      <c r="AU20" s="1307"/>
      <c r="AV20" s="1307"/>
      <c r="AW20" s="1307"/>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5">
      <c r="B22" s="522"/>
      <c r="C22" s="163"/>
      <c r="D22" s="163"/>
      <c r="E22" s="163"/>
      <c r="F22" s="163"/>
      <c r="G22" s="42"/>
      <c r="H22" s="1287" t="s">
        <v>1297</v>
      </c>
      <c r="I22" s="1288"/>
      <c r="J22" s="1288"/>
      <c r="K22" s="1288"/>
      <c r="L22" s="1288"/>
      <c r="M22" s="1288"/>
      <c r="N22" s="1288"/>
      <c r="O22" s="1288"/>
      <c r="P22" s="1288"/>
      <c r="Q22" s="1288"/>
      <c r="R22" s="1288"/>
      <c r="S22" s="1289"/>
      <c r="T22" s="163"/>
      <c r="U22" s="163"/>
      <c r="V22" s="1280" t="s">
        <v>15</v>
      </c>
      <c r="W22" s="1281"/>
      <c r="X22" s="1281"/>
      <c r="Y22" s="1282"/>
      <c r="Z22" s="296"/>
      <c r="AA22" s="482"/>
      <c r="AB22" s="1306" t="s">
        <v>541</v>
      </c>
      <c r="AC22" s="1306"/>
      <c r="AD22" s="1306"/>
      <c r="AE22" s="1306"/>
      <c r="AF22" s="482"/>
      <c r="AG22" s="226"/>
      <c r="AH22" s="1308">
        <v>0</v>
      </c>
      <c r="AI22" s="1309"/>
      <c r="AJ22" s="1310"/>
      <c r="AK22" s="163"/>
      <c r="AL22" s="163"/>
      <c r="AM22" s="1280">
        <v>744</v>
      </c>
      <c r="AN22" s="1282"/>
      <c r="AO22" s="197" t="s">
        <v>432</v>
      </c>
      <c r="AP22" s="163"/>
      <c r="AQ22" s="163"/>
      <c r="AR22" s="163"/>
      <c r="AS22" s="1283">
        <f>'Control Panel'!AZ776</f>
        <v>0</v>
      </c>
      <c r="AT22" s="1284"/>
      <c r="AU22" s="1284"/>
      <c r="AV22" s="1285"/>
      <c r="AW22" s="163"/>
      <c r="AX22" s="1286">
        <f>'Control Panel'!BA776</f>
        <v>0</v>
      </c>
      <c r="AY22" s="1286"/>
      <c r="AZ22" s="1286"/>
      <c r="BA22" s="1286"/>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5">
      <c r="B24" s="522"/>
      <c r="C24" s="163"/>
      <c r="D24" s="163"/>
      <c r="E24" s="163"/>
      <c r="F24" s="163"/>
      <c r="G24" s="42"/>
      <c r="H24" s="1287" t="s">
        <v>1298</v>
      </c>
      <c r="I24" s="1288"/>
      <c r="J24" s="1288"/>
      <c r="K24" s="1288"/>
      <c r="L24" s="1288"/>
      <c r="M24" s="1288"/>
      <c r="N24" s="1288"/>
      <c r="O24" s="1288"/>
      <c r="P24" s="1288"/>
      <c r="Q24" s="1288"/>
      <c r="R24" s="1288"/>
      <c r="S24" s="1289"/>
      <c r="T24" s="163"/>
      <c r="U24" s="163"/>
      <c r="V24" s="1280" t="s">
        <v>15</v>
      </c>
      <c r="W24" s="1281"/>
      <c r="X24" s="1281"/>
      <c r="Y24" s="1282"/>
      <c r="Z24" s="296"/>
      <c r="AA24" s="482"/>
      <c r="AB24" s="1306" t="s">
        <v>541</v>
      </c>
      <c r="AC24" s="1306"/>
      <c r="AD24" s="1306"/>
      <c r="AE24" s="1306"/>
      <c r="AF24" s="482"/>
      <c r="AG24" s="226"/>
      <c r="AH24" s="1280">
        <v>0</v>
      </c>
      <c r="AI24" s="1281"/>
      <c r="AJ24" s="1282"/>
      <c r="AK24" s="163"/>
      <c r="AL24" s="163"/>
      <c r="AM24" s="1280">
        <v>744</v>
      </c>
      <c r="AN24" s="1282"/>
      <c r="AO24" s="197" t="s">
        <v>432</v>
      </c>
      <c r="AP24" s="163"/>
      <c r="AQ24" s="163"/>
      <c r="AR24" s="163"/>
      <c r="AS24" s="1283">
        <f>'Control Panel'!AZ777</f>
        <v>0</v>
      </c>
      <c r="AT24" s="1284"/>
      <c r="AU24" s="1284"/>
      <c r="AV24" s="1285"/>
      <c r="AW24" s="163"/>
      <c r="AX24" s="1286">
        <f>'Control Panel'!BA777</f>
        <v>0</v>
      </c>
      <c r="AY24" s="1286"/>
      <c r="AZ24" s="1286"/>
      <c r="BA24" s="1286"/>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5">
      <c r="B26" s="522"/>
      <c r="C26" s="163"/>
      <c r="D26" s="163"/>
      <c r="E26" s="163"/>
      <c r="F26" s="163"/>
      <c r="G26" s="42"/>
      <c r="H26" s="1287" t="s">
        <v>1299</v>
      </c>
      <c r="I26" s="1288"/>
      <c r="J26" s="1288"/>
      <c r="K26" s="1288"/>
      <c r="L26" s="1288"/>
      <c r="M26" s="1288"/>
      <c r="N26" s="1288"/>
      <c r="O26" s="1288"/>
      <c r="P26" s="1288"/>
      <c r="Q26" s="1288"/>
      <c r="R26" s="1288"/>
      <c r="S26" s="1289"/>
      <c r="T26" s="163"/>
      <c r="U26" s="163"/>
      <c r="V26" s="1280" t="s">
        <v>15</v>
      </c>
      <c r="W26" s="1281"/>
      <c r="X26" s="1281"/>
      <c r="Y26" s="1282"/>
      <c r="Z26" s="296"/>
      <c r="AA26" s="482"/>
      <c r="AB26" s="1306" t="s">
        <v>541</v>
      </c>
      <c r="AC26" s="1306"/>
      <c r="AD26" s="1306"/>
      <c r="AE26" s="1306"/>
      <c r="AF26" s="482"/>
      <c r="AG26" s="226"/>
      <c r="AH26" s="1280">
        <v>0</v>
      </c>
      <c r="AI26" s="1281"/>
      <c r="AJ26" s="1282"/>
      <c r="AK26" s="163"/>
      <c r="AL26" s="163"/>
      <c r="AM26" s="1280">
        <v>744</v>
      </c>
      <c r="AN26" s="1282"/>
      <c r="AO26" s="197" t="s">
        <v>432</v>
      </c>
      <c r="AP26" s="163"/>
      <c r="AQ26" s="163"/>
      <c r="AR26" s="163"/>
      <c r="AS26" s="1283">
        <f>'Control Panel'!AZ778</f>
        <v>0</v>
      </c>
      <c r="AT26" s="1284"/>
      <c r="AU26" s="1284"/>
      <c r="AV26" s="1285"/>
      <c r="AW26" s="163"/>
      <c r="AX26" s="1286">
        <f>'Control Panel'!BA778</f>
        <v>0</v>
      </c>
      <c r="AY26" s="1286"/>
      <c r="AZ26" s="1286"/>
      <c r="BA26" s="1286"/>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5">
      <c r="B28" s="522"/>
      <c r="C28" s="163"/>
      <c r="D28" s="163"/>
      <c r="E28" s="163"/>
      <c r="F28" s="163"/>
      <c r="G28" s="42"/>
      <c r="H28" s="1287" t="s">
        <v>1300</v>
      </c>
      <c r="I28" s="1288"/>
      <c r="J28" s="1288"/>
      <c r="K28" s="1288"/>
      <c r="L28" s="1288"/>
      <c r="M28" s="1288"/>
      <c r="N28" s="1288"/>
      <c r="O28" s="1288"/>
      <c r="P28" s="1288"/>
      <c r="Q28" s="1288"/>
      <c r="R28" s="1288"/>
      <c r="S28" s="1289"/>
      <c r="T28" s="163"/>
      <c r="U28" s="163"/>
      <c r="V28" s="1280" t="s">
        <v>15</v>
      </c>
      <c r="W28" s="1281"/>
      <c r="X28" s="1281"/>
      <c r="Y28" s="1282"/>
      <c r="Z28" s="296"/>
      <c r="AA28" s="482"/>
      <c r="AB28" s="1306" t="s">
        <v>541</v>
      </c>
      <c r="AC28" s="1306"/>
      <c r="AD28" s="1306"/>
      <c r="AE28" s="1306"/>
      <c r="AF28" s="482"/>
      <c r="AG28" s="226"/>
      <c r="AH28" s="1280">
        <v>0</v>
      </c>
      <c r="AI28" s="1281"/>
      <c r="AJ28" s="1282"/>
      <c r="AK28" s="163"/>
      <c r="AL28" s="163"/>
      <c r="AM28" s="1280">
        <v>744</v>
      </c>
      <c r="AN28" s="1282"/>
      <c r="AO28" s="197" t="s">
        <v>432</v>
      </c>
      <c r="AP28" s="163"/>
      <c r="AQ28" s="163"/>
      <c r="AR28" s="163"/>
      <c r="AS28" s="1283">
        <f>'Control Panel'!AZ779</f>
        <v>0</v>
      </c>
      <c r="AT28" s="1284"/>
      <c r="AU28" s="1284"/>
      <c r="AV28" s="1285"/>
      <c r="AW28" s="163"/>
      <c r="AX28" s="1286">
        <f>'Control Panel'!BA779</f>
        <v>0</v>
      </c>
      <c r="AY28" s="1286"/>
      <c r="AZ28" s="1286"/>
      <c r="BA28" s="1286"/>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5">
      <c r="B30" s="522"/>
      <c r="C30" s="163"/>
      <c r="D30" s="163"/>
      <c r="E30" s="163"/>
      <c r="F30" s="163"/>
      <c r="G30" s="42"/>
      <c r="H30" s="1287" t="s">
        <v>1301</v>
      </c>
      <c r="I30" s="1288"/>
      <c r="J30" s="1288"/>
      <c r="K30" s="1288"/>
      <c r="L30" s="1288"/>
      <c r="M30" s="1288"/>
      <c r="N30" s="1288"/>
      <c r="O30" s="1288"/>
      <c r="P30" s="1288"/>
      <c r="Q30" s="1288"/>
      <c r="R30" s="1288"/>
      <c r="S30" s="1289"/>
      <c r="T30" s="163"/>
      <c r="U30" s="163"/>
      <c r="V30" s="1280" t="s">
        <v>15</v>
      </c>
      <c r="W30" s="1281"/>
      <c r="X30" s="1281"/>
      <c r="Y30" s="1282"/>
      <c r="Z30" s="296"/>
      <c r="AA30" s="482"/>
      <c r="AB30" s="1306" t="s">
        <v>541</v>
      </c>
      <c r="AC30" s="1306"/>
      <c r="AD30" s="1306"/>
      <c r="AE30" s="1306"/>
      <c r="AF30" s="482"/>
      <c r="AG30" s="226"/>
      <c r="AH30" s="1280">
        <v>0</v>
      </c>
      <c r="AI30" s="1281"/>
      <c r="AJ30" s="1282"/>
      <c r="AK30" s="163"/>
      <c r="AL30" s="163"/>
      <c r="AM30" s="1280">
        <v>744</v>
      </c>
      <c r="AN30" s="1282"/>
      <c r="AO30" s="197" t="s">
        <v>432</v>
      </c>
      <c r="AP30" s="163"/>
      <c r="AQ30" s="163"/>
      <c r="AR30" s="163"/>
      <c r="AS30" s="1283">
        <f>'Control Panel'!AZ780</f>
        <v>0</v>
      </c>
      <c r="AT30" s="1284"/>
      <c r="AU30" s="1284"/>
      <c r="AV30" s="1285"/>
      <c r="AW30" s="163"/>
      <c r="AX30" s="1286">
        <f>'Control Panel'!BA780</f>
        <v>0</v>
      </c>
      <c r="AY30" s="1286"/>
      <c r="AZ30" s="1286"/>
      <c r="BA30" s="1286"/>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5">
      <c r="B34" s="522"/>
      <c r="C34" s="163"/>
      <c r="D34" s="163"/>
      <c r="E34" s="163"/>
      <c r="F34" s="163"/>
      <c r="G34" s="42"/>
      <c r="H34" s="1287" t="s">
        <v>1302</v>
      </c>
      <c r="I34" s="1288"/>
      <c r="J34" s="1288"/>
      <c r="K34" s="1288"/>
      <c r="L34" s="1288"/>
      <c r="M34" s="1288"/>
      <c r="N34" s="1288"/>
      <c r="O34" s="1288"/>
      <c r="P34" s="1288"/>
      <c r="Q34" s="1288"/>
      <c r="R34" s="1288"/>
      <c r="S34" s="1289"/>
      <c r="T34" s="163"/>
      <c r="U34" s="163"/>
      <c r="V34" s="1280" t="s">
        <v>15</v>
      </c>
      <c r="W34" s="1281"/>
      <c r="X34" s="1281"/>
      <c r="Y34" s="1282"/>
      <c r="Z34" s="296"/>
      <c r="AA34" s="482"/>
      <c r="AB34" s="1306" t="s">
        <v>541</v>
      </c>
      <c r="AC34" s="1306"/>
      <c r="AD34" s="1306"/>
      <c r="AE34" s="1306"/>
      <c r="AF34" s="482"/>
      <c r="AG34" s="226"/>
      <c r="AH34" s="1280">
        <v>0</v>
      </c>
      <c r="AI34" s="1281"/>
      <c r="AJ34" s="1282"/>
      <c r="AK34" s="163"/>
      <c r="AL34" s="163"/>
      <c r="AM34" s="1280">
        <v>744</v>
      </c>
      <c r="AN34" s="1282"/>
      <c r="AO34" s="197" t="s">
        <v>432</v>
      </c>
      <c r="AP34" s="163"/>
      <c r="AQ34" s="163"/>
      <c r="AR34" s="163"/>
      <c r="AS34" s="1283">
        <f>'Control Panel'!AZ781</f>
        <v>0</v>
      </c>
      <c r="AT34" s="1284"/>
      <c r="AU34" s="1284"/>
      <c r="AV34" s="1285"/>
      <c r="AW34" s="163"/>
      <c r="AX34" s="1286">
        <f>'Control Panel'!BA781</f>
        <v>0</v>
      </c>
      <c r="AY34" s="1286"/>
      <c r="AZ34" s="1286"/>
      <c r="BA34" s="1286"/>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5">
      <c r="B36" s="522"/>
      <c r="C36" s="163"/>
      <c r="D36" s="163"/>
      <c r="E36" s="163"/>
      <c r="F36" s="163"/>
      <c r="G36" s="42"/>
      <c r="H36" s="1287" t="s">
        <v>1303</v>
      </c>
      <c r="I36" s="1288"/>
      <c r="J36" s="1288"/>
      <c r="K36" s="1288"/>
      <c r="L36" s="1288"/>
      <c r="M36" s="1288"/>
      <c r="N36" s="1288"/>
      <c r="O36" s="1288"/>
      <c r="P36" s="1288"/>
      <c r="Q36" s="1288"/>
      <c r="R36" s="1288"/>
      <c r="S36" s="1289"/>
      <c r="T36" s="163"/>
      <c r="U36" s="163"/>
      <c r="V36" s="1280" t="s">
        <v>15</v>
      </c>
      <c r="W36" s="1281"/>
      <c r="X36" s="1281"/>
      <c r="Y36" s="1282"/>
      <c r="Z36" s="296"/>
      <c r="AA36" s="482"/>
      <c r="AB36" s="1306" t="s">
        <v>541</v>
      </c>
      <c r="AC36" s="1306"/>
      <c r="AD36" s="1306"/>
      <c r="AE36" s="1306"/>
      <c r="AF36" s="482"/>
      <c r="AG36" s="226"/>
      <c r="AH36" s="1280">
        <v>0</v>
      </c>
      <c r="AI36" s="1281"/>
      <c r="AJ36" s="1282"/>
      <c r="AK36" s="163"/>
      <c r="AL36" s="163"/>
      <c r="AM36" s="1280">
        <v>744</v>
      </c>
      <c r="AN36" s="1282"/>
      <c r="AO36" s="197" t="s">
        <v>432</v>
      </c>
      <c r="AP36" s="163"/>
      <c r="AQ36" s="163"/>
      <c r="AR36" s="163"/>
      <c r="AS36" s="1283">
        <f>'Control Panel'!AZ782</f>
        <v>0</v>
      </c>
      <c r="AT36" s="1284"/>
      <c r="AU36" s="1284"/>
      <c r="AV36" s="1285"/>
      <c r="AW36" s="163"/>
      <c r="AX36" s="1286">
        <f>'Control Panel'!BA782</f>
        <v>0</v>
      </c>
      <c r="AY36" s="1286"/>
      <c r="AZ36" s="1286"/>
      <c r="BA36" s="1286"/>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5">
      <c r="B38" s="522"/>
      <c r="C38" s="163"/>
      <c r="D38" s="163"/>
      <c r="E38" s="163"/>
      <c r="F38" s="163"/>
      <c r="G38" s="42"/>
      <c r="H38" s="1287" t="s">
        <v>1304</v>
      </c>
      <c r="I38" s="1288"/>
      <c r="J38" s="1288"/>
      <c r="K38" s="1288"/>
      <c r="L38" s="1288"/>
      <c r="M38" s="1288"/>
      <c r="N38" s="1288"/>
      <c r="O38" s="1288"/>
      <c r="P38" s="1288"/>
      <c r="Q38" s="1288"/>
      <c r="R38" s="1288"/>
      <c r="S38" s="1289"/>
      <c r="T38" s="163"/>
      <c r="U38" s="163"/>
      <c r="V38" s="1280" t="s">
        <v>15</v>
      </c>
      <c r="W38" s="1281"/>
      <c r="X38" s="1281"/>
      <c r="Y38" s="1282"/>
      <c r="Z38" s="296"/>
      <c r="AA38" s="482"/>
      <c r="AB38" s="1306" t="s">
        <v>541</v>
      </c>
      <c r="AC38" s="1306"/>
      <c r="AD38" s="1306"/>
      <c r="AE38" s="1306"/>
      <c r="AF38" s="482"/>
      <c r="AG38" s="226"/>
      <c r="AH38" s="1280">
        <v>0</v>
      </c>
      <c r="AI38" s="1281"/>
      <c r="AJ38" s="1282"/>
      <c r="AK38" s="163"/>
      <c r="AL38" s="163"/>
      <c r="AM38" s="1280">
        <v>744</v>
      </c>
      <c r="AN38" s="1282"/>
      <c r="AO38" s="197" t="s">
        <v>432</v>
      </c>
      <c r="AP38" s="163"/>
      <c r="AQ38" s="163"/>
      <c r="AR38" s="163"/>
      <c r="AS38" s="1283">
        <f>'Control Panel'!AZ783</f>
        <v>0</v>
      </c>
      <c r="AT38" s="1284"/>
      <c r="AU38" s="1284"/>
      <c r="AV38" s="1285"/>
      <c r="AW38" s="163"/>
      <c r="AX38" s="1286">
        <f>'Control Panel'!BA783</f>
        <v>0</v>
      </c>
      <c r="AY38" s="1286"/>
      <c r="AZ38" s="1286"/>
      <c r="BA38" s="1286"/>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5">
      <c r="B42" s="522"/>
      <c r="C42" s="163"/>
      <c r="D42" s="163"/>
      <c r="E42" s="163"/>
      <c r="F42" s="163"/>
      <c r="G42" s="42"/>
      <c r="H42" s="1287" t="s">
        <v>1305</v>
      </c>
      <c r="I42" s="1288"/>
      <c r="J42" s="1288"/>
      <c r="K42" s="1288"/>
      <c r="L42" s="1288"/>
      <c r="M42" s="1288"/>
      <c r="N42" s="1288"/>
      <c r="O42" s="1288"/>
      <c r="P42" s="1288"/>
      <c r="Q42" s="1288"/>
      <c r="R42" s="1288"/>
      <c r="S42" s="1289"/>
      <c r="T42" s="163"/>
      <c r="U42" s="163"/>
      <c r="V42" s="1280" t="s">
        <v>15</v>
      </c>
      <c r="W42" s="1281"/>
      <c r="X42" s="1281"/>
      <c r="Y42" s="1282"/>
      <c r="Z42" s="296"/>
      <c r="AA42" s="482"/>
      <c r="AB42" s="1306" t="s">
        <v>541</v>
      </c>
      <c r="AC42" s="1306"/>
      <c r="AD42" s="1306"/>
      <c r="AE42" s="1306"/>
      <c r="AF42" s="482"/>
      <c r="AG42" s="226"/>
      <c r="AH42" s="1280">
        <v>0</v>
      </c>
      <c r="AI42" s="1281"/>
      <c r="AJ42" s="1282"/>
      <c r="AK42" s="163"/>
      <c r="AL42" s="163"/>
      <c r="AM42" s="1280">
        <v>744</v>
      </c>
      <c r="AN42" s="1282"/>
      <c r="AO42" s="197" t="s">
        <v>432</v>
      </c>
      <c r="AP42" s="163"/>
      <c r="AQ42" s="163"/>
      <c r="AR42" s="163"/>
      <c r="AS42" s="1283">
        <f>'Control Panel'!AZ784</f>
        <v>0</v>
      </c>
      <c r="AT42" s="1284"/>
      <c r="AU42" s="1284"/>
      <c r="AV42" s="1285"/>
      <c r="AW42" s="163"/>
      <c r="AX42" s="1286">
        <f>'Control Panel'!BA784</f>
        <v>0</v>
      </c>
      <c r="AY42" s="1286"/>
      <c r="AZ42" s="1286"/>
      <c r="BA42" s="1286"/>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5">
      <c r="B44" s="522"/>
      <c r="C44" s="163"/>
      <c r="D44" s="163"/>
      <c r="E44" s="163"/>
      <c r="F44" s="163"/>
      <c r="G44" s="42"/>
      <c r="H44" s="1287" t="s">
        <v>1306</v>
      </c>
      <c r="I44" s="1288"/>
      <c r="J44" s="1288"/>
      <c r="K44" s="1288"/>
      <c r="L44" s="1288"/>
      <c r="M44" s="1288"/>
      <c r="N44" s="1288"/>
      <c r="O44" s="1288"/>
      <c r="P44" s="1288"/>
      <c r="Q44" s="1288"/>
      <c r="R44" s="1288"/>
      <c r="S44" s="1289"/>
      <c r="T44" s="163"/>
      <c r="U44" s="163"/>
      <c r="V44" s="1280" t="s">
        <v>15</v>
      </c>
      <c r="W44" s="1281"/>
      <c r="X44" s="1281"/>
      <c r="Y44" s="1282"/>
      <c r="Z44" s="296"/>
      <c r="AA44" s="482"/>
      <c r="AB44" s="1306" t="s">
        <v>541</v>
      </c>
      <c r="AC44" s="1306"/>
      <c r="AD44" s="1306"/>
      <c r="AE44" s="1306"/>
      <c r="AF44" s="482"/>
      <c r="AG44" s="226"/>
      <c r="AH44" s="1280">
        <v>0</v>
      </c>
      <c r="AI44" s="1281"/>
      <c r="AJ44" s="1282"/>
      <c r="AK44" s="163"/>
      <c r="AL44" s="163"/>
      <c r="AM44" s="1280">
        <v>744</v>
      </c>
      <c r="AN44" s="1282"/>
      <c r="AO44" s="197" t="s">
        <v>432</v>
      </c>
      <c r="AP44" s="163"/>
      <c r="AQ44" s="163"/>
      <c r="AR44" s="163"/>
      <c r="AS44" s="1283">
        <f>'Control Panel'!AZ785</f>
        <v>0</v>
      </c>
      <c r="AT44" s="1284"/>
      <c r="AU44" s="1284"/>
      <c r="AV44" s="1285"/>
      <c r="AW44" s="163"/>
      <c r="AX44" s="1286">
        <f>'Control Panel'!BA785</f>
        <v>0</v>
      </c>
      <c r="AY44" s="1286"/>
      <c r="AZ44" s="1286"/>
      <c r="BA44" s="1286"/>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31" t="s">
        <v>296</v>
      </c>
      <c r="AP46" s="1331"/>
      <c r="AQ46" s="1331"/>
      <c r="AR46" s="1331"/>
      <c r="AS46" s="1331"/>
      <c r="AT46" s="1331"/>
      <c r="AU46" s="1331"/>
      <c r="AV46" s="1331"/>
      <c r="AW46" s="1331"/>
      <c r="AX46" s="1305">
        <f>'Control Panel'!BA786</f>
        <v>0</v>
      </c>
      <c r="AY46" s="1305"/>
      <c r="AZ46" s="1305"/>
      <c r="BA46" s="1305"/>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295" t="s">
        <v>479</v>
      </c>
      <c r="AO47" s="1295"/>
      <c r="AP47" s="1295"/>
      <c r="AQ47" s="1295"/>
      <c r="AR47" s="1295"/>
      <c r="AS47" s="1295"/>
      <c r="AT47" s="1295"/>
      <c r="AU47" s="1295"/>
      <c r="AV47" s="1295"/>
      <c r="AW47" s="1295"/>
      <c r="AX47" s="1292">
        <f>'Control Panel'!AZ786</f>
        <v>0</v>
      </c>
      <c r="AY47" s="1292"/>
      <c r="AZ47" s="1292"/>
      <c r="BA47" s="1292"/>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75" t="s">
        <v>579</v>
      </c>
      <c r="H50" s="1275"/>
      <c r="I50" s="1275"/>
      <c r="J50" s="1275"/>
      <c r="K50" s="1275"/>
      <c r="L50" s="1275"/>
      <c r="M50" s="1275"/>
      <c r="N50" s="1275"/>
      <c r="O50" s="1275"/>
      <c r="P50" s="1275"/>
      <c r="Q50" s="1275"/>
      <c r="R50" s="826"/>
      <c r="S50" s="1332" t="s">
        <v>1441</v>
      </c>
      <c r="T50" s="1332"/>
      <c r="U50" s="1332"/>
      <c r="V50" s="1332"/>
      <c r="W50" s="1332"/>
      <c r="X50" s="1332"/>
      <c r="Y50" s="1332"/>
      <c r="Z50" s="1332"/>
      <c r="AA50" s="1332"/>
      <c r="AB50" s="1332"/>
      <c r="AC50" s="1332"/>
      <c r="AD50" s="1332"/>
      <c r="AE50" s="1332"/>
      <c r="AF50" s="1332"/>
      <c r="AG50" s="1332"/>
      <c r="AH50" s="1332"/>
      <c r="AI50" s="1332"/>
      <c r="AJ50" s="1332"/>
      <c r="AK50" s="1332"/>
      <c r="AL50" s="1332"/>
      <c r="AM50" s="1332"/>
      <c r="AN50" s="1332"/>
      <c r="AO50" s="1332"/>
      <c r="AP50" s="1332"/>
      <c r="AQ50" s="1332"/>
      <c r="AR50" s="1332"/>
      <c r="AS50" s="1332"/>
      <c r="AT50" s="1332"/>
      <c r="AU50" s="1332"/>
      <c r="AV50" s="1332"/>
      <c r="AW50" s="1332"/>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75"/>
      <c r="H51" s="1275"/>
      <c r="I51" s="1275"/>
      <c r="J51" s="1275"/>
      <c r="K51" s="1275"/>
      <c r="L51" s="1275"/>
      <c r="M51" s="1275"/>
      <c r="N51" s="1275"/>
      <c r="O51" s="1275"/>
      <c r="P51" s="1275"/>
      <c r="Q51" s="1275"/>
      <c r="R51" s="826"/>
      <c r="S51" s="1332"/>
      <c r="T51" s="1332"/>
      <c r="U51" s="1332"/>
      <c r="V51" s="1332"/>
      <c r="W51" s="1332"/>
      <c r="X51" s="1332"/>
      <c r="Y51" s="1332"/>
      <c r="Z51" s="1332"/>
      <c r="AA51" s="1332"/>
      <c r="AB51" s="1332"/>
      <c r="AC51" s="1332"/>
      <c r="AD51" s="1332"/>
      <c r="AE51" s="1332"/>
      <c r="AF51" s="1332"/>
      <c r="AG51" s="1332"/>
      <c r="AH51" s="1332"/>
      <c r="AI51" s="1332"/>
      <c r="AJ51" s="1332"/>
      <c r="AK51" s="1332"/>
      <c r="AL51" s="1332"/>
      <c r="AM51" s="1332"/>
      <c r="AN51" s="1332"/>
      <c r="AO51" s="1332"/>
      <c r="AP51" s="1332"/>
      <c r="AQ51" s="1332"/>
      <c r="AR51" s="1332"/>
      <c r="AS51" s="1332"/>
      <c r="AT51" s="1332"/>
      <c r="AU51" s="1332"/>
      <c r="AV51" s="1332"/>
      <c r="AW51" s="1332"/>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2" t="s">
        <v>368</v>
      </c>
      <c r="V53" s="1313"/>
      <c r="W53" s="1313"/>
      <c r="X53" s="1313"/>
      <c r="Y53" s="1313"/>
      <c r="Z53" s="1313"/>
      <c r="AA53" s="1313"/>
      <c r="AB53" s="1313"/>
      <c r="AC53" s="1313"/>
      <c r="AD53" s="1313"/>
      <c r="AE53" s="1313"/>
      <c r="AF53" s="1313"/>
      <c r="AG53" s="1313"/>
      <c r="AH53" s="1313"/>
      <c r="AI53" s="1313"/>
      <c r="AJ53" s="1313"/>
      <c r="AK53" s="1314"/>
      <c r="AL53" s="163"/>
      <c r="AM53" s="163"/>
      <c r="AN53" s="163"/>
      <c r="AO53" s="163"/>
      <c r="AP53" s="1330" t="s">
        <v>572</v>
      </c>
      <c r="AQ53" s="1330"/>
      <c r="AR53" s="1330"/>
      <c r="AS53" s="1330"/>
      <c r="AT53" s="1330"/>
      <c r="AU53" s="1330"/>
      <c r="AV53" s="133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07" t="s">
        <v>529</v>
      </c>
      <c r="V55" s="1307"/>
      <c r="W55" s="1307"/>
      <c r="X55" s="1307"/>
      <c r="Y55" s="1307"/>
      <c r="Z55" s="1307"/>
      <c r="AA55" s="466"/>
      <c r="AB55" s="1311" t="s">
        <v>367</v>
      </c>
      <c r="AC55" s="1311"/>
      <c r="AD55" s="1311"/>
      <c r="AE55" s="1311"/>
      <c r="AF55" s="1311"/>
      <c r="AG55" s="1307" t="s">
        <v>351</v>
      </c>
      <c r="AH55" s="1307"/>
      <c r="AI55" s="1307"/>
      <c r="AJ55" s="1307"/>
      <c r="AK55" s="1307"/>
      <c r="AL55" s="1307" t="s">
        <v>318</v>
      </c>
      <c r="AM55" s="1307"/>
      <c r="AN55" s="1307"/>
      <c r="AO55" s="1307"/>
      <c r="AP55" s="1307"/>
      <c r="AQ55" s="163"/>
      <c r="AR55" s="1307" t="s">
        <v>477</v>
      </c>
      <c r="AS55" s="1307"/>
      <c r="AT55" s="1307"/>
      <c r="AU55" s="1307"/>
      <c r="AV55" s="1307"/>
      <c r="AW55" s="1307"/>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5">
      <c r="B57" s="7"/>
      <c r="C57" s="163"/>
      <c r="D57" s="163"/>
      <c r="E57" s="163"/>
      <c r="F57" s="163"/>
      <c r="G57" s="42"/>
      <c r="H57" s="1287" t="s">
        <v>1297</v>
      </c>
      <c r="I57" s="1288"/>
      <c r="J57" s="1288"/>
      <c r="K57" s="1288"/>
      <c r="L57" s="1288"/>
      <c r="M57" s="1288"/>
      <c r="N57" s="1288"/>
      <c r="O57" s="1288"/>
      <c r="P57" s="1288"/>
      <c r="Q57" s="1288"/>
      <c r="R57" s="1288"/>
      <c r="S57" s="1289"/>
      <c r="T57" s="485"/>
      <c r="U57" s="226"/>
      <c r="V57" s="1280" t="s">
        <v>15</v>
      </c>
      <c r="W57" s="1281"/>
      <c r="X57" s="1281"/>
      <c r="Y57" s="1282"/>
      <c r="Z57" s="296"/>
      <c r="AA57" s="226"/>
      <c r="AB57" s="1280" t="s">
        <v>15</v>
      </c>
      <c r="AC57" s="1281"/>
      <c r="AD57" s="1281"/>
      <c r="AE57" s="1282"/>
      <c r="AF57" s="163"/>
      <c r="AG57" s="163"/>
      <c r="AH57" s="1280">
        <v>0</v>
      </c>
      <c r="AI57" s="1281"/>
      <c r="AJ57" s="1282"/>
      <c r="AK57" s="163"/>
      <c r="AL57" s="163"/>
      <c r="AM57" s="1280">
        <v>744</v>
      </c>
      <c r="AN57" s="1282"/>
      <c r="AO57" s="197" t="s">
        <v>432</v>
      </c>
      <c r="AP57" s="54"/>
      <c r="AQ57" s="163"/>
      <c r="AR57" s="163"/>
      <c r="AS57" s="1283">
        <f>'Control Panel'!BC1175</f>
        <v>0</v>
      </c>
      <c r="AT57" s="1284"/>
      <c r="AU57" s="1284"/>
      <c r="AV57" s="1285"/>
      <c r="AW57" s="163"/>
      <c r="AX57" s="1286">
        <f>'Control Panel'!BD1175</f>
        <v>0</v>
      </c>
      <c r="AY57" s="1286"/>
      <c r="AZ57" s="1286"/>
      <c r="BA57" s="1286"/>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5">
      <c r="B59" s="7"/>
      <c r="C59" s="163"/>
      <c r="D59" s="163"/>
      <c r="E59" s="163"/>
      <c r="F59" s="163"/>
      <c r="G59" s="42"/>
      <c r="H59" s="1287" t="s">
        <v>1298</v>
      </c>
      <c r="I59" s="1288"/>
      <c r="J59" s="1288"/>
      <c r="K59" s="1288"/>
      <c r="L59" s="1288"/>
      <c r="M59" s="1288"/>
      <c r="N59" s="1288"/>
      <c r="O59" s="1288"/>
      <c r="P59" s="1288"/>
      <c r="Q59" s="1288"/>
      <c r="R59" s="1288"/>
      <c r="S59" s="1289"/>
      <c r="T59" s="485"/>
      <c r="U59" s="226"/>
      <c r="V59" s="1280" t="s">
        <v>15</v>
      </c>
      <c r="W59" s="1281"/>
      <c r="X59" s="1281"/>
      <c r="Y59" s="1282"/>
      <c r="Z59" s="296"/>
      <c r="AA59" s="226"/>
      <c r="AB59" s="1280" t="s">
        <v>15</v>
      </c>
      <c r="AC59" s="1281"/>
      <c r="AD59" s="1281"/>
      <c r="AE59" s="1282"/>
      <c r="AF59" s="163"/>
      <c r="AG59" s="163"/>
      <c r="AH59" s="1280">
        <v>0</v>
      </c>
      <c r="AI59" s="1281"/>
      <c r="AJ59" s="1282"/>
      <c r="AK59" s="163"/>
      <c r="AL59" s="163"/>
      <c r="AM59" s="1280">
        <v>744</v>
      </c>
      <c r="AN59" s="1282"/>
      <c r="AO59" s="197" t="s">
        <v>432</v>
      </c>
      <c r="AP59" s="54"/>
      <c r="AQ59" s="163"/>
      <c r="AR59" s="163"/>
      <c r="AS59" s="1283">
        <f>'Control Panel'!BC1176</f>
        <v>0</v>
      </c>
      <c r="AT59" s="1284"/>
      <c r="AU59" s="1284"/>
      <c r="AV59" s="1285"/>
      <c r="AW59" s="163"/>
      <c r="AX59" s="1286">
        <f>'Control Panel'!BD1176</f>
        <v>0</v>
      </c>
      <c r="AY59" s="1286"/>
      <c r="AZ59" s="1286"/>
      <c r="BA59" s="1286"/>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5">
      <c r="B61" s="7"/>
      <c r="C61" s="163"/>
      <c r="D61" s="163"/>
      <c r="E61" s="163"/>
      <c r="F61" s="163"/>
      <c r="G61" s="42"/>
      <c r="H61" s="1287" t="s">
        <v>1299</v>
      </c>
      <c r="I61" s="1288"/>
      <c r="J61" s="1288"/>
      <c r="K61" s="1288"/>
      <c r="L61" s="1288"/>
      <c r="M61" s="1288"/>
      <c r="N61" s="1288"/>
      <c r="O61" s="1288"/>
      <c r="P61" s="1288"/>
      <c r="Q61" s="1288"/>
      <c r="R61" s="1288"/>
      <c r="S61" s="1289"/>
      <c r="T61" s="485"/>
      <c r="U61" s="226"/>
      <c r="V61" s="1280" t="s">
        <v>15</v>
      </c>
      <c r="W61" s="1281"/>
      <c r="X61" s="1281"/>
      <c r="Y61" s="1282"/>
      <c r="Z61" s="296"/>
      <c r="AA61" s="226"/>
      <c r="AB61" s="1280" t="s">
        <v>15</v>
      </c>
      <c r="AC61" s="1281"/>
      <c r="AD61" s="1281"/>
      <c r="AE61" s="1282"/>
      <c r="AF61" s="163"/>
      <c r="AG61" s="163"/>
      <c r="AH61" s="1280">
        <v>0</v>
      </c>
      <c r="AI61" s="1281"/>
      <c r="AJ61" s="1282"/>
      <c r="AK61" s="163"/>
      <c r="AL61" s="163"/>
      <c r="AM61" s="1280">
        <v>744</v>
      </c>
      <c r="AN61" s="1282"/>
      <c r="AO61" s="197" t="s">
        <v>432</v>
      </c>
      <c r="AP61" s="54"/>
      <c r="AQ61" s="163"/>
      <c r="AR61" s="163"/>
      <c r="AS61" s="1283">
        <f>'Control Panel'!BC1177</f>
        <v>0</v>
      </c>
      <c r="AT61" s="1284"/>
      <c r="AU61" s="1284"/>
      <c r="AV61" s="1285"/>
      <c r="AW61" s="163"/>
      <c r="AX61" s="1286">
        <f>'Control Panel'!BD1177</f>
        <v>0</v>
      </c>
      <c r="AY61" s="1286"/>
      <c r="AZ61" s="1286"/>
      <c r="BA61" s="1286"/>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5">
      <c r="B63" s="7"/>
      <c r="C63" s="163"/>
      <c r="D63" s="163"/>
      <c r="E63" s="163"/>
      <c r="F63" s="163"/>
      <c r="G63" s="42"/>
      <c r="H63" s="1287" t="s">
        <v>1300</v>
      </c>
      <c r="I63" s="1288"/>
      <c r="J63" s="1288"/>
      <c r="K63" s="1288"/>
      <c r="L63" s="1288"/>
      <c r="M63" s="1288"/>
      <c r="N63" s="1288"/>
      <c r="O63" s="1288"/>
      <c r="P63" s="1288"/>
      <c r="Q63" s="1288"/>
      <c r="R63" s="1288"/>
      <c r="S63" s="1289"/>
      <c r="T63" s="485"/>
      <c r="U63" s="226"/>
      <c r="V63" s="1280" t="s">
        <v>15</v>
      </c>
      <c r="W63" s="1281"/>
      <c r="X63" s="1281"/>
      <c r="Y63" s="1282"/>
      <c r="Z63" s="296"/>
      <c r="AA63" s="226"/>
      <c r="AB63" s="1280" t="s">
        <v>15</v>
      </c>
      <c r="AC63" s="1281"/>
      <c r="AD63" s="1281"/>
      <c r="AE63" s="1282"/>
      <c r="AF63" s="163"/>
      <c r="AG63" s="163"/>
      <c r="AH63" s="1280">
        <v>0</v>
      </c>
      <c r="AI63" s="1281"/>
      <c r="AJ63" s="1282"/>
      <c r="AK63" s="163"/>
      <c r="AL63" s="163"/>
      <c r="AM63" s="1280">
        <v>744</v>
      </c>
      <c r="AN63" s="1282"/>
      <c r="AO63" s="197" t="s">
        <v>432</v>
      </c>
      <c r="AP63" s="54"/>
      <c r="AQ63" s="163"/>
      <c r="AR63" s="163"/>
      <c r="AS63" s="1283">
        <f>'Control Panel'!BC1178</f>
        <v>0</v>
      </c>
      <c r="AT63" s="1284"/>
      <c r="AU63" s="1284"/>
      <c r="AV63" s="1285"/>
      <c r="AW63" s="163"/>
      <c r="AX63" s="1286">
        <f>'Control Panel'!BD1178</f>
        <v>0</v>
      </c>
      <c r="AY63" s="1286"/>
      <c r="AZ63" s="1286"/>
      <c r="BA63" s="1286"/>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5">
      <c r="B65" s="7"/>
      <c r="C65" s="163"/>
      <c r="D65" s="163"/>
      <c r="E65" s="163"/>
      <c r="F65" s="163"/>
      <c r="G65" s="42"/>
      <c r="H65" s="1287" t="s">
        <v>1301</v>
      </c>
      <c r="I65" s="1288"/>
      <c r="J65" s="1288"/>
      <c r="K65" s="1288"/>
      <c r="L65" s="1288"/>
      <c r="M65" s="1288"/>
      <c r="N65" s="1288"/>
      <c r="O65" s="1288"/>
      <c r="P65" s="1288"/>
      <c r="Q65" s="1288"/>
      <c r="R65" s="1288"/>
      <c r="S65" s="1289"/>
      <c r="T65" s="485"/>
      <c r="U65" s="226"/>
      <c r="V65" s="1280" t="s">
        <v>15</v>
      </c>
      <c r="W65" s="1281"/>
      <c r="X65" s="1281"/>
      <c r="Y65" s="1282"/>
      <c r="Z65" s="296"/>
      <c r="AA65" s="226"/>
      <c r="AB65" s="1280" t="s">
        <v>15</v>
      </c>
      <c r="AC65" s="1281"/>
      <c r="AD65" s="1281"/>
      <c r="AE65" s="1282"/>
      <c r="AF65" s="163"/>
      <c r="AG65" s="163"/>
      <c r="AH65" s="1280">
        <v>0</v>
      </c>
      <c r="AI65" s="1281"/>
      <c r="AJ65" s="1282"/>
      <c r="AK65" s="163"/>
      <c r="AL65" s="163"/>
      <c r="AM65" s="1280">
        <v>744</v>
      </c>
      <c r="AN65" s="1282"/>
      <c r="AO65" s="197" t="s">
        <v>432</v>
      </c>
      <c r="AP65" s="54"/>
      <c r="AQ65" s="163"/>
      <c r="AR65" s="163"/>
      <c r="AS65" s="1283">
        <f>'Control Panel'!BC1179</f>
        <v>0</v>
      </c>
      <c r="AT65" s="1284"/>
      <c r="AU65" s="1284"/>
      <c r="AV65" s="1285"/>
      <c r="AW65" s="163"/>
      <c r="AX65" s="1286">
        <f>'Control Panel'!BD1179</f>
        <v>0</v>
      </c>
      <c r="AY65" s="1286"/>
      <c r="AZ65" s="1286"/>
      <c r="BA65" s="1286"/>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5">
      <c r="B69" s="7"/>
      <c r="C69" s="163"/>
      <c r="D69" s="163"/>
      <c r="E69" s="163"/>
      <c r="F69" s="163"/>
      <c r="G69" s="579"/>
      <c r="H69" s="1287" t="s">
        <v>1302</v>
      </c>
      <c r="I69" s="1288"/>
      <c r="J69" s="1288"/>
      <c r="K69" s="1288"/>
      <c r="L69" s="1288"/>
      <c r="M69" s="1288"/>
      <c r="N69" s="1288"/>
      <c r="O69" s="1288"/>
      <c r="P69" s="1288"/>
      <c r="Q69" s="1288"/>
      <c r="R69" s="1288"/>
      <c r="S69" s="1289"/>
      <c r="T69" s="485"/>
      <c r="U69" s="226"/>
      <c r="V69" s="1280" t="s">
        <v>15</v>
      </c>
      <c r="W69" s="1281"/>
      <c r="X69" s="1281"/>
      <c r="Y69" s="1282"/>
      <c r="Z69" s="296"/>
      <c r="AA69" s="226"/>
      <c r="AB69" s="1280" t="s">
        <v>15</v>
      </c>
      <c r="AC69" s="1281"/>
      <c r="AD69" s="1281"/>
      <c r="AE69" s="1282"/>
      <c r="AF69" s="163"/>
      <c r="AG69" s="163"/>
      <c r="AH69" s="1280">
        <v>0</v>
      </c>
      <c r="AI69" s="1281"/>
      <c r="AJ69" s="1282"/>
      <c r="AK69" s="163"/>
      <c r="AL69" s="163"/>
      <c r="AM69" s="1280">
        <v>744</v>
      </c>
      <c r="AN69" s="1282"/>
      <c r="AO69" s="197" t="s">
        <v>432</v>
      </c>
      <c r="AP69" s="54"/>
      <c r="AQ69" s="163"/>
      <c r="AR69" s="163"/>
      <c r="AS69" s="1283">
        <f>'Control Panel'!BC1180</f>
        <v>0</v>
      </c>
      <c r="AT69" s="1284"/>
      <c r="AU69" s="1284"/>
      <c r="AV69" s="1285"/>
      <c r="AW69" s="163"/>
      <c r="AX69" s="1286">
        <f>'Control Panel'!BD1180</f>
        <v>0</v>
      </c>
      <c r="AY69" s="1286"/>
      <c r="AZ69" s="1286"/>
      <c r="BA69" s="1286"/>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5">
      <c r="B71" s="7"/>
      <c r="C71" s="163"/>
      <c r="D71" s="163"/>
      <c r="E71" s="163"/>
      <c r="F71" s="163"/>
      <c r="G71" s="42"/>
      <c r="H71" s="1287" t="s">
        <v>1303</v>
      </c>
      <c r="I71" s="1288"/>
      <c r="J71" s="1288"/>
      <c r="K71" s="1288"/>
      <c r="L71" s="1288"/>
      <c r="M71" s="1288"/>
      <c r="N71" s="1288"/>
      <c r="O71" s="1288"/>
      <c r="P71" s="1288"/>
      <c r="Q71" s="1288"/>
      <c r="R71" s="1288"/>
      <c r="S71" s="1289"/>
      <c r="T71" s="485"/>
      <c r="U71" s="226"/>
      <c r="V71" s="1280" t="s">
        <v>15</v>
      </c>
      <c r="W71" s="1281"/>
      <c r="X71" s="1281"/>
      <c r="Y71" s="1282"/>
      <c r="Z71" s="296"/>
      <c r="AA71" s="226"/>
      <c r="AB71" s="1280" t="s">
        <v>15</v>
      </c>
      <c r="AC71" s="1281"/>
      <c r="AD71" s="1281"/>
      <c r="AE71" s="1282"/>
      <c r="AF71" s="163"/>
      <c r="AG71" s="163"/>
      <c r="AH71" s="1280">
        <v>0</v>
      </c>
      <c r="AI71" s="1281"/>
      <c r="AJ71" s="1282"/>
      <c r="AK71" s="163"/>
      <c r="AL71" s="163"/>
      <c r="AM71" s="1280">
        <v>744</v>
      </c>
      <c r="AN71" s="1282"/>
      <c r="AO71" s="197" t="s">
        <v>432</v>
      </c>
      <c r="AP71" s="54"/>
      <c r="AQ71" s="163"/>
      <c r="AR71" s="163"/>
      <c r="AS71" s="1283">
        <f>'Control Panel'!BC1181</f>
        <v>0</v>
      </c>
      <c r="AT71" s="1284"/>
      <c r="AU71" s="1284"/>
      <c r="AV71" s="1285"/>
      <c r="AW71" s="163"/>
      <c r="AX71" s="1286">
        <f>'Control Panel'!BD1181</f>
        <v>0</v>
      </c>
      <c r="AY71" s="1286"/>
      <c r="AZ71" s="1286"/>
      <c r="BA71" s="1286"/>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5">
      <c r="B73" s="7"/>
      <c r="C73" s="163"/>
      <c r="D73" s="163"/>
      <c r="E73" s="163"/>
      <c r="F73" s="163"/>
      <c r="G73" s="42"/>
      <c r="H73" s="1287" t="s">
        <v>1304</v>
      </c>
      <c r="I73" s="1288"/>
      <c r="J73" s="1288"/>
      <c r="K73" s="1288"/>
      <c r="L73" s="1288"/>
      <c r="M73" s="1288"/>
      <c r="N73" s="1288"/>
      <c r="O73" s="1288"/>
      <c r="P73" s="1288"/>
      <c r="Q73" s="1288"/>
      <c r="R73" s="1288"/>
      <c r="S73" s="1289"/>
      <c r="T73" s="485"/>
      <c r="U73" s="226"/>
      <c r="V73" s="1280" t="s">
        <v>15</v>
      </c>
      <c r="W73" s="1281"/>
      <c r="X73" s="1281"/>
      <c r="Y73" s="1282"/>
      <c r="Z73" s="296"/>
      <c r="AA73" s="226"/>
      <c r="AB73" s="1280" t="s">
        <v>15</v>
      </c>
      <c r="AC73" s="1281"/>
      <c r="AD73" s="1281"/>
      <c r="AE73" s="1282"/>
      <c r="AF73" s="163"/>
      <c r="AG73" s="163"/>
      <c r="AH73" s="1280">
        <v>0</v>
      </c>
      <c r="AI73" s="1281"/>
      <c r="AJ73" s="1282"/>
      <c r="AK73" s="163"/>
      <c r="AL73" s="163"/>
      <c r="AM73" s="1280">
        <v>744</v>
      </c>
      <c r="AN73" s="1282"/>
      <c r="AO73" s="197" t="s">
        <v>432</v>
      </c>
      <c r="AP73" s="54"/>
      <c r="AQ73" s="163"/>
      <c r="AR73" s="163"/>
      <c r="AS73" s="1283">
        <f>'Control Panel'!BC1182</f>
        <v>0</v>
      </c>
      <c r="AT73" s="1284"/>
      <c r="AU73" s="1284"/>
      <c r="AV73" s="1285"/>
      <c r="AW73" s="163"/>
      <c r="AX73" s="1286">
        <f>'Control Panel'!BD1182</f>
        <v>0</v>
      </c>
      <c r="AY73" s="1286"/>
      <c r="AZ73" s="1286"/>
      <c r="BA73" s="1286"/>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5">
      <c r="B77" s="7"/>
      <c r="C77" s="163"/>
      <c r="D77" s="163"/>
      <c r="E77" s="163"/>
      <c r="F77" s="163"/>
      <c r="G77" s="42"/>
      <c r="H77" s="1287" t="s">
        <v>1305</v>
      </c>
      <c r="I77" s="1288"/>
      <c r="J77" s="1288"/>
      <c r="K77" s="1288"/>
      <c r="L77" s="1288"/>
      <c r="M77" s="1288"/>
      <c r="N77" s="1288"/>
      <c r="O77" s="1288"/>
      <c r="P77" s="1288"/>
      <c r="Q77" s="1288"/>
      <c r="R77" s="1288"/>
      <c r="S77" s="1289"/>
      <c r="T77" s="485"/>
      <c r="U77" s="226"/>
      <c r="V77" s="1280" t="s">
        <v>15</v>
      </c>
      <c r="W77" s="1281"/>
      <c r="X77" s="1281"/>
      <c r="Y77" s="1282"/>
      <c r="Z77" s="296"/>
      <c r="AA77" s="226"/>
      <c r="AB77" s="1280" t="s">
        <v>15</v>
      </c>
      <c r="AC77" s="1281"/>
      <c r="AD77" s="1281"/>
      <c r="AE77" s="1282"/>
      <c r="AF77" s="163"/>
      <c r="AG77" s="163"/>
      <c r="AH77" s="1280">
        <v>0</v>
      </c>
      <c r="AI77" s="1281"/>
      <c r="AJ77" s="1282"/>
      <c r="AK77" s="163"/>
      <c r="AL77" s="163"/>
      <c r="AM77" s="1280">
        <v>744</v>
      </c>
      <c r="AN77" s="1282"/>
      <c r="AO77" s="197" t="s">
        <v>432</v>
      </c>
      <c r="AP77" s="54"/>
      <c r="AQ77" s="163"/>
      <c r="AR77" s="163"/>
      <c r="AS77" s="1283">
        <f>'Control Panel'!BC1183</f>
        <v>0</v>
      </c>
      <c r="AT77" s="1284"/>
      <c r="AU77" s="1284"/>
      <c r="AV77" s="1285"/>
      <c r="AW77" s="163"/>
      <c r="AX77" s="1286">
        <f>'Control Panel'!BD1183</f>
        <v>0</v>
      </c>
      <c r="AY77" s="1286"/>
      <c r="AZ77" s="1286"/>
      <c r="BA77" s="1286"/>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5">
      <c r="B79" s="7"/>
      <c r="C79" s="163"/>
      <c r="D79" s="163"/>
      <c r="E79" s="163"/>
      <c r="F79" s="163"/>
      <c r="G79" s="42"/>
      <c r="H79" s="1287" t="s">
        <v>1306</v>
      </c>
      <c r="I79" s="1288"/>
      <c r="J79" s="1288"/>
      <c r="K79" s="1288"/>
      <c r="L79" s="1288"/>
      <c r="M79" s="1288"/>
      <c r="N79" s="1288"/>
      <c r="O79" s="1288"/>
      <c r="P79" s="1288"/>
      <c r="Q79" s="1288"/>
      <c r="R79" s="1288"/>
      <c r="S79" s="1289"/>
      <c r="T79" s="485"/>
      <c r="U79" s="226"/>
      <c r="V79" s="1280" t="s">
        <v>15</v>
      </c>
      <c r="W79" s="1281"/>
      <c r="X79" s="1281"/>
      <c r="Y79" s="1282"/>
      <c r="Z79" s="296"/>
      <c r="AA79" s="226"/>
      <c r="AB79" s="1280" t="s">
        <v>15</v>
      </c>
      <c r="AC79" s="1281"/>
      <c r="AD79" s="1281"/>
      <c r="AE79" s="1282"/>
      <c r="AF79" s="163"/>
      <c r="AG79" s="163"/>
      <c r="AH79" s="1280">
        <v>0</v>
      </c>
      <c r="AI79" s="1281"/>
      <c r="AJ79" s="1282"/>
      <c r="AK79" s="163"/>
      <c r="AL79" s="163"/>
      <c r="AM79" s="1280">
        <v>744</v>
      </c>
      <c r="AN79" s="1282"/>
      <c r="AO79" s="197" t="s">
        <v>432</v>
      </c>
      <c r="AP79" s="54"/>
      <c r="AQ79" s="163"/>
      <c r="AR79" s="163"/>
      <c r="AS79" s="1283">
        <f>'Control Panel'!BC1184</f>
        <v>0</v>
      </c>
      <c r="AT79" s="1284"/>
      <c r="AU79" s="1284"/>
      <c r="AV79" s="1285"/>
      <c r="AW79" s="163"/>
      <c r="AX79" s="1286">
        <f>'Control Panel'!BD1184</f>
        <v>0</v>
      </c>
      <c r="AY79" s="1286"/>
      <c r="AZ79" s="1286"/>
      <c r="BA79" s="1286"/>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5">
      <c r="B81" s="7"/>
      <c r="C81" s="163"/>
      <c r="D81" s="163"/>
      <c r="E81" s="163"/>
      <c r="F81" s="163"/>
      <c r="G81" s="163"/>
      <c r="H81" s="163"/>
      <c r="I81" s="163"/>
      <c r="J81" s="163"/>
      <c r="K81" s="163"/>
      <c r="L81" s="163"/>
      <c r="M81" s="163"/>
      <c r="N81" s="163"/>
      <c r="O81" s="163"/>
      <c r="P81" s="163"/>
      <c r="Q81" s="174"/>
      <c r="R81" s="163"/>
      <c r="S81" s="163"/>
      <c r="T81" s="1296"/>
      <c r="U81" s="1296"/>
      <c r="V81" s="1296"/>
      <c r="W81" s="1296"/>
      <c r="X81" s="1296"/>
      <c r="Y81" s="1296"/>
      <c r="Z81" s="196"/>
      <c r="AA81" s="163"/>
      <c r="AB81" s="163"/>
      <c r="AC81" s="1296"/>
      <c r="AD81" s="1296"/>
      <c r="AE81" s="1296"/>
      <c r="AF81" s="1296"/>
      <c r="AG81" s="1296"/>
      <c r="AH81" s="1296"/>
      <c r="AI81" s="163"/>
      <c r="AJ81" s="163"/>
      <c r="AK81" s="163"/>
      <c r="AL81" s="1294" t="s">
        <v>355</v>
      </c>
      <c r="AM81" s="1294"/>
      <c r="AN81" s="1294"/>
      <c r="AO81" s="1294"/>
      <c r="AP81" s="1294"/>
      <c r="AQ81" s="1294"/>
      <c r="AR81" s="1294"/>
      <c r="AS81" s="1294"/>
      <c r="AT81" s="1294"/>
      <c r="AU81" s="1294"/>
      <c r="AV81" s="1294"/>
      <c r="AW81" s="1294"/>
      <c r="AX81" s="1297">
        <f>'Control Panel'!BD1185</f>
        <v>0</v>
      </c>
      <c r="AY81" s="1297"/>
      <c r="AZ81" s="1297"/>
      <c r="BA81" s="1297"/>
      <c r="BB81" s="487"/>
      <c r="BC81" s="518"/>
      <c r="BD81" s="488"/>
      <c r="BE81" s="486"/>
      <c r="BF81" s="486"/>
      <c r="BG81" s="486"/>
      <c r="BH81" s="486"/>
      <c r="BI81" s="486"/>
      <c r="BJ81" s="486"/>
      <c r="BK81" s="486"/>
      <c r="BL81" s="486"/>
      <c r="BM81" s="486"/>
      <c r="BN81" s="486"/>
      <c r="BO81" s="486"/>
      <c r="BP81" s="486"/>
      <c r="BQ81" s="486"/>
      <c r="BR81" s="486"/>
    </row>
    <row r="82" spans="2:70" ht="17.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295" t="s">
        <v>478</v>
      </c>
      <c r="AN82" s="1295"/>
      <c r="AO82" s="1295"/>
      <c r="AP82" s="1295"/>
      <c r="AQ82" s="1295"/>
      <c r="AR82" s="1295"/>
      <c r="AS82" s="1295"/>
      <c r="AT82" s="1295"/>
      <c r="AU82" s="1295"/>
      <c r="AV82" s="1295"/>
      <c r="AW82" s="1295"/>
      <c r="AX82" s="1292">
        <f>'Control Panel'!BC1185</f>
        <v>0</v>
      </c>
      <c r="AY82" s="1292"/>
      <c r="AZ82" s="1292"/>
      <c r="BA82" s="1292"/>
      <c r="BB82" s="487"/>
      <c r="BC82" s="518"/>
      <c r="BD82" s="488"/>
      <c r="BE82" s="486"/>
      <c r="BF82" s="486"/>
      <c r="BG82" s="486"/>
      <c r="BH82" s="486"/>
      <c r="BI82" s="486"/>
      <c r="BJ82" s="486"/>
      <c r="BK82" s="486"/>
      <c r="BL82" s="486"/>
      <c r="BM82" s="486"/>
      <c r="BN82" s="486"/>
      <c r="BO82" s="486"/>
      <c r="BP82" s="486"/>
      <c r="BQ82" s="486"/>
      <c r="BR82" s="486"/>
    </row>
    <row r="83" spans="2:70" ht="17.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293"/>
      <c r="AD83" s="1293"/>
      <c r="AE83" s="1293"/>
      <c r="AF83" s="1293"/>
      <c r="AG83" s="1293"/>
      <c r="AH83" s="129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75" t="s">
        <v>671</v>
      </c>
      <c r="H85" s="1275"/>
      <c r="I85" s="1275"/>
      <c r="J85" s="1275"/>
      <c r="K85" s="1275"/>
      <c r="L85" s="1275"/>
      <c r="M85" s="1275"/>
      <c r="N85" s="1275"/>
      <c r="O85" s="1275"/>
      <c r="P85" s="1275"/>
      <c r="Q85" s="827"/>
      <c r="R85" s="827"/>
      <c r="S85" s="1276" t="s">
        <v>4433</v>
      </c>
      <c r="T85" s="1298"/>
      <c r="U85" s="1298"/>
      <c r="V85" s="1298"/>
      <c r="W85" s="1298"/>
      <c r="X85" s="1298"/>
      <c r="Y85" s="1298"/>
      <c r="Z85" s="1298"/>
      <c r="AA85" s="1298"/>
      <c r="AB85" s="1298"/>
      <c r="AC85" s="1298"/>
      <c r="AD85" s="1298"/>
      <c r="AE85" s="1298"/>
      <c r="AF85" s="1298"/>
      <c r="AG85" s="1298"/>
      <c r="AH85" s="1298"/>
      <c r="AI85" s="1298"/>
      <c r="AJ85" s="1298"/>
      <c r="AK85" s="1298"/>
      <c r="AL85" s="1298"/>
      <c r="AM85" s="1298"/>
      <c r="AN85" s="1298"/>
      <c r="AO85" s="1298"/>
      <c r="AP85" s="1298"/>
      <c r="AQ85" s="1298"/>
      <c r="AR85" s="1298"/>
      <c r="AS85" s="1298"/>
      <c r="AT85" s="1298"/>
      <c r="AU85" s="1298"/>
      <c r="AV85" s="1298"/>
      <c r="AW85" s="1298"/>
      <c r="AX85" s="821"/>
      <c r="AY85" s="821"/>
      <c r="AZ85" s="821"/>
      <c r="BA85" s="821"/>
      <c r="BB85" s="163"/>
      <c r="BC85" s="8"/>
      <c r="BD85" s="287"/>
      <c r="BE85" s="175"/>
    </row>
    <row r="86" spans="2:70" s="4" customFormat="1" ht="15" customHeight="1">
      <c r="B86" s="7"/>
      <c r="C86" s="163"/>
      <c r="D86" s="163"/>
      <c r="E86" s="163"/>
      <c r="F86" s="163"/>
      <c r="G86" s="1275"/>
      <c r="H86" s="1275"/>
      <c r="I86" s="1275"/>
      <c r="J86" s="1275"/>
      <c r="K86" s="1275"/>
      <c r="L86" s="1275"/>
      <c r="M86" s="1275"/>
      <c r="N86" s="1275"/>
      <c r="O86" s="1275"/>
      <c r="P86" s="1275"/>
      <c r="Q86" s="827"/>
      <c r="R86" s="827"/>
      <c r="S86" s="1298"/>
      <c r="T86" s="1298"/>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63">
        <v>100</v>
      </c>
      <c r="AD88" s="1264"/>
      <c r="AE88" s="1264"/>
      <c r="AF88" s="1265"/>
      <c r="AG88" s="330" t="s">
        <v>433</v>
      </c>
      <c r="AH88" s="163"/>
      <c r="AI88" s="163"/>
      <c r="AJ88" s="163"/>
      <c r="AK88" s="163"/>
      <c r="AL88" s="163"/>
      <c r="AM88" s="163"/>
      <c r="AN88" s="163"/>
      <c r="AO88" s="1266" t="s">
        <v>402</v>
      </c>
      <c r="AP88" s="1266"/>
      <c r="AQ88" s="1266"/>
      <c r="AR88" s="1266"/>
      <c r="AS88" s="1266"/>
      <c r="AT88" s="1266"/>
      <c r="AU88" s="1266"/>
      <c r="AV88" s="1266"/>
      <c r="AW88" s="1266"/>
      <c r="AX88" s="1267">
        <f>'Control Panel'!S928</f>
        <v>9.5</v>
      </c>
      <c r="AY88" s="1267"/>
      <c r="AZ88" s="1267"/>
      <c r="BA88" s="1267"/>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63">
        <v>0</v>
      </c>
      <c r="AD90" s="1264"/>
      <c r="AE90" s="1264"/>
      <c r="AF90" s="1265"/>
      <c r="AG90" s="330" t="s">
        <v>433</v>
      </c>
      <c r="AH90" s="163"/>
      <c r="AI90" s="163"/>
      <c r="AJ90" s="163"/>
      <c r="AK90" s="163"/>
      <c r="AL90" s="163"/>
      <c r="AM90" s="163"/>
      <c r="AN90" s="163"/>
      <c r="AO90" s="1266" t="s">
        <v>403</v>
      </c>
      <c r="AP90" s="1266"/>
      <c r="AQ90" s="1266"/>
      <c r="AR90" s="1266"/>
      <c r="AS90" s="1266"/>
      <c r="AT90" s="1266"/>
      <c r="AU90" s="1266"/>
      <c r="AV90" s="1266"/>
      <c r="AW90" s="1266"/>
      <c r="AX90" s="1267">
        <f>'Control Panel'!S929</f>
        <v>0</v>
      </c>
      <c r="AY90" s="1267"/>
      <c r="AZ90" s="1267"/>
      <c r="BA90" s="1267"/>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79">
        <f>'Control Panel'!S937</f>
        <v>9.5</v>
      </c>
      <c r="AY92" s="1279"/>
      <c r="AZ92" s="1279"/>
      <c r="BA92" s="1279"/>
      <c r="BB92" s="163"/>
      <c r="BC92" s="8"/>
      <c r="BD92" s="287"/>
      <c r="BE92" s="175"/>
    </row>
    <row r="93" spans="2:70" ht="17.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4"/>
      <c r="D94" s="1274"/>
      <c r="E94" s="1274"/>
      <c r="F94" s="1274"/>
      <c r="G94" s="1275" t="s">
        <v>3435</v>
      </c>
      <c r="H94" s="1275"/>
      <c r="I94" s="1275"/>
      <c r="J94" s="1275"/>
      <c r="K94" s="1275"/>
      <c r="L94" s="1275"/>
      <c r="M94" s="1275"/>
      <c r="N94" s="1275"/>
      <c r="O94" s="1275"/>
      <c r="P94" s="821"/>
      <c r="Q94" s="821"/>
      <c r="R94" s="821"/>
      <c r="S94" s="1276" t="s">
        <v>4434</v>
      </c>
      <c r="T94" s="1276"/>
      <c r="U94" s="1276"/>
      <c r="V94" s="1276"/>
      <c r="W94" s="1276"/>
      <c r="X94" s="1276"/>
      <c r="Y94" s="1276"/>
      <c r="Z94" s="1276"/>
      <c r="AA94" s="1276"/>
      <c r="AB94" s="1276"/>
      <c r="AC94" s="1276"/>
      <c r="AD94" s="1276"/>
      <c r="AE94" s="1276"/>
      <c r="AF94" s="1276"/>
      <c r="AG94" s="1276"/>
      <c r="AH94" s="1276"/>
      <c r="AI94" s="1276"/>
      <c r="AJ94" s="1276"/>
      <c r="AK94" s="1276"/>
      <c r="AL94" s="1276"/>
      <c r="AM94" s="1276"/>
      <c r="AN94" s="1276"/>
      <c r="AO94" s="1276"/>
      <c r="AP94" s="1276"/>
      <c r="AQ94" s="1276"/>
      <c r="AR94" s="1276"/>
      <c r="AS94" s="1276"/>
      <c r="AT94" s="1276"/>
      <c r="AU94" s="1276"/>
      <c r="AV94" s="821"/>
      <c r="AW94" s="821"/>
      <c r="AX94" s="821"/>
      <c r="AY94" s="821"/>
      <c r="AZ94" s="821"/>
      <c r="BA94" s="821"/>
      <c r="BB94" s="163"/>
      <c r="BC94" s="8"/>
      <c r="BD94" s="287"/>
      <c r="BE94" s="175"/>
      <c r="BF94" s="175"/>
      <c r="BG94" s="175"/>
      <c r="BH94" s="175"/>
    </row>
    <row r="95" spans="2:70" s="4" customFormat="1" ht="17.25" customHeight="1">
      <c r="B95" s="7"/>
      <c r="C95" s="1274"/>
      <c r="D95" s="1274"/>
      <c r="E95" s="1274"/>
      <c r="F95" s="1274"/>
      <c r="G95" s="1275"/>
      <c r="H95" s="1275"/>
      <c r="I95" s="1275"/>
      <c r="J95" s="1275"/>
      <c r="K95" s="1275"/>
      <c r="L95" s="1275"/>
      <c r="M95" s="1275"/>
      <c r="N95" s="1275"/>
      <c r="O95" s="1275"/>
      <c r="P95" s="827"/>
      <c r="Q95" s="827"/>
      <c r="R95" s="827"/>
      <c r="S95" s="1276"/>
      <c r="T95" s="1276"/>
      <c r="U95" s="1276"/>
      <c r="V95" s="1276"/>
      <c r="W95" s="1276"/>
      <c r="X95" s="1276"/>
      <c r="Y95" s="1276"/>
      <c r="Z95" s="1276"/>
      <c r="AA95" s="1276"/>
      <c r="AB95" s="1276"/>
      <c r="AC95" s="1276"/>
      <c r="AD95" s="1276"/>
      <c r="AE95" s="1276"/>
      <c r="AF95" s="1276"/>
      <c r="AG95" s="1276"/>
      <c r="AH95" s="1276"/>
      <c r="AI95" s="1276"/>
      <c r="AJ95" s="1276"/>
      <c r="AK95" s="1276"/>
      <c r="AL95" s="1276"/>
      <c r="AM95" s="1276"/>
      <c r="AN95" s="1276"/>
      <c r="AO95" s="1276"/>
      <c r="AP95" s="1276"/>
      <c r="AQ95" s="1276"/>
      <c r="AR95" s="1276"/>
      <c r="AS95" s="1276"/>
      <c r="AT95" s="1276"/>
      <c r="AU95" s="1276"/>
      <c r="AV95" s="821"/>
      <c r="AW95" s="821"/>
      <c r="AX95" s="821"/>
      <c r="AY95" s="821"/>
      <c r="AZ95" s="821"/>
      <c r="BA95" s="821"/>
      <c r="BB95" s="163"/>
      <c r="BC95" s="8"/>
      <c r="BD95" s="287"/>
      <c r="BE95" s="175"/>
      <c r="BF95" s="175"/>
      <c r="BG95" s="175"/>
      <c r="BH95" s="175"/>
    </row>
    <row r="96" spans="2:70" s="4" customFormat="1" ht="15" customHeight="1">
      <c r="B96" s="7"/>
      <c r="C96" s="1274"/>
      <c r="D96" s="1274"/>
      <c r="E96" s="1274"/>
      <c r="F96" s="1274"/>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268">
        <v>0</v>
      </c>
      <c r="Q97" s="1269"/>
      <c r="R97" s="1270"/>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73" t="s">
        <v>3434</v>
      </c>
      <c r="AS97" s="1273"/>
      <c r="AT97" s="1273"/>
      <c r="AU97" s="1273"/>
      <c r="AV97" s="1273"/>
      <c r="AW97" s="1273"/>
      <c r="AX97" s="1271">
        <f>'Control Panel'!Q1362</f>
        <v>0</v>
      </c>
      <c r="AY97" s="1272"/>
      <c r="AZ97" s="1272"/>
      <c r="BA97" s="1272"/>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4"/>
      <c r="D100" s="1274"/>
      <c r="E100" s="1274"/>
      <c r="F100" s="1274"/>
      <c r="G100" s="1278" t="s">
        <v>666</v>
      </c>
      <c r="H100" s="1278"/>
      <c r="I100" s="1278"/>
      <c r="J100" s="1278"/>
      <c r="K100" s="1278"/>
      <c r="L100" s="1278"/>
      <c r="M100" s="1278"/>
      <c r="N100" s="1278"/>
      <c r="O100" s="1278"/>
      <c r="P100" s="821"/>
      <c r="Q100" s="821"/>
      <c r="R100" s="821"/>
      <c r="S100" s="1276" t="s">
        <v>3432</v>
      </c>
      <c r="T100" s="1276"/>
      <c r="U100" s="1276"/>
      <c r="V100" s="1276"/>
      <c r="W100" s="1276"/>
      <c r="X100" s="1276"/>
      <c r="Y100" s="1276"/>
      <c r="Z100" s="1276"/>
      <c r="AA100" s="1276"/>
      <c r="AB100" s="1276"/>
      <c r="AC100" s="1276"/>
      <c r="AD100" s="1276"/>
      <c r="AE100" s="1276"/>
      <c r="AF100" s="1276"/>
      <c r="AG100" s="1276"/>
      <c r="AH100" s="1276"/>
      <c r="AI100" s="1276"/>
      <c r="AJ100" s="1276"/>
      <c r="AK100" s="1276"/>
      <c r="AL100" s="1276"/>
      <c r="AM100" s="1276"/>
      <c r="AN100" s="1276"/>
      <c r="AO100" s="1276"/>
      <c r="AP100" s="1276"/>
      <c r="AQ100" s="1276"/>
      <c r="AR100" s="1276"/>
      <c r="AS100" s="1276"/>
      <c r="AT100" s="1276"/>
      <c r="AU100" s="1276"/>
      <c r="AV100" s="821"/>
      <c r="AW100" s="821"/>
      <c r="AX100" s="821"/>
      <c r="AY100" s="821"/>
      <c r="AZ100" s="821"/>
      <c r="BA100" s="821"/>
      <c r="BB100" s="163"/>
      <c r="BC100" s="8"/>
      <c r="BD100" s="287"/>
      <c r="BE100" s="175"/>
      <c r="BF100" s="175"/>
      <c r="BG100" s="175"/>
      <c r="BH100" s="175"/>
    </row>
    <row r="101" spans="2:70" s="4" customFormat="1" ht="17.25" customHeight="1">
      <c r="B101" s="7"/>
      <c r="C101" s="1274"/>
      <c r="D101" s="1274"/>
      <c r="E101" s="1274"/>
      <c r="F101" s="1274"/>
      <c r="G101" s="1278"/>
      <c r="H101" s="1278"/>
      <c r="I101" s="1278"/>
      <c r="J101" s="1278"/>
      <c r="K101" s="1278"/>
      <c r="L101" s="1278"/>
      <c r="M101" s="1278"/>
      <c r="N101" s="1278"/>
      <c r="O101" s="1278"/>
      <c r="P101" s="827"/>
      <c r="Q101" s="827"/>
      <c r="R101" s="827"/>
      <c r="S101" s="1276"/>
      <c r="T101" s="1276"/>
      <c r="U101" s="1276"/>
      <c r="V101" s="1276"/>
      <c r="W101" s="1276"/>
      <c r="X101" s="1276"/>
      <c r="Y101" s="1276"/>
      <c r="Z101" s="1276"/>
      <c r="AA101" s="1276"/>
      <c r="AB101" s="1276"/>
      <c r="AC101" s="1276"/>
      <c r="AD101" s="1276"/>
      <c r="AE101" s="1276"/>
      <c r="AF101" s="1276"/>
      <c r="AG101" s="1276"/>
      <c r="AH101" s="1276"/>
      <c r="AI101" s="1276"/>
      <c r="AJ101" s="1276"/>
      <c r="AK101" s="1276"/>
      <c r="AL101" s="1276"/>
      <c r="AM101" s="1276"/>
      <c r="AN101" s="1276"/>
      <c r="AO101" s="1276"/>
      <c r="AP101" s="1276"/>
      <c r="AQ101" s="1276"/>
      <c r="AR101" s="1276"/>
      <c r="AS101" s="1276"/>
      <c r="AT101" s="1276"/>
      <c r="AU101" s="1276"/>
      <c r="AV101" s="821"/>
      <c r="AW101" s="821"/>
      <c r="AX101" s="821"/>
      <c r="AY101" s="821"/>
      <c r="AZ101" s="821"/>
      <c r="BA101" s="821"/>
      <c r="BB101" s="163"/>
      <c r="BC101" s="8"/>
      <c r="BD101" s="287"/>
      <c r="BE101" s="175"/>
      <c r="BF101" s="175"/>
      <c r="BG101" s="175"/>
      <c r="BH101" s="175"/>
    </row>
    <row r="102" spans="2:70" s="4" customFormat="1" ht="15" customHeight="1">
      <c r="B102" s="7"/>
      <c r="C102" s="1274"/>
      <c r="D102" s="1274"/>
      <c r="E102" s="1274"/>
      <c r="F102" s="1274"/>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68">
        <v>100</v>
      </c>
      <c r="Q103" s="1269"/>
      <c r="R103" s="1270"/>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73" t="s">
        <v>696</v>
      </c>
      <c r="AS103" s="1273"/>
      <c r="AT103" s="1273"/>
      <c r="AU103" s="1273"/>
      <c r="AV103" s="1273"/>
      <c r="AW103" s="1273"/>
      <c r="AX103" s="1271">
        <f>'Control Panel'!AG1015</f>
        <v>8.2649999999999988</v>
      </c>
      <c r="AY103" s="1272"/>
      <c r="AZ103" s="1272"/>
      <c r="BA103" s="1272"/>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4"/>
      <c r="D106" s="1274"/>
      <c r="E106" s="1274"/>
      <c r="F106" s="1274"/>
      <c r="G106" s="1275" t="s">
        <v>3445</v>
      </c>
      <c r="H106" s="1275"/>
      <c r="I106" s="1275"/>
      <c r="J106" s="1275"/>
      <c r="K106" s="1275"/>
      <c r="L106" s="1275"/>
      <c r="M106" s="1275"/>
      <c r="N106" s="1275"/>
      <c r="O106" s="1275"/>
      <c r="P106" s="821"/>
      <c r="Q106" s="821"/>
      <c r="R106" s="821"/>
      <c r="S106" s="1276" t="s">
        <v>3438</v>
      </c>
      <c r="T106" s="1276"/>
      <c r="U106" s="1276"/>
      <c r="V106" s="1276"/>
      <c r="W106" s="1276"/>
      <c r="X106" s="1276"/>
      <c r="Y106" s="1276"/>
      <c r="Z106" s="1276"/>
      <c r="AA106" s="1276"/>
      <c r="AB106" s="1276"/>
      <c r="AC106" s="1276"/>
      <c r="AD106" s="1276"/>
      <c r="AE106" s="1276"/>
      <c r="AF106" s="1276"/>
      <c r="AG106" s="1276"/>
      <c r="AH106" s="1276"/>
      <c r="AI106" s="1276"/>
      <c r="AJ106" s="1276"/>
      <c r="AK106" s="1276"/>
      <c r="AL106" s="1276"/>
      <c r="AM106" s="1276"/>
      <c r="AN106" s="1276"/>
      <c r="AO106" s="1276"/>
      <c r="AP106" s="1276"/>
      <c r="AQ106" s="1276"/>
      <c r="AR106" s="1276"/>
      <c r="AS106" s="1276"/>
      <c r="AT106" s="1276"/>
      <c r="AU106" s="1276"/>
      <c r="AV106" s="821"/>
      <c r="AW106" s="821"/>
      <c r="AX106" s="821"/>
      <c r="AY106" s="821"/>
      <c r="AZ106" s="821"/>
      <c r="BA106" s="821"/>
      <c r="BB106" s="163"/>
      <c r="BC106" s="8"/>
      <c r="BD106" s="287"/>
      <c r="BE106" s="175"/>
      <c r="BF106" s="175"/>
      <c r="BG106" s="175"/>
      <c r="BH106" s="175"/>
    </row>
    <row r="107" spans="2:70" s="4" customFormat="1" ht="17.25" customHeight="1">
      <c r="B107" s="7"/>
      <c r="C107" s="1274"/>
      <c r="D107" s="1274"/>
      <c r="E107" s="1274"/>
      <c r="F107" s="1274"/>
      <c r="G107" s="1275"/>
      <c r="H107" s="1275"/>
      <c r="I107" s="1275"/>
      <c r="J107" s="1275"/>
      <c r="K107" s="1275"/>
      <c r="L107" s="1275"/>
      <c r="M107" s="1275"/>
      <c r="N107" s="1275"/>
      <c r="O107" s="1275"/>
      <c r="P107" s="827"/>
      <c r="Q107" s="827"/>
      <c r="R107" s="827"/>
      <c r="S107" s="1276"/>
      <c r="T107" s="1276"/>
      <c r="U107" s="1276"/>
      <c r="V107" s="1276"/>
      <c r="W107" s="1276"/>
      <c r="X107" s="1276"/>
      <c r="Y107" s="1276"/>
      <c r="Z107" s="1276"/>
      <c r="AA107" s="1276"/>
      <c r="AB107" s="1276"/>
      <c r="AC107" s="1276"/>
      <c r="AD107" s="1276"/>
      <c r="AE107" s="1276"/>
      <c r="AF107" s="1276"/>
      <c r="AG107" s="1276"/>
      <c r="AH107" s="1276"/>
      <c r="AI107" s="1276"/>
      <c r="AJ107" s="1276"/>
      <c r="AK107" s="1276"/>
      <c r="AL107" s="1276"/>
      <c r="AM107" s="1276"/>
      <c r="AN107" s="1276"/>
      <c r="AO107" s="1276"/>
      <c r="AP107" s="1276"/>
      <c r="AQ107" s="1276"/>
      <c r="AR107" s="1276"/>
      <c r="AS107" s="1276"/>
      <c r="AT107" s="1276"/>
      <c r="AU107" s="1276"/>
      <c r="AV107" s="821"/>
      <c r="AW107" s="821"/>
      <c r="AX107" s="821"/>
      <c r="AY107" s="821"/>
      <c r="AZ107" s="821"/>
      <c r="BA107" s="821"/>
      <c r="BB107" s="163"/>
      <c r="BC107" s="8"/>
      <c r="BD107" s="287"/>
      <c r="BE107" s="175"/>
      <c r="BF107" s="175"/>
      <c r="BG107" s="175"/>
      <c r="BH107" s="175"/>
    </row>
    <row r="108" spans="2:70" s="4" customFormat="1" ht="15" customHeight="1">
      <c r="B108" s="7"/>
      <c r="C108" s="1274"/>
      <c r="D108" s="1274"/>
      <c r="E108" s="1274"/>
      <c r="F108" s="1274"/>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268">
        <v>744</v>
      </c>
      <c r="Q109" s="1269"/>
      <c r="R109" s="1270"/>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68">
        <v>0</v>
      </c>
      <c r="Q111" s="1269"/>
      <c r="R111" s="1270"/>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73" t="s">
        <v>3444</v>
      </c>
      <c r="AR111" s="1273"/>
      <c r="AS111" s="1273"/>
      <c r="AT111" s="1273"/>
      <c r="AU111" s="1273"/>
      <c r="AV111" s="1273"/>
      <c r="AW111" s="1273"/>
      <c r="AX111" s="1271">
        <f>'Control Panel'!Q1164</f>
        <v>26.783999999999999</v>
      </c>
      <c r="AY111" s="1272"/>
      <c r="AZ111" s="1272"/>
      <c r="BA111" s="1272"/>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21" t="s">
        <v>292</v>
      </c>
      <c r="D114" s="1321"/>
      <c r="E114" s="1321"/>
      <c r="F114" s="1321"/>
      <c r="G114" s="1321"/>
      <c r="H114" s="500"/>
      <c r="I114" s="500"/>
      <c r="J114" s="500"/>
      <c r="K114" s="1324"/>
      <c r="L114" s="1324"/>
      <c r="M114" s="1324"/>
      <c r="N114" s="1324"/>
      <c r="O114" s="1324"/>
      <c r="P114" s="1324"/>
      <c r="Q114" s="1324"/>
      <c r="R114" s="1324"/>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5" thickBot="1">
      <c r="A115" s="4"/>
      <c r="B115" s="7"/>
      <c r="C115" s="1322"/>
      <c r="D115" s="1322"/>
      <c r="E115" s="1322"/>
      <c r="F115" s="1322"/>
      <c r="G115" s="1322"/>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22"/>
      <c r="D116" s="1322"/>
      <c r="E116" s="1322"/>
      <c r="F116" s="1322"/>
      <c r="G116" s="1322"/>
      <c r="H116" s="51"/>
      <c r="I116" s="163"/>
      <c r="J116" s="1290">
        <f>IFERROR(SUM(AX103,AX92,AX81,AX46,AX10, AX111, AX97), "Contact Us")</f>
        <v>44.548999999999999</v>
      </c>
      <c r="K116" s="1290"/>
      <c r="L116" s="1290"/>
      <c r="M116" s="1290"/>
      <c r="N116" s="1290"/>
      <c r="O116" s="1290"/>
      <c r="P116" s="1290"/>
      <c r="Q116" s="1290"/>
      <c r="R116" s="1290"/>
      <c r="S116" s="502"/>
      <c r="T116" s="502"/>
      <c r="U116" s="502"/>
      <c r="V116" s="1291">
        <f>J116*AW117</f>
        <v>44.548999999999999</v>
      </c>
      <c r="W116" s="1291"/>
      <c r="X116" s="1291"/>
      <c r="Y116" s="1291"/>
      <c r="Z116" s="1291"/>
      <c r="AA116" s="1291"/>
      <c r="AB116" s="1291"/>
      <c r="AC116" s="1291"/>
      <c r="AD116" s="1291"/>
      <c r="AE116" s="1291"/>
      <c r="AF116" s="1291"/>
      <c r="AG116" s="1291"/>
      <c r="AH116" s="1291"/>
      <c r="AI116" s="1291"/>
      <c r="AJ116" s="1291"/>
      <c r="AK116" s="487"/>
      <c r="AL116" s="502"/>
      <c r="AM116" s="487"/>
      <c r="AN116" s="487"/>
      <c r="AO116" s="487"/>
      <c r="AP116" s="163"/>
      <c r="AQ116" s="163"/>
      <c r="AR116" s="163"/>
      <c r="AS116" s="163"/>
      <c r="AT116" s="163"/>
      <c r="AU116" s="163"/>
      <c r="AV116" s="1325" t="s">
        <v>686</v>
      </c>
      <c r="AW116" s="1325"/>
      <c r="AX116" s="1325"/>
      <c r="AY116" s="1325"/>
      <c r="AZ116" s="1325"/>
      <c r="BA116" s="1326"/>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22"/>
      <c r="D117" s="1322"/>
      <c r="E117" s="1322"/>
      <c r="F117" s="1322"/>
      <c r="G117" s="1322"/>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63">
        <v>1</v>
      </c>
      <c r="AX117" s="1264"/>
      <c r="AY117" s="1264"/>
      <c r="AZ117" s="1265"/>
      <c r="BA117" s="58"/>
      <c r="BB117" s="163"/>
      <c r="BC117" s="8"/>
      <c r="BD117" s="486"/>
      <c r="BE117" s="486"/>
      <c r="BF117" s="486"/>
      <c r="BG117" s="486"/>
      <c r="BH117" s="486"/>
      <c r="BI117" s="486"/>
      <c r="BJ117" s="486"/>
      <c r="BK117" s="486"/>
      <c r="BL117" s="486"/>
      <c r="BM117" s="486"/>
      <c r="BN117" s="486"/>
      <c r="BO117" s="486"/>
      <c r="BP117" s="486"/>
      <c r="BQ117" s="486"/>
      <c r="BR117" s="486"/>
    </row>
    <row r="118" spans="1:70" ht="25">
      <c r="A118" s="4"/>
      <c r="B118" s="7"/>
      <c r="C118" s="1322"/>
      <c r="D118" s="1322"/>
      <c r="E118" s="1322"/>
      <c r="F118" s="1322"/>
      <c r="G118" s="1322"/>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23"/>
      <c r="D119" s="1323"/>
      <c r="E119" s="1323"/>
      <c r="F119" s="1323"/>
      <c r="G119" s="1323"/>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15" t="s">
        <v>1050</v>
      </c>
      <c r="D121" s="1315"/>
      <c r="E121" s="1315"/>
      <c r="F121" s="1315"/>
      <c r="G121" s="1315"/>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5"/>
      <c r="AL121" s="1315"/>
      <c r="AM121" s="1315"/>
      <c r="AN121" s="1315"/>
      <c r="AO121" s="1315"/>
      <c r="AP121" s="1315"/>
      <c r="AQ121" s="1315"/>
      <c r="AR121" s="1315"/>
      <c r="AS121" s="1315"/>
      <c r="AT121" s="1315"/>
      <c r="AU121" s="1315"/>
      <c r="AV121" s="1315"/>
      <c r="AW121" s="1315"/>
      <c r="AX121" s="1315"/>
      <c r="AY121" s="1315"/>
      <c r="AZ121" s="1315"/>
      <c r="BA121" s="131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15"/>
      <c r="D122" s="1315"/>
      <c r="E122" s="1315"/>
      <c r="F122" s="1315"/>
      <c r="G122" s="1315"/>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5"/>
      <c r="AL122" s="1315"/>
      <c r="AM122" s="1315"/>
      <c r="AN122" s="1315"/>
      <c r="AO122" s="1315"/>
      <c r="AP122" s="1315"/>
      <c r="AQ122" s="1315"/>
      <c r="AR122" s="1315"/>
      <c r="AS122" s="1315"/>
      <c r="AT122" s="1315"/>
      <c r="AU122" s="1315"/>
      <c r="AV122" s="1315"/>
      <c r="AW122" s="1315"/>
      <c r="AX122" s="1315"/>
      <c r="AY122" s="1315"/>
      <c r="AZ122" s="1315"/>
      <c r="BA122" s="131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16" t="s">
        <v>1051</v>
      </c>
      <c r="D123" s="1316"/>
      <c r="E123" s="1316"/>
      <c r="F123" s="1316"/>
      <c r="G123" s="1316"/>
      <c r="H123" s="1316"/>
      <c r="I123" s="1316"/>
      <c r="J123" s="1316"/>
      <c r="K123" s="1316"/>
      <c r="L123" s="1316"/>
      <c r="M123" s="1316"/>
      <c r="N123" s="1316"/>
      <c r="O123" s="1316"/>
      <c r="P123" s="1316"/>
      <c r="Q123" s="1316"/>
      <c r="R123" s="1316"/>
      <c r="S123" s="1316"/>
      <c r="T123" s="1316"/>
      <c r="U123" s="1316"/>
      <c r="V123" s="1316"/>
      <c r="W123" s="1316"/>
      <c r="X123" s="1316"/>
      <c r="Y123" s="1316"/>
      <c r="Z123" s="1316"/>
      <c r="AA123" s="1316"/>
      <c r="AB123" s="1316"/>
      <c r="AC123" s="1316"/>
      <c r="AD123" s="1316"/>
      <c r="AE123" s="1316"/>
      <c r="AF123" s="1316"/>
      <c r="AG123" s="1316"/>
      <c r="AH123" s="1316"/>
      <c r="AI123" s="1316"/>
      <c r="AJ123" s="1316"/>
      <c r="AK123" s="1316"/>
      <c r="AL123" s="1316"/>
      <c r="AM123" s="1316"/>
      <c r="AN123" s="1316"/>
      <c r="AO123" s="1316"/>
      <c r="AP123" s="1316"/>
      <c r="AQ123" s="1316"/>
      <c r="AR123" s="1316"/>
      <c r="AS123" s="1316"/>
      <c r="AT123" s="1316"/>
      <c r="AU123" s="1316"/>
      <c r="AV123" s="1316"/>
      <c r="AW123" s="1316"/>
      <c r="AX123" s="1316"/>
      <c r="AY123" s="1316"/>
      <c r="AZ123" s="1316"/>
      <c r="BA123" s="131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16"/>
      <c r="D124" s="1316"/>
      <c r="E124" s="1316"/>
      <c r="F124" s="1316"/>
      <c r="G124" s="1316"/>
      <c r="H124" s="1316"/>
      <c r="I124" s="1316"/>
      <c r="J124" s="1316"/>
      <c r="K124" s="1316"/>
      <c r="L124" s="1316"/>
      <c r="M124" s="1316"/>
      <c r="N124" s="1316"/>
      <c r="O124" s="1316"/>
      <c r="P124" s="1316"/>
      <c r="Q124" s="1316"/>
      <c r="R124" s="1316"/>
      <c r="S124" s="1316"/>
      <c r="T124" s="1316"/>
      <c r="U124" s="1316"/>
      <c r="V124" s="1316"/>
      <c r="W124" s="1316"/>
      <c r="X124" s="1316"/>
      <c r="Y124" s="1316"/>
      <c r="Z124" s="1316"/>
      <c r="AA124" s="1316"/>
      <c r="AB124" s="1316"/>
      <c r="AC124" s="1316"/>
      <c r="AD124" s="1316"/>
      <c r="AE124" s="1316"/>
      <c r="AF124" s="1316"/>
      <c r="AG124" s="1316"/>
      <c r="AH124" s="1316"/>
      <c r="AI124" s="1316"/>
      <c r="AJ124" s="1316"/>
      <c r="AK124" s="1316"/>
      <c r="AL124" s="1316"/>
      <c r="AM124" s="1316"/>
      <c r="AN124" s="1316"/>
      <c r="AO124" s="1316"/>
      <c r="AP124" s="1316"/>
      <c r="AQ124" s="1316"/>
      <c r="AR124" s="1316"/>
      <c r="AS124" s="1316"/>
      <c r="AT124" s="1316"/>
      <c r="AU124" s="1316"/>
      <c r="AV124" s="1316"/>
      <c r="AW124" s="1316"/>
      <c r="AX124" s="1316"/>
      <c r="AY124" s="1316"/>
      <c r="AZ124" s="1316"/>
      <c r="BA124" s="131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16"/>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15" t="s">
        <v>598</v>
      </c>
      <c r="D126" s="1315"/>
      <c r="E126" s="1315"/>
      <c r="F126" s="1315"/>
      <c r="G126" s="1315"/>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5"/>
      <c r="AL126" s="1315"/>
      <c r="AM126" s="1315"/>
      <c r="AN126" s="1315"/>
      <c r="AO126" s="1315"/>
      <c r="AP126" s="1315"/>
      <c r="AQ126" s="1315"/>
      <c r="AR126" s="1315"/>
      <c r="AS126" s="1315"/>
      <c r="AT126" s="1315"/>
      <c r="AU126" s="1315"/>
      <c r="AV126" s="1315"/>
      <c r="AW126" s="1315"/>
      <c r="AX126" s="1315"/>
      <c r="AY126" s="1315"/>
      <c r="AZ126" s="1315"/>
      <c r="BA126" s="131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15"/>
      <c r="D127" s="1315"/>
      <c r="E127" s="1315"/>
      <c r="F127" s="1315"/>
      <c r="G127" s="1315"/>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5"/>
      <c r="AL127" s="1315"/>
      <c r="AM127" s="1315"/>
      <c r="AN127" s="1315"/>
      <c r="AO127" s="1315"/>
      <c r="AP127" s="1315"/>
      <c r="AQ127" s="1315"/>
      <c r="AR127" s="1315"/>
      <c r="AS127" s="1315"/>
      <c r="AT127" s="1315"/>
      <c r="AU127" s="1315"/>
      <c r="AV127" s="1315"/>
      <c r="AW127" s="1315"/>
      <c r="AX127" s="1315"/>
      <c r="AY127" s="1315"/>
      <c r="AZ127" s="1315"/>
      <c r="BA127" s="1315"/>
      <c r="BB127" s="357"/>
      <c r="BC127" s="358"/>
      <c r="BD127" s="486"/>
      <c r="BE127" s="486"/>
      <c r="BF127" s="486"/>
      <c r="BG127" s="486"/>
      <c r="BH127" s="486"/>
      <c r="BI127" s="486"/>
      <c r="BJ127" s="486"/>
      <c r="BK127" s="486"/>
      <c r="BL127" s="486"/>
      <c r="BM127" s="486"/>
      <c r="BN127" s="486"/>
      <c r="BO127" s="486"/>
      <c r="BP127" s="486"/>
      <c r="BQ127" s="486"/>
      <c r="BR127" s="486"/>
    </row>
    <row r="128" spans="1:70" ht="17"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2" t="s">
        <v>610</v>
      </c>
      <c r="L4" s="1342"/>
      <c r="M4" s="1342"/>
      <c r="N4" s="1342"/>
      <c r="O4" s="1342"/>
      <c r="P4" s="1342"/>
      <c r="Q4" s="1342"/>
      <c r="R4" s="1342"/>
      <c r="S4" s="1342"/>
      <c r="T4" s="1342"/>
      <c r="U4" s="1342"/>
      <c r="V4" s="1342"/>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2"/>
      <c r="L5" s="1342"/>
      <c r="M5" s="1342"/>
      <c r="N5" s="1342"/>
      <c r="O5" s="1342"/>
      <c r="P5" s="1342"/>
      <c r="Q5" s="1342"/>
      <c r="R5" s="1342"/>
      <c r="S5" s="1342"/>
      <c r="T5" s="1342"/>
      <c r="U5" s="1342"/>
      <c r="V5" s="1342"/>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2"/>
      <c r="L6" s="1342"/>
      <c r="M6" s="1342"/>
      <c r="N6" s="1342"/>
      <c r="O6" s="1342"/>
      <c r="P6" s="1342"/>
      <c r="Q6" s="1342"/>
      <c r="R6" s="1342"/>
      <c r="S6" s="1342"/>
      <c r="T6" s="1342"/>
      <c r="U6" s="1342"/>
      <c r="V6" s="1342"/>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3" t="s">
        <v>611</v>
      </c>
      <c r="D11" s="1333"/>
      <c r="E11" s="1333"/>
      <c r="F11" s="1333"/>
      <c r="G11" s="1333"/>
      <c r="H11" s="1333"/>
      <c r="I11" s="1333"/>
      <c r="J11" s="382"/>
      <c r="K11" s="1339" t="s">
        <v>692</v>
      </c>
      <c r="L11" s="1339"/>
      <c r="M11" s="1339"/>
      <c r="N11" s="1339"/>
      <c r="O11" s="1339"/>
      <c r="P11" s="1339"/>
      <c r="Q11" s="1339"/>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3"/>
      <c r="D12" s="1333"/>
      <c r="E12" s="1333"/>
      <c r="F12" s="1333"/>
      <c r="G12" s="1333"/>
      <c r="H12" s="1333"/>
      <c r="I12" s="1333"/>
      <c r="J12" s="382"/>
      <c r="K12" s="1338">
        <f>'Preferred Scenarios Calculator'!AW117</f>
        <v>1</v>
      </c>
      <c r="L12" s="1339" t="s">
        <v>690</v>
      </c>
      <c r="M12" s="1339"/>
      <c r="N12" s="1339"/>
      <c r="O12" s="1339"/>
      <c r="P12" s="1339"/>
      <c r="Q12" s="1339"/>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3"/>
      <c r="D13" s="1333"/>
      <c r="E13" s="1333"/>
      <c r="F13" s="1333"/>
      <c r="G13" s="1333"/>
      <c r="H13" s="1333"/>
      <c r="I13" s="1333"/>
      <c r="J13" s="382"/>
      <c r="K13" s="1338"/>
      <c r="L13" s="1339"/>
      <c r="M13" s="1339"/>
      <c r="N13" s="1339"/>
      <c r="O13" s="1339"/>
      <c r="P13" s="1339"/>
      <c r="Q13" s="1339"/>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9"/>
      <c r="M14" s="1339"/>
      <c r="N14" s="1339"/>
      <c r="O14" s="1339"/>
      <c r="P14" s="1339"/>
      <c r="Q14" s="1339"/>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7">
        <f>'Preferred Scenarios Calculator'!J116</f>
        <v>44.548999999999999</v>
      </c>
      <c r="D15" s="1337"/>
      <c r="E15" s="1337"/>
      <c r="F15" s="1337"/>
      <c r="G15" s="1337"/>
      <c r="H15" s="1337"/>
      <c r="I15" s="1337"/>
      <c r="J15" s="382"/>
      <c r="K15" s="1340">
        <f>C15*'Preferred Scenarios Calculator'!AW117</f>
        <v>44.548999999999999</v>
      </c>
      <c r="L15" s="1341"/>
      <c r="M15" s="1341"/>
      <c r="N15" s="1341"/>
      <c r="O15" s="1341"/>
      <c r="P15" s="1341"/>
      <c r="Q15" s="1341"/>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7"/>
      <c r="D16" s="1337"/>
      <c r="E16" s="1337"/>
      <c r="F16" s="1337"/>
      <c r="G16" s="1337"/>
      <c r="H16" s="1337"/>
      <c r="I16" s="1337"/>
      <c r="J16" s="382"/>
      <c r="K16" s="1341"/>
      <c r="L16" s="1341"/>
      <c r="M16" s="1341"/>
      <c r="N16" s="1341"/>
      <c r="O16" s="1341"/>
      <c r="P16" s="1341"/>
      <c r="Q16" s="1341"/>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7"/>
      <c r="D17" s="1337"/>
      <c r="E17" s="1337"/>
      <c r="F17" s="1337"/>
      <c r="G17" s="1337"/>
      <c r="H17" s="1337"/>
      <c r="I17" s="1337"/>
      <c r="J17" s="382"/>
      <c r="K17" s="1341"/>
      <c r="L17" s="1341"/>
      <c r="M17" s="1341"/>
      <c r="N17" s="1341"/>
      <c r="O17" s="1341"/>
      <c r="P17" s="1341"/>
      <c r="Q17" s="1341"/>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7"/>
      <c r="D18" s="1337"/>
      <c r="E18" s="1337"/>
      <c r="F18" s="1337"/>
      <c r="G18" s="1337"/>
      <c r="H18" s="1337"/>
      <c r="I18" s="1337"/>
      <c r="J18" s="382"/>
      <c r="K18" s="1341"/>
      <c r="L18" s="1341"/>
      <c r="M18" s="1341"/>
      <c r="N18" s="1341"/>
      <c r="O18" s="1341"/>
      <c r="P18" s="1341"/>
      <c r="Q18" s="1341"/>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7"/>
      <c r="D19" s="1337"/>
      <c r="E19" s="1337"/>
      <c r="F19" s="1337"/>
      <c r="G19" s="1337"/>
      <c r="H19" s="1337"/>
      <c r="I19" s="1337"/>
      <c r="J19" s="382"/>
      <c r="K19" s="1341"/>
      <c r="L19" s="1341"/>
      <c r="M19" s="1341"/>
      <c r="N19" s="1341"/>
      <c r="O19" s="1341"/>
      <c r="P19" s="1341"/>
      <c r="Q19" s="1341"/>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7"/>
      <c r="D20" s="1337"/>
      <c r="E20" s="1337"/>
      <c r="F20" s="1337"/>
      <c r="G20" s="1337"/>
      <c r="H20" s="1337"/>
      <c r="I20" s="1337"/>
      <c r="J20" s="382"/>
      <c r="K20" s="1341"/>
      <c r="L20" s="1341"/>
      <c r="M20" s="1341"/>
      <c r="N20" s="1341"/>
      <c r="O20" s="1341"/>
      <c r="P20" s="1341"/>
      <c r="Q20" s="1341"/>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7"/>
      <c r="D21" s="1337"/>
      <c r="E21" s="1337"/>
      <c r="F21" s="1337"/>
      <c r="G21" s="1337"/>
      <c r="H21" s="1337"/>
      <c r="I21" s="1337"/>
      <c r="J21" s="382"/>
      <c r="K21" s="1341"/>
      <c r="L21" s="1341"/>
      <c r="M21" s="1341"/>
      <c r="N21" s="1341"/>
      <c r="O21" s="1341"/>
      <c r="P21" s="1341"/>
      <c r="Q21" s="1341"/>
      <c r="R21" s="532"/>
      <c r="S21" s="384"/>
      <c r="T21" s="430" t="s">
        <v>154</v>
      </c>
      <c r="U21" s="431"/>
      <c r="V21" s="431"/>
      <c r="W21" s="1335">
        <f>SUM(X12:AA18)</f>
        <v>44.548999999999999</v>
      </c>
      <c r="X21" s="1335"/>
      <c r="Y21" s="1335"/>
      <c r="Z21" s="1335"/>
      <c r="AA21" s="1336"/>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15" t="s">
        <v>626</v>
      </c>
      <c r="D25" s="1315"/>
      <c r="E25" s="1315"/>
      <c r="F25" s="1315"/>
      <c r="G25" s="1315"/>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15"/>
      <c r="D26" s="1315"/>
      <c r="E26" s="1315"/>
      <c r="F26" s="1315"/>
      <c r="G26" s="1315"/>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zoomScale="80" zoomScaleNormal="80" workbookViewId="0">
      <pane ySplit="6" topLeftCell="A497" activePane="bottomLeft" state="frozen"/>
      <selection pane="bottomLeft" activeCell="BE528" sqref="BE528:BE549"/>
    </sheetView>
  </sheetViews>
  <sheetFormatPr defaultColWidth="9.1796875" defaultRowHeight="0" customHeight="1" zeroHeight="1"/>
  <cols>
    <col min="1" max="1" width="1.26953125" style="781"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76" customWidth="1"/>
    <col min="58" max="58" width="3.453125" style="88" customWidth="1"/>
    <col min="59" max="16384" width="9.1796875" style="88"/>
  </cols>
  <sheetData>
    <row r="1" spans="1:85" s="4" customFormat="1" ht="5.15" customHeight="1" thickBot="1">
      <c r="A1" s="779" t="s">
        <v>173</v>
      </c>
      <c r="B1" s="693"/>
      <c r="BA1" s="293"/>
      <c r="BD1" s="175"/>
      <c r="BE1" s="782"/>
      <c r="BF1" s="175"/>
      <c r="BG1" s="175"/>
      <c r="BH1" s="175"/>
    </row>
    <row r="2" spans="1:85" s="3" customFormat="1" ht="15" customHeight="1">
      <c r="A2" s="779"/>
      <c r="B2" s="757"/>
      <c r="C2" s="1404" t="s">
        <v>1188</v>
      </c>
      <c r="D2" s="1404"/>
      <c r="E2" s="1404"/>
      <c r="F2" s="1404"/>
      <c r="G2" s="1404"/>
      <c r="H2" s="1404"/>
      <c r="I2" s="1404"/>
      <c r="J2" s="1404"/>
      <c r="K2" s="1404"/>
      <c r="L2" s="1404"/>
      <c r="M2" s="1404"/>
      <c r="N2" s="1404"/>
      <c r="O2" s="1404"/>
      <c r="P2" s="1404"/>
      <c r="Q2" s="1404"/>
      <c r="R2" s="1404"/>
      <c r="S2" s="1404"/>
      <c r="T2" s="1404"/>
      <c r="U2" s="1404"/>
      <c r="V2" s="1404"/>
      <c r="W2" s="1404"/>
      <c r="X2" s="1404"/>
      <c r="Y2" s="1404"/>
      <c r="Z2" s="1404"/>
      <c r="AA2" s="1404"/>
      <c r="AB2" s="1404"/>
      <c r="AC2" s="1404"/>
      <c r="AD2" s="1404"/>
      <c r="AE2" s="1404"/>
      <c r="AF2" s="1404"/>
      <c r="AG2" s="140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05"/>
      <c r="D3" s="1405"/>
      <c r="E3" s="1405"/>
      <c r="F3" s="1405"/>
      <c r="G3" s="1405"/>
      <c r="H3" s="1405"/>
      <c r="I3" s="1405"/>
      <c r="J3" s="1405"/>
      <c r="K3" s="1405"/>
      <c r="L3" s="1405"/>
      <c r="M3" s="1405"/>
      <c r="N3" s="1405"/>
      <c r="O3" s="1405"/>
      <c r="P3" s="1405"/>
      <c r="Q3" s="1405"/>
      <c r="R3" s="1405"/>
      <c r="S3" s="1405"/>
      <c r="T3" s="1405"/>
      <c r="U3" s="1405"/>
      <c r="V3" s="1405"/>
      <c r="W3" s="1405"/>
      <c r="X3" s="1405"/>
      <c r="Y3" s="1405"/>
      <c r="Z3" s="1405"/>
      <c r="AA3" s="1405"/>
      <c r="AB3" s="1405"/>
      <c r="AC3" s="1405"/>
      <c r="AD3" s="1405"/>
      <c r="AE3" s="1405"/>
      <c r="AF3" s="1405"/>
      <c r="AG3" s="140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05"/>
      <c r="D4" s="1405"/>
      <c r="E4" s="1405"/>
      <c r="F4" s="1405"/>
      <c r="G4" s="1405"/>
      <c r="H4" s="1405"/>
      <c r="I4" s="1405"/>
      <c r="J4" s="1405"/>
      <c r="K4" s="1405"/>
      <c r="L4" s="1405"/>
      <c r="M4" s="1405"/>
      <c r="N4" s="1405"/>
      <c r="O4" s="1405"/>
      <c r="P4" s="1405"/>
      <c r="Q4" s="1405"/>
      <c r="R4" s="1405"/>
      <c r="S4" s="1405"/>
      <c r="T4" s="1405"/>
      <c r="U4" s="1405"/>
      <c r="V4" s="1405"/>
      <c r="W4" s="1405"/>
      <c r="X4" s="1405"/>
      <c r="Y4" s="1405"/>
      <c r="Z4" s="1405"/>
      <c r="AA4" s="1405"/>
      <c r="AB4" s="1405"/>
      <c r="AC4" s="1405"/>
      <c r="AD4" s="1405"/>
      <c r="AE4" s="1405"/>
      <c r="AF4" s="1405"/>
      <c r="AG4" s="1405"/>
      <c r="AH4" s="761"/>
      <c r="AI4" s="1406" t="s">
        <v>1244</v>
      </c>
      <c r="AJ4" s="1405"/>
      <c r="AK4" s="1405"/>
      <c r="AO4" s="755"/>
      <c r="AP4" s="758"/>
      <c r="AQ4" s="758"/>
      <c r="AR4" s="758"/>
      <c r="AS4" s="1409" t="s">
        <v>1240</v>
      </c>
      <c r="AT4" s="1409"/>
      <c r="AU4" s="140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9"/>
      <c r="B5" s="1407" t="s">
        <v>1245</v>
      </c>
      <c r="C5" s="1408"/>
      <c r="D5" s="1408"/>
      <c r="E5" s="1408"/>
      <c r="F5" s="1408"/>
      <c r="G5" s="1408"/>
      <c r="H5" s="1408"/>
      <c r="I5" s="1408"/>
      <c r="J5" s="1408"/>
      <c r="K5" s="1408"/>
      <c r="L5" s="1408"/>
      <c r="M5" s="1408"/>
      <c r="N5" s="1408"/>
      <c r="O5" s="1408"/>
      <c r="P5" s="1408"/>
      <c r="Q5" s="1408"/>
      <c r="R5" s="1408"/>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5"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12" t="s">
        <v>126</v>
      </c>
      <c r="D7" s="1412"/>
      <c r="E7" s="1412"/>
      <c r="F7" s="1412"/>
      <c r="G7" s="1412"/>
      <c r="H7" s="1412"/>
      <c r="I7" s="1412"/>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03"/>
      <c r="AY7" s="1403"/>
      <c r="AZ7" s="1403"/>
      <c r="BA7" s="1403"/>
      <c r="BB7" s="1403"/>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12"/>
      <c r="D8" s="1412"/>
      <c r="E8" s="1412"/>
      <c r="F8" s="1412"/>
      <c r="G8" s="1412"/>
      <c r="H8" s="1412"/>
      <c r="I8" s="1412"/>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03"/>
      <c r="AY8" s="1403"/>
      <c r="AZ8" s="1403"/>
      <c r="BA8" s="1403"/>
      <c r="BB8" s="1403"/>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411" t="s">
        <v>1186</v>
      </c>
      <c r="D10" s="1411"/>
      <c r="E10" s="1411"/>
      <c r="F10" s="1411"/>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11"/>
      <c r="D11" s="1411"/>
      <c r="E11" s="1411"/>
      <c r="F11" s="1411"/>
      <c r="G11" s="193"/>
      <c r="H11" s="193"/>
      <c r="I11" s="1410" t="s">
        <v>3517</v>
      </c>
      <c r="J11" s="1410"/>
      <c r="K11" s="1410"/>
      <c r="L11" s="1410"/>
      <c r="M11" s="1410"/>
      <c r="N11" s="1410"/>
      <c r="O11" s="1410"/>
      <c r="P11" s="1410"/>
      <c r="Q11" s="1410"/>
      <c r="R11" s="1410"/>
      <c r="S11" s="1410"/>
      <c r="T11" s="1410"/>
      <c r="U11" s="1410"/>
      <c r="V11" s="1410"/>
      <c r="W11" s="1410"/>
      <c r="X11" s="1410"/>
      <c r="Y11" s="1410"/>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11"/>
      <c r="D12" s="1411"/>
      <c r="E12" s="1411"/>
      <c r="F12" s="1411"/>
      <c r="G12" s="193"/>
      <c r="H12" s="193"/>
      <c r="I12" s="1410"/>
      <c r="J12" s="1410"/>
      <c r="K12" s="1410"/>
      <c r="L12" s="1410"/>
      <c r="M12" s="1410"/>
      <c r="N12" s="1410"/>
      <c r="O12" s="1410"/>
      <c r="P12" s="1410"/>
      <c r="Q12" s="1410"/>
      <c r="R12" s="1410"/>
      <c r="S12" s="1410"/>
      <c r="T12" s="1410"/>
      <c r="U12" s="1410"/>
      <c r="V12" s="1410"/>
      <c r="W12" s="1410"/>
      <c r="X12" s="1410"/>
      <c r="Y12" s="1410"/>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11"/>
      <c r="D13" s="1411"/>
      <c r="E13" s="1411"/>
      <c r="F13" s="1411"/>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393" t="s">
        <v>3516</v>
      </c>
      <c r="Y14" s="1393"/>
      <c r="Z14" s="1393"/>
      <c r="AA14" s="1393"/>
      <c r="AB14" s="1393"/>
      <c r="AC14" s="1393"/>
      <c r="AD14" s="1393"/>
      <c r="AE14" s="1393"/>
      <c r="AF14" s="1393"/>
      <c r="AG14" s="1393"/>
      <c r="AH14" s="1393"/>
      <c r="AI14" s="1393"/>
      <c r="AJ14" s="1393"/>
      <c r="AK14" s="1393"/>
      <c r="AL14" s="1393"/>
      <c r="AM14" s="1393"/>
      <c r="AN14" s="1393"/>
      <c r="AO14" s="1393"/>
      <c r="AQ14" s="198"/>
      <c r="AR14" s="198"/>
      <c r="AS14" s="1393" t="s">
        <v>352</v>
      </c>
      <c r="AT14" s="1393"/>
      <c r="AU14" s="1393"/>
      <c r="AV14" s="1393"/>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307" t="s">
        <v>1232</v>
      </c>
      <c r="X16" s="1307"/>
      <c r="Y16" s="1307"/>
      <c r="Z16" s="1307"/>
      <c r="AA16" s="1307"/>
      <c r="AB16" s="1307"/>
      <c r="AC16" s="325"/>
      <c r="AD16" s="1307" t="s">
        <v>380</v>
      </c>
      <c r="AE16" s="1307"/>
      <c r="AF16" s="1307"/>
      <c r="AG16" s="1307"/>
      <c r="AH16" s="333"/>
      <c r="AI16" s="466"/>
      <c r="AJ16" s="1307" t="s">
        <v>351</v>
      </c>
      <c r="AK16" s="1307"/>
      <c r="AL16" s="1307"/>
      <c r="AM16" s="466"/>
      <c r="AN16" s="1307" t="s">
        <v>1187</v>
      </c>
      <c r="AO16" s="1307"/>
      <c r="AP16" s="1307"/>
      <c r="AQ16" s="466"/>
      <c r="AS16" s="1307" t="s">
        <v>477</v>
      </c>
      <c r="AT16" s="1307"/>
      <c r="AU16" s="1307"/>
      <c r="AV16" s="1307"/>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13" t="s">
        <v>1297</v>
      </c>
      <c r="K18" s="1414"/>
      <c r="L18" s="1414"/>
      <c r="M18" s="1414"/>
      <c r="N18" s="1414"/>
      <c r="O18" s="1414"/>
      <c r="P18" s="1414"/>
      <c r="Q18" s="1414"/>
      <c r="R18" s="1414"/>
      <c r="S18" s="1414"/>
      <c r="T18" s="1414"/>
      <c r="U18" s="1415"/>
      <c r="X18" s="1344" t="s">
        <v>15</v>
      </c>
      <c r="Y18" s="1345"/>
      <c r="Z18" s="1345"/>
      <c r="AA18" s="1346"/>
      <c r="AB18" s="296"/>
      <c r="AC18" s="482"/>
      <c r="AD18" s="1430" t="s">
        <v>541</v>
      </c>
      <c r="AE18" s="1430"/>
      <c r="AF18" s="1430"/>
      <c r="AG18" s="1430"/>
      <c r="AH18" s="482"/>
      <c r="AI18" s="484"/>
      <c r="AJ18" s="1468">
        <v>0</v>
      </c>
      <c r="AK18" s="1469"/>
      <c r="AL18" s="1470"/>
      <c r="AN18" s="1344">
        <v>744</v>
      </c>
      <c r="AO18" s="1346"/>
      <c r="AP18" s="197" t="s">
        <v>432</v>
      </c>
      <c r="AS18" s="1283">
        <f>'Control Panel'!S776</f>
        <v>0</v>
      </c>
      <c r="AT18" s="1284"/>
      <c r="AU18" s="1284"/>
      <c r="AV18" s="1285"/>
      <c r="AX18" s="1418">
        <f>'Control Panel'!T776</f>
        <v>0</v>
      </c>
      <c r="AY18" s="1418"/>
      <c r="AZ18" s="1418"/>
      <c r="BA18" s="1418"/>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13" t="s">
        <v>1298</v>
      </c>
      <c r="K20" s="1414"/>
      <c r="L20" s="1414"/>
      <c r="M20" s="1414"/>
      <c r="N20" s="1414"/>
      <c r="O20" s="1414"/>
      <c r="P20" s="1414"/>
      <c r="Q20" s="1414"/>
      <c r="R20" s="1414"/>
      <c r="S20" s="1414"/>
      <c r="T20" s="1414"/>
      <c r="U20" s="1415"/>
      <c r="X20" s="1344" t="s">
        <v>15</v>
      </c>
      <c r="Y20" s="1345"/>
      <c r="Z20" s="1345"/>
      <c r="AA20" s="1346"/>
      <c r="AB20" s="296"/>
      <c r="AC20" s="482"/>
      <c r="AD20" s="1430" t="s">
        <v>541</v>
      </c>
      <c r="AE20" s="1430"/>
      <c r="AF20" s="1430"/>
      <c r="AG20" s="1430"/>
      <c r="AH20" s="482"/>
      <c r="AI20" s="484"/>
      <c r="AJ20" s="1344">
        <v>1</v>
      </c>
      <c r="AK20" s="1345"/>
      <c r="AL20" s="1346"/>
      <c r="AN20" s="1344">
        <v>744</v>
      </c>
      <c r="AO20" s="1346"/>
      <c r="AP20" s="197" t="s">
        <v>432</v>
      </c>
      <c r="AS20" s="1283">
        <f>'Control Panel'!S777</f>
        <v>0.09</v>
      </c>
      <c r="AT20" s="1284"/>
      <c r="AU20" s="1284"/>
      <c r="AV20" s="1285"/>
      <c r="AX20" s="1418">
        <f>'Control Panel'!T777</f>
        <v>66.959999999999994</v>
      </c>
      <c r="AY20" s="1418"/>
      <c r="AZ20" s="1418"/>
      <c r="BA20" s="1418"/>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13" t="s">
        <v>1299</v>
      </c>
      <c r="K22" s="1414"/>
      <c r="L22" s="1414"/>
      <c r="M22" s="1414"/>
      <c r="N22" s="1414"/>
      <c r="O22" s="1414"/>
      <c r="P22" s="1414"/>
      <c r="Q22" s="1414"/>
      <c r="R22" s="1414"/>
      <c r="S22" s="1414"/>
      <c r="T22" s="1414"/>
      <c r="U22" s="1415"/>
      <c r="X22" s="1344" t="s">
        <v>15</v>
      </c>
      <c r="Y22" s="1345"/>
      <c r="Z22" s="1345"/>
      <c r="AA22" s="1346"/>
      <c r="AB22" s="296"/>
      <c r="AC22" s="482"/>
      <c r="AD22" s="1430" t="s">
        <v>541</v>
      </c>
      <c r="AE22" s="1430"/>
      <c r="AF22" s="1430"/>
      <c r="AG22" s="1430"/>
      <c r="AH22" s="482"/>
      <c r="AI22" s="484"/>
      <c r="AJ22" s="1344">
        <v>0</v>
      </c>
      <c r="AK22" s="1345"/>
      <c r="AL22" s="1346"/>
      <c r="AN22" s="1344">
        <v>744</v>
      </c>
      <c r="AO22" s="1346"/>
      <c r="AP22" s="197" t="s">
        <v>432</v>
      </c>
      <c r="AS22" s="1283">
        <f>'Control Panel'!S778</f>
        <v>0</v>
      </c>
      <c r="AT22" s="1284"/>
      <c r="AU22" s="1284"/>
      <c r="AV22" s="1285"/>
      <c r="AX22" s="1418">
        <f>'Control Panel'!T778</f>
        <v>0</v>
      </c>
      <c r="AY22" s="1418"/>
      <c r="AZ22" s="1418"/>
      <c r="BA22" s="1418"/>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13" t="s">
        <v>1300</v>
      </c>
      <c r="K24" s="1414"/>
      <c r="L24" s="1414"/>
      <c r="M24" s="1414"/>
      <c r="N24" s="1414"/>
      <c r="O24" s="1414"/>
      <c r="P24" s="1414"/>
      <c r="Q24" s="1414"/>
      <c r="R24" s="1414"/>
      <c r="S24" s="1414"/>
      <c r="T24" s="1414"/>
      <c r="U24" s="1415"/>
      <c r="X24" s="1344" t="s">
        <v>15</v>
      </c>
      <c r="Y24" s="1345"/>
      <c r="Z24" s="1345"/>
      <c r="AA24" s="1346"/>
      <c r="AB24" s="296"/>
      <c r="AC24" s="482"/>
      <c r="AD24" s="1430" t="s">
        <v>541</v>
      </c>
      <c r="AE24" s="1430"/>
      <c r="AF24" s="1430"/>
      <c r="AG24" s="1430"/>
      <c r="AH24" s="482"/>
      <c r="AI24" s="484"/>
      <c r="AJ24" s="1344">
        <v>3</v>
      </c>
      <c r="AK24" s="1345"/>
      <c r="AL24" s="1346"/>
      <c r="AN24" s="1344">
        <v>25</v>
      </c>
      <c r="AO24" s="1346"/>
      <c r="AP24" s="197" t="s">
        <v>432</v>
      </c>
      <c r="AS24" s="1283">
        <f>'Control Panel'!S779</f>
        <v>1.08</v>
      </c>
      <c r="AT24" s="1284"/>
      <c r="AU24" s="1284"/>
      <c r="AV24" s="1285"/>
      <c r="AX24" s="1418">
        <f>'Control Panel'!T779</f>
        <v>27</v>
      </c>
      <c r="AY24" s="1418"/>
      <c r="AZ24" s="1418"/>
      <c r="BA24" s="1418"/>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13" t="s">
        <v>1300</v>
      </c>
      <c r="K26" s="1414"/>
      <c r="L26" s="1414"/>
      <c r="M26" s="1414"/>
      <c r="N26" s="1414"/>
      <c r="O26" s="1414"/>
      <c r="P26" s="1414"/>
      <c r="Q26" s="1414"/>
      <c r="R26" s="1414"/>
      <c r="S26" s="1414"/>
      <c r="T26" s="1414"/>
      <c r="U26" s="1415"/>
      <c r="X26" s="1344" t="s">
        <v>15</v>
      </c>
      <c r="Y26" s="1345"/>
      <c r="Z26" s="1345"/>
      <c r="AA26" s="1346"/>
      <c r="AB26" s="296"/>
      <c r="AC26" s="482"/>
      <c r="AD26" s="1430" t="s">
        <v>541</v>
      </c>
      <c r="AE26" s="1430"/>
      <c r="AF26" s="1430"/>
      <c r="AG26" s="1430"/>
      <c r="AH26" s="482"/>
      <c r="AI26" s="484"/>
      <c r="AJ26" s="1344">
        <v>0</v>
      </c>
      <c r="AK26" s="1345"/>
      <c r="AL26" s="1346"/>
      <c r="AN26" s="1344">
        <v>744</v>
      </c>
      <c r="AO26" s="1346"/>
      <c r="AP26" s="197" t="s">
        <v>432</v>
      </c>
      <c r="AS26" s="1283">
        <f>'Control Panel'!S780</f>
        <v>0</v>
      </c>
      <c r="AT26" s="1284"/>
      <c r="AU26" s="1284"/>
      <c r="AV26" s="1285"/>
      <c r="AX26" s="1418">
        <f>'Control Panel'!T780</f>
        <v>0</v>
      </c>
      <c r="AY26" s="1418"/>
      <c r="AZ26" s="1418"/>
      <c r="BA26" s="1418"/>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13" t="s">
        <v>1302</v>
      </c>
      <c r="K30" s="1414"/>
      <c r="L30" s="1414"/>
      <c r="M30" s="1414"/>
      <c r="N30" s="1414"/>
      <c r="O30" s="1414"/>
      <c r="P30" s="1414"/>
      <c r="Q30" s="1414"/>
      <c r="R30" s="1414"/>
      <c r="S30" s="1414"/>
      <c r="T30" s="1414"/>
      <c r="U30" s="1415"/>
      <c r="X30" s="1344" t="s">
        <v>15</v>
      </c>
      <c r="Y30" s="1345"/>
      <c r="Z30" s="1345"/>
      <c r="AA30" s="1346"/>
      <c r="AB30" s="296"/>
      <c r="AC30" s="482"/>
      <c r="AD30" s="1430" t="s">
        <v>541</v>
      </c>
      <c r="AE30" s="1430"/>
      <c r="AF30" s="1430"/>
      <c r="AG30" s="1430"/>
      <c r="AH30" s="482"/>
      <c r="AI30" s="484"/>
      <c r="AJ30" s="1344">
        <v>0</v>
      </c>
      <c r="AK30" s="1345"/>
      <c r="AL30" s="1346"/>
      <c r="AN30" s="1344">
        <v>744</v>
      </c>
      <c r="AO30" s="1346"/>
      <c r="AP30" s="197" t="s">
        <v>432</v>
      </c>
      <c r="AS30" s="1283">
        <f>'Control Panel'!S781</f>
        <v>0</v>
      </c>
      <c r="AT30" s="1284"/>
      <c r="AU30" s="1284"/>
      <c r="AV30" s="1285"/>
      <c r="AX30" s="1418">
        <f>'Control Panel'!T781</f>
        <v>0</v>
      </c>
      <c r="AY30" s="1418"/>
      <c r="AZ30" s="1418"/>
      <c r="BA30" s="1418"/>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13" t="s">
        <v>1303</v>
      </c>
      <c r="K32" s="1414"/>
      <c r="L32" s="1414"/>
      <c r="M32" s="1414"/>
      <c r="N32" s="1414"/>
      <c r="O32" s="1414"/>
      <c r="P32" s="1414"/>
      <c r="Q32" s="1414"/>
      <c r="R32" s="1414"/>
      <c r="S32" s="1414"/>
      <c r="T32" s="1414"/>
      <c r="U32" s="1415"/>
      <c r="X32" s="1344" t="s">
        <v>15</v>
      </c>
      <c r="Y32" s="1345"/>
      <c r="Z32" s="1345"/>
      <c r="AA32" s="1346"/>
      <c r="AB32" s="296"/>
      <c r="AC32" s="482"/>
      <c r="AD32" s="1430" t="s">
        <v>541</v>
      </c>
      <c r="AE32" s="1430"/>
      <c r="AF32" s="1430"/>
      <c r="AG32" s="1430"/>
      <c r="AH32" s="482"/>
      <c r="AI32" s="484"/>
      <c r="AJ32" s="1344">
        <v>0</v>
      </c>
      <c r="AK32" s="1345"/>
      <c r="AL32" s="1346"/>
      <c r="AN32" s="1344">
        <v>744</v>
      </c>
      <c r="AO32" s="1346"/>
      <c r="AP32" s="197" t="s">
        <v>432</v>
      </c>
      <c r="AS32" s="1283">
        <f>'Control Panel'!S782</f>
        <v>0</v>
      </c>
      <c r="AT32" s="1284"/>
      <c r="AU32" s="1284"/>
      <c r="AV32" s="1285"/>
      <c r="AX32" s="1418">
        <f>'Control Panel'!T782</f>
        <v>0</v>
      </c>
      <c r="AY32" s="1418"/>
      <c r="AZ32" s="1418"/>
      <c r="BA32" s="1418"/>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13" t="s">
        <v>1304</v>
      </c>
      <c r="K34" s="1414"/>
      <c r="L34" s="1414"/>
      <c r="M34" s="1414"/>
      <c r="N34" s="1414"/>
      <c r="O34" s="1414"/>
      <c r="P34" s="1414"/>
      <c r="Q34" s="1414"/>
      <c r="R34" s="1414"/>
      <c r="S34" s="1414"/>
      <c r="T34" s="1414"/>
      <c r="U34" s="1415"/>
      <c r="X34" s="1344" t="s">
        <v>15</v>
      </c>
      <c r="Y34" s="1345"/>
      <c r="Z34" s="1345"/>
      <c r="AA34" s="1346"/>
      <c r="AB34" s="296"/>
      <c r="AC34" s="482"/>
      <c r="AD34" s="1430" t="s">
        <v>541</v>
      </c>
      <c r="AE34" s="1430"/>
      <c r="AF34" s="1430"/>
      <c r="AG34" s="1430"/>
      <c r="AH34" s="482"/>
      <c r="AI34" s="484"/>
      <c r="AJ34" s="1344">
        <v>0</v>
      </c>
      <c r="AK34" s="1345"/>
      <c r="AL34" s="1346"/>
      <c r="AN34" s="1344">
        <v>744</v>
      </c>
      <c r="AO34" s="1346"/>
      <c r="AP34" s="197" t="s">
        <v>432</v>
      </c>
      <c r="AS34" s="1283">
        <f>'Control Panel'!S783</f>
        <v>0</v>
      </c>
      <c r="AT34" s="1284"/>
      <c r="AU34" s="1284"/>
      <c r="AV34" s="1285"/>
      <c r="AX34" s="1418">
        <f>'Control Panel'!T783</f>
        <v>0</v>
      </c>
      <c r="AY34" s="1418"/>
      <c r="AZ34" s="1418"/>
      <c r="BA34" s="1418"/>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13" t="s">
        <v>1305</v>
      </c>
      <c r="K38" s="1414"/>
      <c r="L38" s="1414"/>
      <c r="M38" s="1414"/>
      <c r="N38" s="1414"/>
      <c r="O38" s="1414"/>
      <c r="P38" s="1414"/>
      <c r="Q38" s="1414"/>
      <c r="R38" s="1414"/>
      <c r="S38" s="1414"/>
      <c r="T38" s="1414"/>
      <c r="U38" s="1415"/>
      <c r="X38" s="1344" t="s">
        <v>15</v>
      </c>
      <c r="Y38" s="1345"/>
      <c r="Z38" s="1345"/>
      <c r="AA38" s="1346"/>
      <c r="AB38" s="296"/>
      <c r="AC38" s="482"/>
      <c r="AD38" s="1430" t="s">
        <v>541</v>
      </c>
      <c r="AE38" s="1430"/>
      <c r="AF38" s="1430"/>
      <c r="AG38" s="1430"/>
      <c r="AH38" s="482"/>
      <c r="AI38" s="484"/>
      <c r="AJ38" s="1344">
        <v>0</v>
      </c>
      <c r="AK38" s="1345"/>
      <c r="AL38" s="1346"/>
      <c r="AN38" s="1344">
        <v>744</v>
      </c>
      <c r="AO38" s="1346"/>
      <c r="AP38" s="197" t="s">
        <v>432</v>
      </c>
      <c r="AS38" s="1283">
        <f>'Control Panel'!S784</f>
        <v>0</v>
      </c>
      <c r="AT38" s="1284"/>
      <c r="AU38" s="1284"/>
      <c r="AV38" s="1285"/>
      <c r="AX38" s="1418">
        <f>'Control Panel'!T784</f>
        <v>0</v>
      </c>
      <c r="AY38" s="1418"/>
      <c r="AZ38" s="1418"/>
      <c r="BA38" s="1418"/>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13" t="s">
        <v>1306</v>
      </c>
      <c r="K40" s="1414"/>
      <c r="L40" s="1414"/>
      <c r="M40" s="1414"/>
      <c r="N40" s="1414"/>
      <c r="O40" s="1414"/>
      <c r="P40" s="1414"/>
      <c r="Q40" s="1414"/>
      <c r="R40" s="1414"/>
      <c r="S40" s="1414"/>
      <c r="T40" s="1414"/>
      <c r="U40" s="1415"/>
      <c r="X40" s="1344" t="s">
        <v>15</v>
      </c>
      <c r="Y40" s="1345"/>
      <c r="Z40" s="1345"/>
      <c r="AA40" s="1346"/>
      <c r="AB40" s="296"/>
      <c r="AC40" s="482"/>
      <c r="AD40" s="1430" t="s">
        <v>541</v>
      </c>
      <c r="AE40" s="1430"/>
      <c r="AF40" s="1430"/>
      <c r="AG40" s="1430"/>
      <c r="AH40" s="482"/>
      <c r="AI40" s="484"/>
      <c r="AJ40" s="1344">
        <v>0</v>
      </c>
      <c r="AK40" s="1345"/>
      <c r="AL40" s="1346"/>
      <c r="AN40" s="1344">
        <v>744</v>
      </c>
      <c r="AO40" s="1346"/>
      <c r="AP40" s="197" t="s">
        <v>432</v>
      </c>
      <c r="AS40" s="1283">
        <f>'Control Panel'!S785</f>
        <v>0</v>
      </c>
      <c r="AT40" s="1284"/>
      <c r="AU40" s="1284"/>
      <c r="AV40" s="1285"/>
      <c r="AX40" s="1418">
        <f>'Control Panel'!T785</f>
        <v>0</v>
      </c>
      <c r="AY40" s="1418"/>
      <c r="AZ40" s="1418"/>
      <c r="BA40" s="1418"/>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31" t="s">
        <v>296</v>
      </c>
      <c r="AP42" s="1331"/>
      <c r="AQ42" s="1331"/>
      <c r="AR42" s="1331"/>
      <c r="AS42" s="1331"/>
      <c r="AT42" s="1331"/>
      <c r="AU42" s="1331"/>
      <c r="AV42" s="1331"/>
      <c r="AW42" s="1331"/>
      <c r="AX42" s="1377">
        <f>'Control Panel'!T786</f>
        <v>93.96</v>
      </c>
      <c r="AY42" s="1377"/>
      <c r="AZ42" s="1377"/>
      <c r="BA42" s="1377"/>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295" t="s">
        <v>479</v>
      </c>
      <c r="AM43" s="1295"/>
      <c r="AN43" s="1295"/>
      <c r="AO43" s="1295"/>
      <c r="AP43" s="1295"/>
      <c r="AQ43" s="1295"/>
      <c r="AR43" s="1295"/>
      <c r="AS43" s="1295"/>
      <c r="AT43" s="1295"/>
      <c r="AU43" s="1295"/>
      <c r="AV43" s="1295"/>
      <c r="AW43" s="1295"/>
      <c r="AX43" s="1465">
        <f>'Control Panel'!S786</f>
        <v>1.1700000000000002</v>
      </c>
      <c r="AY43" s="1465"/>
      <c r="AZ43" s="1465"/>
      <c r="BA43" s="1465"/>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4"/>
      <c r="D45" s="1274"/>
      <c r="E45" s="1274"/>
      <c r="F45" s="1274"/>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4"/>
      <c r="D46" s="1274"/>
      <c r="E46" s="1274"/>
      <c r="F46" s="1274"/>
      <c r="G46" s="163"/>
      <c r="H46" s="465"/>
      <c r="I46" s="1410" t="s">
        <v>579</v>
      </c>
      <c r="J46" s="1410"/>
      <c r="K46" s="1410"/>
      <c r="L46" s="1410"/>
      <c r="M46" s="1410"/>
      <c r="N46" s="1410"/>
      <c r="O46" s="1410"/>
      <c r="P46" s="1410"/>
      <c r="Q46" s="1410"/>
      <c r="R46" s="1410"/>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16"/>
      <c r="AQ46" s="1416"/>
      <c r="AR46" s="1416"/>
      <c r="AS46" s="1416"/>
      <c r="AT46" s="1416"/>
      <c r="AU46" s="1416"/>
      <c r="AV46" s="1416"/>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4"/>
      <c r="D47" s="1274"/>
      <c r="E47" s="1274"/>
      <c r="F47" s="1274"/>
      <c r="G47" s="163"/>
      <c r="H47" s="465"/>
      <c r="I47" s="1410"/>
      <c r="J47" s="1410"/>
      <c r="K47" s="1410"/>
      <c r="L47" s="1410"/>
      <c r="M47" s="1410"/>
      <c r="N47" s="1410"/>
      <c r="O47" s="1410"/>
      <c r="P47" s="1410"/>
      <c r="Q47" s="1410"/>
      <c r="R47" s="1410"/>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16"/>
      <c r="AQ47" s="1416"/>
      <c r="AR47" s="1416"/>
      <c r="AS47" s="1416"/>
      <c r="AT47" s="1416"/>
      <c r="AU47" s="1416"/>
      <c r="AV47" s="1416"/>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4"/>
      <c r="D48" s="1274"/>
      <c r="E48" s="1274"/>
      <c r="F48" s="1274"/>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393" t="s">
        <v>368</v>
      </c>
      <c r="Y49" s="1393"/>
      <c r="Z49" s="1393"/>
      <c r="AA49" s="1393"/>
      <c r="AB49" s="1393"/>
      <c r="AC49" s="1393"/>
      <c r="AD49" s="1393"/>
      <c r="AE49" s="1393"/>
      <c r="AF49" s="1393"/>
      <c r="AG49" s="1393"/>
      <c r="AH49" s="1393"/>
      <c r="AI49" s="1393"/>
      <c r="AJ49" s="1393"/>
      <c r="AK49" s="1393"/>
      <c r="AL49" s="1393"/>
      <c r="AM49" s="1393"/>
      <c r="AN49" s="1393"/>
      <c r="AO49" s="1393"/>
      <c r="AS49" s="1393" t="s">
        <v>352</v>
      </c>
      <c r="AT49" s="1393"/>
      <c r="AU49" s="1393"/>
      <c r="AV49" s="1393"/>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66" t="s">
        <v>1232</v>
      </c>
      <c r="Y51" s="1466"/>
      <c r="Z51" s="1466"/>
      <c r="AA51" s="1466"/>
      <c r="AB51" s="1466"/>
      <c r="AC51" s="466"/>
      <c r="AD51" s="1307" t="s">
        <v>367</v>
      </c>
      <c r="AE51" s="1307"/>
      <c r="AF51" s="1307"/>
      <c r="AG51" s="1307"/>
      <c r="AH51" s="466"/>
      <c r="AI51" s="466"/>
      <c r="AJ51" s="1307" t="s">
        <v>351</v>
      </c>
      <c r="AK51" s="1307"/>
      <c r="AL51" s="1307"/>
      <c r="AM51" s="466"/>
      <c r="AN51" s="1417" t="s">
        <v>318</v>
      </c>
      <c r="AO51" s="1417"/>
      <c r="AP51" s="1417"/>
      <c r="AQ51" s="466"/>
      <c r="AS51" s="1307" t="s">
        <v>477</v>
      </c>
      <c r="AT51" s="1307"/>
      <c r="AU51" s="1307"/>
      <c r="AV51" s="1307"/>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13" t="s">
        <v>1297</v>
      </c>
      <c r="K53" s="1414"/>
      <c r="L53" s="1414"/>
      <c r="M53" s="1414"/>
      <c r="N53" s="1414"/>
      <c r="O53" s="1414"/>
      <c r="P53" s="1414"/>
      <c r="Q53" s="1414"/>
      <c r="R53" s="1414"/>
      <c r="S53" s="1414"/>
      <c r="T53" s="1414"/>
      <c r="U53" s="1415"/>
      <c r="W53" s="485"/>
      <c r="X53" s="1344" t="s">
        <v>15</v>
      </c>
      <c r="Y53" s="1345"/>
      <c r="Z53" s="1345"/>
      <c r="AA53" s="1346"/>
      <c r="AB53" s="296"/>
      <c r="AC53" s="484"/>
      <c r="AD53" s="1344" t="s">
        <v>15</v>
      </c>
      <c r="AE53" s="1345"/>
      <c r="AF53" s="1345"/>
      <c r="AG53" s="1346"/>
      <c r="AJ53" s="1344">
        <v>0</v>
      </c>
      <c r="AK53" s="1345"/>
      <c r="AL53" s="1346"/>
      <c r="AN53" s="1344">
        <v>744</v>
      </c>
      <c r="AO53" s="1346"/>
      <c r="AP53" s="197" t="s">
        <v>432</v>
      </c>
      <c r="AS53" s="1283">
        <f>'Control Panel'!U1175</f>
        <v>0</v>
      </c>
      <c r="AT53" s="1284"/>
      <c r="AU53" s="1284"/>
      <c r="AV53" s="1285"/>
      <c r="AX53" s="1402">
        <f>'Control Panel'!V1175</f>
        <v>0</v>
      </c>
      <c r="AY53" s="1402"/>
      <c r="AZ53" s="1402"/>
      <c r="BA53" s="1402"/>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13" t="s">
        <v>1298</v>
      </c>
      <c r="K55" s="1414"/>
      <c r="L55" s="1414"/>
      <c r="M55" s="1414"/>
      <c r="N55" s="1414"/>
      <c r="O55" s="1414"/>
      <c r="P55" s="1414"/>
      <c r="Q55" s="1414"/>
      <c r="R55" s="1414"/>
      <c r="S55" s="1414"/>
      <c r="T55" s="1414"/>
      <c r="U55" s="1415"/>
      <c r="W55" s="485"/>
      <c r="X55" s="1344" t="s">
        <v>15</v>
      </c>
      <c r="Y55" s="1345"/>
      <c r="Z55" s="1345"/>
      <c r="AA55" s="1346"/>
      <c r="AB55" s="296"/>
      <c r="AC55" s="484"/>
      <c r="AD55" s="1344" t="s">
        <v>15</v>
      </c>
      <c r="AE55" s="1345"/>
      <c r="AF55" s="1345"/>
      <c r="AG55" s="1346"/>
      <c r="AJ55" s="1344">
        <v>0</v>
      </c>
      <c r="AK55" s="1345"/>
      <c r="AL55" s="1346"/>
      <c r="AN55" s="1344">
        <v>744</v>
      </c>
      <c r="AO55" s="1346"/>
      <c r="AP55" s="197" t="s">
        <v>432</v>
      </c>
      <c r="AS55" s="1283">
        <f>'Control Panel'!U1176</f>
        <v>0</v>
      </c>
      <c r="AT55" s="1284"/>
      <c r="AU55" s="1284"/>
      <c r="AV55" s="1285"/>
      <c r="AX55" s="1402">
        <f>'Control Panel'!V1176</f>
        <v>0</v>
      </c>
      <c r="AY55" s="1402"/>
      <c r="AZ55" s="1402"/>
      <c r="BA55" s="1402"/>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13" t="s">
        <v>1299</v>
      </c>
      <c r="K57" s="1414"/>
      <c r="L57" s="1414"/>
      <c r="M57" s="1414"/>
      <c r="N57" s="1414"/>
      <c r="O57" s="1414"/>
      <c r="P57" s="1414"/>
      <c r="Q57" s="1414"/>
      <c r="R57" s="1414"/>
      <c r="S57" s="1414"/>
      <c r="T57" s="1414"/>
      <c r="U57" s="1415"/>
      <c r="W57" s="485"/>
      <c r="X57" s="1344" t="s">
        <v>15</v>
      </c>
      <c r="Y57" s="1345"/>
      <c r="Z57" s="1345"/>
      <c r="AA57" s="1346"/>
      <c r="AB57" s="296"/>
      <c r="AC57" s="484"/>
      <c r="AD57" s="1344" t="s">
        <v>15</v>
      </c>
      <c r="AE57" s="1345"/>
      <c r="AF57" s="1345"/>
      <c r="AG57" s="1346"/>
      <c r="AJ57" s="1344">
        <v>0</v>
      </c>
      <c r="AK57" s="1345"/>
      <c r="AL57" s="1346"/>
      <c r="AN57" s="1344">
        <v>744</v>
      </c>
      <c r="AO57" s="1346"/>
      <c r="AP57" s="197" t="s">
        <v>432</v>
      </c>
      <c r="AS57" s="1283">
        <f>'Control Panel'!U1177</f>
        <v>0</v>
      </c>
      <c r="AT57" s="1284"/>
      <c r="AU57" s="1284"/>
      <c r="AV57" s="1285"/>
      <c r="AX57" s="1402">
        <f>'Control Panel'!V1177</f>
        <v>0</v>
      </c>
      <c r="AY57" s="1402"/>
      <c r="AZ57" s="1402"/>
      <c r="BA57" s="1402"/>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13" t="s">
        <v>1300</v>
      </c>
      <c r="K59" s="1414"/>
      <c r="L59" s="1414"/>
      <c r="M59" s="1414"/>
      <c r="N59" s="1414"/>
      <c r="O59" s="1414"/>
      <c r="P59" s="1414"/>
      <c r="Q59" s="1414"/>
      <c r="R59" s="1414"/>
      <c r="S59" s="1414"/>
      <c r="T59" s="1414"/>
      <c r="U59" s="1415"/>
      <c r="W59" s="485"/>
      <c r="X59" s="1344" t="s">
        <v>15</v>
      </c>
      <c r="Y59" s="1345"/>
      <c r="Z59" s="1345"/>
      <c r="AA59" s="1346"/>
      <c r="AB59" s="296"/>
      <c r="AC59" s="484"/>
      <c r="AD59" s="1344" t="s">
        <v>15</v>
      </c>
      <c r="AE59" s="1345"/>
      <c r="AF59" s="1345"/>
      <c r="AG59" s="1346"/>
      <c r="AJ59" s="1344">
        <v>0</v>
      </c>
      <c r="AK59" s="1345"/>
      <c r="AL59" s="1346"/>
      <c r="AN59" s="1344">
        <v>744</v>
      </c>
      <c r="AO59" s="1346"/>
      <c r="AP59" s="197" t="s">
        <v>432</v>
      </c>
      <c r="AS59" s="1283">
        <f>'Control Panel'!U1178</f>
        <v>0</v>
      </c>
      <c r="AT59" s="1284"/>
      <c r="AU59" s="1284"/>
      <c r="AV59" s="1285"/>
      <c r="AX59" s="1402">
        <f>'Control Panel'!V1178</f>
        <v>0</v>
      </c>
      <c r="AY59" s="1402"/>
      <c r="AZ59" s="1402"/>
      <c r="BA59" s="1402"/>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13" t="s">
        <v>1301</v>
      </c>
      <c r="K61" s="1414"/>
      <c r="L61" s="1414"/>
      <c r="M61" s="1414"/>
      <c r="N61" s="1414"/>
      <c r="O61" s="1414"/>
      <c r="P61" s="1414"/>
      <c r="Q61" s="1414"/>
      <c r="R61" s="1414"/>
      <c r="S61" s="1414"/>
      <c r="T61" s="1414"/>
      <c r="U61" s="1415"/>
      <c r="W61" s="485"/>
      <c r="X61" s="1344" t="s">
        <v>15</v>
      </c>
      <c r="Y61" s="1345"/>
      <c r="Z61" s="1345"/>
      <c r="AA61" s="1346"/>
      <c r="AB61" s="296"/>
      <c r="AC61" s="484"/>
      <c r="AD61" s="1344" t="s">
        <v>15</v>
      </c>
      <c r="AE61" s="1345"/>
      <c r="AF61" s="1345"/>
      <c r="AG61" s="1346"/>
      <c r="AJ61" s="1344">
        <v>0</v>
      </c>
      <c r="AK61" s="1345"/>
      <c r="AL61" s="1346"/>
      <c r="AN61" s="1344">
        <v>744</v>
      </c>
      <c r="AO61" s="1346"/>
      <c r="AP61" s="197" t="s">
        <v>432</v>
      </c>
      <c r="AS61" s="1283">
        <f>'Control Panel'!U1179</f>
        <v>0</v>
      </c>
      <c r="AT61" s="1284"/>
      <c r="AU61" s="1284"/>
      <c r="AV61" s="1285"/>
      <c r="AX61" s="1402">
        <f>'Control Panel'!V1179</f>
        <v>0</v>
      </c>
      <c r="AY61" s="1402"/>
      <c r="AZ61" s="1402"/>
      <c r="BA61" s="1402"/>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13" t="s">
        <v>1302</v>
      </c>
      <c r="K65" s="1414"/>
      <c r="L65" s="1414"/>
      <c r="M65" s="1414"/>
      <c r="N65" s="1414"/>
      <c r="O65" s="1414"/>
      <c r="P65" s="1414"/>
      <c r="Q65" s="1414"/>
      <c r="R65" s="1414"/>
      <c r="S65" s="1414"/>
      <c r="T65" s="1414"/>
      <c r="U65" s="1415"/>
      <c r="W65" s="485"/>
      <c r="X65" s="1344" t="s">
        <v>15</v>
      </c>
      <c r="Y65" s="1345"/>
      <c r="Z65" s="1345"/>
      <c r="AA65" s="1346"/>
      <c r="AB65" s="296"/>
      <c r="AC65" s="484"/>
      <c r="AD65" s="1344" t="s">
        <v>15</v>
      </c>
      <c r="AE65" s="1345"/>
      <c r="AF65" s="1345"/>
      <c r="AG65" s="1346"/>
      <c r="AJ65" s="1344">
        <v>0</v>
      </c>
      <c r="AK65" s="1345"/>
      <c r="AL65" s="1346"/>
      <c r="AN65" s="1344">
        <v>744</v>
      </c>
      <c r="AO65" s="1346"/>
      <c r="AP65" s="197" t="s">
        <v>432</v>
      </c>
      <c r="AS65" s="1283">
        <f>'Control Panel'!U1180</f>
        <v>0</v>
      </c>
      <c r="AT65" s="1284"/>
      <c r="AU65" s="1284"/>
      <c r="AV65" s="1285"/>
      <c r="AX65" s="1402">
        <f>'Control Panel'!V1180</f>
        <v>0</v>
      </c>
      <c r="AY65" s="1402"/>
      <c r="AZ65" s="1402"/>
      <c r="BA65" s="1402"/>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13" t="s">
        <v>1303</v>
      </c>
      <c r="K67" s="1414"/>
      <c r="L67" s="1414"/>
      <c r="M67" s="1414"/>
      <c r="N67" s="1414"/>
      <c r="O67" s="1414"/>
      <c r="P67" s="1414"/>
      <c r="Q67" s="1414"/>
      <c r="R67" s="1414"/>
      <c r="S67" s="1414"/>
      <c r="T67" s="1414"/>
      <c r="U67" s="1415"/>
      <c r="W67" s="485"/>
      <c r="X67" s="1344" t="s">
        <v>15</v>
      </c>
      <c r="Y67" s="1345"/>
      <c r="Z67" s="1345"/>
      <c r="AA67" s="1346"/>
      <c r="AB67" s="296"/>
      <c r="AC67" s="484"/>
      <c r="AD67" s="1344" t="s">
        <v>15</v>
      </c>
      <c r="AE67" s="1345"/>
      <c r="AF67" s="1345"/>
      <c r="AG67" s="1346"/>
      <c r="AJ67" s="1344">
        <v>0</v>
      </c>
      <c r="AK67" s="1345"/>
      <c r="AL67" s="1346"/>
      <c r="AN67" s="1344">
        <v>744</v>
      </c>
      <c r="AO67" s="1346"/>
      <c r="AP67" s="197" t="s">
        <v>432</v>
      </c>
      <c r="AS67" s="1283">
        <f>'Control Panel'!U1181</f>
        <v>0</v>
      </c>
      <c r="AT67" s="1284"/>
      <c r="AU67" s="1284"/>
      <c r="AV67" s="1285"/>
      <c r="AX67" s="1402">
        <f>'Control Panel'!V1181</f>
        <v>0</v>
      </c>
      <c r="AY67" s="1402"/>
      <c r="AZ67" s="1402"/>
      <c r="BA67" s="1402"/>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13" t="s">
        <v>1304</v>
      </c>
      <c r="K69" s="1414"/>
      <c r="L69" s="1414"/>
      <c r="M69" s="1414"/>
      <c r="N69" s="1414"/>
      <c r="O69" s="1414"/>
      <c r="P69" s="1414"/>
      <c r="Q69" s="1414"/>
      <c r="R69" s="1414"/>
      <c r="S69" s="1414"/>
      <c r="T69" s="1414"/>
      <c r="U69" s="1415"/>
      <c r="W69" s="485"/>
      <c r="X69" s="1344" t="s">
        <v>15</v>
      </c>
      <c r="Y69" s="1345"/>
      <c r="Z69" s="1345"/>
      <c r="AA69" s="1346"/>
      <c r="AB69" s="296"/>
      <c r="AC69" s="484"/>
      <c r="AD69" s="1344" t="s">
        <v>15</v>
      </c>
      <c r="AE69" s="1345"/>
      <c r="AF69" s="1345"/>
      <c r="AG69" s="1346"/>
      <c r="AJ69" s="1344">
        <v>0</v>
      </c>
      <c r="AK69" s="1345"/>
      <c r="AL69" s="1346"/>
      <c r="AN69" s="1344">
        <v>744</v>
      </c>
      <c r="AO69" s="1346"/>
      <c r="AP69" s="197" t="s">
        <v>432</v>
      </c>
      <c r="AS69" s="1283">
        <f>'Control Panel'!U1182</f>
        <v>0</v>
      </c>
      <c r="AT69" s="1284"/>
      <c r="AU69" s="1284"/>
      <c r="AV69" s="1285"/>
      <c r="AX69" s="1402">
        <f>'Control Panel'!V1182</f>
        <v>0</v>
      </c>
      <c r="AY69" s="1402"/>
      <c r="AZ69" s="1402"/>
      <c r="BA69" s="1402"/>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13" t="s">
        <v>1306</v>
      </c>
      <c r="K73" s="1414"/>
      <c r="L73" s="1414"/>
      <c r="M73" s="1414"/>
      <c r="N73" s="1414"/>
      <c r="O73" s="1414"/>
      <c r="P73" s="1414"/>
      <c r="Q73" s="1414"/>
      <c r="R73" s="1414"/>
      <c r="S73" s="1414"/>
      <c r="T73" s="1414"/>
      <c r="U73" s="1415"/>
      <c r="W73" s="485"/>
      <c r="X73" s="1344" t="s">
        <v>15</v>
      </c>
      <c r="Y73" s="1345"/>
      <c r="Z73" s="1345"/>
      <c r="AA73" s="1346"/>
      <c r="AB73" s="296"/>
      <c r="AC73" s="484"/>
      <c r="AD73" s="1344" t="s">
        <v>15</v>
      </c>
      <c r="AE73" s="1345"/>
      <c r="AF73" s="1345"/>
      <c r="AG73" s="1346"/>
      <c r="AJ73" s="1344">
        <v>0</v>
      </c>
      <c r="AK73" s="1345"/>
      <c r="AL73" s="1346"/>
      <c r="AN73" s="1344">
        <v>744</v>
      </c>
      <c r="AO73" s="1346"/>
      <c r="AP73" s="197" t="s">
        <v>432</v>
      </c>
      <c r="AS73" s="1283">
        <f>'Control Panel'!U1183</f>
        <v>0</v>
      </c>
      <c r="AT73" s="1284"/>
      <c r="AU73" s="1284"/>
      <c r="AV73" s="1285"/>
      <c r="AX73" s="1402">
        <f>'Control Panel'!V1183</f>
        <v>0</v>
      </c>
      <c r="AY73" s="1402"/>
      <c r="AZ73" s="1402"/>
      <c r="BA73" s="1402"/>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13" t="s">
        <v>4644</v>
      </c>
      <c r="K75" s="1414"/>
      <c r="L75" s="1414"/>
      <c r="M75" s="1414"/>
      <c r="N75" s="1414"/>
      <c r="O75" s="1414"/>
      <c r="P75" s="1414"/>
      <c r="Q75" s="1414"/>
      <c r="R75" s="1414"/>
      <c r="S75" s="1414"/>
      <c r="T75" s="1414"/>
      <c r="U75" s="1415"/>
      <c r="W75" s="485"/>
      <c r="X75" s="1344" t="s">
        <v>15</v>
      </c>
      <c r="Y75" s="1345"/>
      <c r="Z75" s="1345"/>
      <c r="AA75" s="1346"/>
      <c r="AB75" s="296"/>
      <c r="AC75" s="484"/>
      <c r="AD75" s="1344" t="s">
        <v>15</v>
      </c>
      <c r="AE75" s="1345"/>
      <c r="AF75" s="1345"/>
      <c r="AG75" s="1346"/>
      <c r="AJ75" s="1344">
        <v>0</v>
      </c>
      <c r="AK75" s="1345"/>
      <c r="AL75" s="1346"/>
      <c r="AN75" s="1344">
        <v>744</v>
      </c>
      <c r="AO75" s="1346"/>
      <c r="AP75" s="197" t="s">
        <v>432</v>
      </c>
      <c r="AS75" s="1283">
        <f>'Control Panel'!U1184</f>
        <v>0</v>
      </c>
      <c r="AT75" s="1284"/>
      <c r="AU75" s="1284"/>
      <c r="AV75" s="1285"/>
      <c r="AX75" s="1402">
        <f>'Control Panel'!V1184</f>
        <v>0</v>
      </c>
      <c r="AY75" s="1402"/>
      <c r="AZ75" s="1402"/>
      <c r="BA75" s="1402"/>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296"/>
      <c r="U77" s="1296"/>
      <c r="V77" s="1296"/>
      <c r="W77" s="1296"/>
      <c r="X77" s="1296"/>
      <c r="Y77" s="1296"/>
      <c r="Z77" s="196"/>
      <c r="AA77" s="163"/>
      <c r="AB77" s="163"/>
      <c r="AC77" s="1296"/>
      <c r="AD77" s="1296"/>
      <c r="AE77" s="1296"/>
      <c r="AF77" s="1296"/>
      <c r="AG77" s="1296"/>
      <c r="AH77" s="1296"/>
      <c r="AI77" s="163"/>
      <c r="AJ77" s="163"/>
      <c r="AK77" s="163"/>
      <c r="AL77" s="1294" t="s">
        <v>355</v>
      </c>
      <c r="AM77" s="1294"/>
      <c r="AN77" s="1294"/>
      <c r="AO77" s="1294"/>
      <c r="AP77" s="1294"/>
      <c r="AQ77" s="1294"/>
      <c r="AR77" s="1294"/>
      <c r="AS77" s="1294"/>
      <c r="AT77" s="1294"/>
      <c r="AU77" s="1294"/>
      <c r="AV77" s="1294"/>
      <c r="AW77" s="1294"/>
      <c r="AX77" s="1377">
        <f>'Control Panel'!V1185</f>
        <v>0</v>
      </c>
      <c r="AY77" s="1377"/>
      <c r="AZ77" s="1377"/>
      <c r="BA77" s="1377"/>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295" t="s">
        <v>478</v>
      </c>
      <c r="AM79" s="1295"/>
      <c r="AN79" s="1295"/>
      <c r="AO79" s="1295"/>
      <c r="AP79" s="1295"/>
      <c r="AQ79" s="1295"/>
      <c r="AR79" s="1295"/>
      <c r="AS79" s="1295"/>
      <c r="AT79" s="1295"/>
      <c r="AU79" s="1295"/>
      <c r="AV79" s="1295"/>
      <c r="AW79" s="1295"/>
      <c r="AX79" s="1481">
        <f>'Control Panel'!U1185</f>
        <v>0</v>
      </c>
      <c r="AY79" s="1481"/>
      <c r="AZ79" s="1481"/>
      <c r="BA79" s="1481"/>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293"/>
      <c r="AD80" s="1293"/>
      <c r="AE80" s="1293"/>
      <c r="AF80" s="1293"/>
      <c r="AG80" s="1293"/>
      <c r="AH80" s="129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67" t="s">
        <v>580</v>
      </c>
      <c r="J83" s="1467"/>
      <c r="K83" s="1467"/>
      <c r="L83" s="1467"/>
      <c r="M83" s="1467"/>
      <c r="N83" s="1467"/>
      <c r="O83" s="1467"/>
      <c r="P83" s="1467"/>
      <c r="Q83" s="1467"/>
      <c r="R83" s="1467"/>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16"/>
      <c r="AQ83" s="1416"/>
      <c r="AR83" s="1416"/>
      <c r="AS83" s="1416"/>
      <c r="AT83" s="1416"/>
      <c r="AU83" s="1416"/>
      <c r="AV83" s="1416"/>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67"/>
      <c r="J84" s="1467"/>
      <c r="K84" s="1467"/>
      <c r="L84" s="1467"/>
      <c r="M84" s="1467"/>
      <c r="N84" s="1467"/>
      <c r="O84" s="1467"/>
      <c r="P84" s="1467"/>
      <c r="Q84" s="1467"/>
      <c r="R84" s="1467"/>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16"/>
      <c r="AQ84" s="1416"/>
      <c r="AR84" s="1416"/>
      <c r="AS84" s="1416"/>
      <c r="AT84" s="1416"/>
      <c r="AU84" s="1416"/>
      <c r="AV84" s="1416"/>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393" t="s">
        <v>3520</v>
      </c>
      <c r="Y86" s="1393"/>
      <c r="Z86" s="1393"/>
      <c r="AA86" s="1393"/>
      <c r="AB86" s="1393"/>
      <c r="AC86" s="1393"/>
      <c r="AD86" s="1393"/>
      <c r="AE86" s="1393"/>
      <c r="AF86" s="1393"/>
      <c r="AG86" s="1393"/>
      <c r="AH86" s="1393"/>
      <c r="AI86" s="1393"/>
      <c r="AJ86" s="1393"/>
      <c r="AK86" s="1393"/>
      <c r="AL86" s="1393"/>
      <c r="AM86" s="1393"/>
      <c r="AN86" s="1393"/>
      <c r="AO86" s="1393"/>
      <c r="AR86" s="1393" t="s">
        <v>352</v>
      </c>
      <c r="AS86" s="1393"/>
      <c r="AT86" s="1393"/>
      <c r="AU86" s="1393"/>
      <c r="AV86" s="1393"/>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307" t="s">
        <v>1232</v>
      </c>
      <c r="X88" s="1307"/>
      <c r="Y88" s="1307"/>
      <c r="Z88" s="1307"/>
      <c r="AA88" s="1307"/>
      <c r="AB88" s="1307"/>
      <c r="AD88" s="1311" t="s">
        <v>367</v>
      </c>
      <c r="AE88" s="1311"/>
      <c r="AF88" s="1311"/>
      <c r="AG88" s="1311"/>
      <c r="AH88" s="1311"/>
      <c r="AI88" s="466"/>
      <c r="AJ88" s="1307" t="s">
        <v>351</v>
      </c>
      <c r="AK88" s="1307"/>
      <c r="AL88" s="1307"/>
      <c r="AM88" s="466"/>
      <c r="AN88" s="1307" t="s">
        <v>318</v>
      </c>
      <c r="AO88" s="1307"/>
      <c r="AP88" s="1307"/>
      <c r="AS88" s="1307" t="s">
        <v>477</v>
      </c>
      <c r="AT88" s="1307"/>
      <c r="AU88" s="1307"/>
      <c r="AV88" s="1307"/>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19" t="s">
        <v>1297</v>
      </c>
      <c r="K90" s="1420"/>
      <c r="L90" s="1420"/>
      <c r="M90" s="1420"/>
      <c r="N90" s="1420"/>
      <c r="O90" s="1420"/>
      <c r="P90" s="1420"/>
      <c r="Q90" s="1420"/>
      <c r="R90" s="1420"/>
      <c r="S90" s="1420"/>
      <c r="T90" s="1420"/>
      <c r="U90" s="1421"/>
      <c r="X90" s="1344" t="s">
        <v>15</v>
      </c>
      <c r="Y90" s="1345"/>
      <c r="Z90" s="1345"/>
      <c r="AA90" s="1346"/>
      <c r="AD90" s="1344" t="s">
        <v>15</v>
      </c>
      <c r="AE90" s="1345"/>
      <c r="AF90" s="1345"/>
      <c r="AG90" s="1346"/>
      <c r="AJ90" s="1344">
        <v>0</v>
      </c>
      <c r="AK90" s="1345"/>
      <c r="AL90" s="1346"/>
      <c r="AN90" s="1344">
        <v>744</v>
      </c>
      <c r="AO90" s="1346"/>
      <c r="AP90" s="197" t="s">
        <v>432</v>
      </c>
      <c r="AS90" s="1283">
        <f>'Control Panel'!T1225</f>
        <v>0</v>
      </c>
      <c r="AT90" s="1284"/>
      <c r="AU90" s="1284"/>
      <c r="AV90" s="1285"/>
      <c r="AX90" s="1402">
        <f>'Control Panel'!U1225</f>
        <v>0</v>
      </c>
      <c r="AY90" s="1402"/>
      <c r="AZ90" s="1402"/>
      <c r="BA90" s="1402"/>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19" t="s">
        <v>1298</v>
      </c>
      <c r="K92" s="1420"/>
      <c r="L92" s="1420"/>
      <c r="M92" s="1420"/>
      <c r="N92" s="1420"/>
      <c r="O92" s="1420"/>
      <c r="P92" s="1420"/>
      <c r="Q92" s="1420"/>
      <c r="R92" s="1420"/>
      <c r="S92" s="1420"/>
      <c r="T92" s="1420"/>
      <c r="U92" s="1421"/>
      <c r="X92" s="1344" t="s">
        <v>15</v>
      </c>
      <c r="Y92" s="1345"/>
      <c r="Z92" s="1345"/>
      <c r="AA92" s="1346"/>
      <c r="AD92" s="1344" t="s">
        <v>15</v>
      </c>
      <c r="AE92" s="1345"/>
      <c r="AF92" s="1345"/>
      <c r="AG92" s="1346"/>
      <c r="AJ92" s="1344">
        <v>0</v>
      </c>
      <c r="AK92" s="1345"/>
      <c r="AL92" s="1346"/>
      <c r="AN92" s="1344">
        <v>744</v>
      </c>
      <c r="AO92" s="1346"/>
      <c r="AP92" s="197" t="s">
        <v>432</v>
      </c>
      <c r="AS92" s="1283">
        <f>'Control Panel'!T1226</f>
        <v>0</v>
      </c>
      <c r="AT92" s="1284"/>
      <c r="AU92" s="1284"/>
      <c r="AV92" s="1285"/>
      <c r="AX92" s="1402">
        <f>'Control Panel'!U1226</f>
        <v>0</v>
      </c>
      <c r="AY92" s="1402"/>
      <c r="AZ92" s="1402"/>
      <c r="BA92" s="1402"/>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19" t="s">
        <v>1299</v>
      </c>
      <c r="K94" s="1420"/>
      <c r="L94" s="1420"/>
      <c r="M94" s="1420"/>
      <c r="N94" s="1420"/>
      <c r="O94" s="1420"/>
      <c r="P94" s="1420"/>
      <c r="Q94" s="1420"/>
      <c r="R94" s="1420"/>
      <c r="S94" s="1420"/>
      <c r="T94" s="1420"/>
      <c r="U94" s="1421"/>
      <c r="X94" s="1344" t="s">
        <v>15</v>
      </c>
      <c r="Y94" s="1345"/>
      <c r="Z94" s="1345"/>
      <c r="AA94" s="1346"/>
      <c r="AD94" s="1344" t="s">
        <v>15</v>
      </c>
      <c r="AE94" s="1345"/>
      <c r="AF94" s="1345"/>
      <c r="AG94" s="1346"/>
      <c r="AJ94" s="1344">
        <v>0</v>
      </c>
      <c r="AK94" s="1345"/>
      <c r="AL94" s="1346"/>
      <c r="AN94" s="1344">
        <v>744</v>
      </c>
      <c r="AO94" s="1346"/>
      <c r="AP94" s="197" t="s">
        <v>432</v>
      </c>
      <c r="AS94" s="1283">
        <f>'Control Panel'!T1227</f>
        <v>0</v>
      </c>
      <c r="AT94" s="1284"/>
      <c r="AU94" s="1284"/>
      <c r="AV94" s="1285"/>
      <c r="AX94" s="1402">
        <f>'Control Panel'!U1227</f>
        <v>0</v>
      </c>
      <c r="AY94" s="1402"/>
      <c r="AZ94" s="1402"/>
      <c r="BA94" s="1402"/>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19" t="s">
        <v>1300</v>
      </c>
      <c r="K96" s="1420"/>
      <c r="L96" s="1420"/>
      <c r="M96" s="1420"/>
      <c r="N96" s="1420"/>
      <c r="O96" s="1420"/>
      <c r="P96" s="1420"/>
      <c r="Q96" s="1420"/>
      <c r="R96" s="1420"/>
      <c r="S96" s="1420"/>
      <c r="T96" s="1420"/>
      <c r="U96" s="1421"/>
      <c r="X96" s="1344" t="s">
        <v>15</v>
      </c>
      <c r="Y96" s="1345"/>
      <c r="Z96" s="1345"/>
      <c r="AA96" s="1346"/>
      <c r="AD96" s="1344" t="s">
        <v>15</v>
      </c>
      <c r="AE96" s="1345"/>
      <c r="AF96" s="1345"/>
      <c r="AG96" s="1346"/>
      <c r="AJ96" s="1344">
        <v>0</v>
      </c>
      <c r="AK96" s="1345"/>
      <c r="AL96" s="1346"/>
      <c r="AN96" s="1344">
        <v>744</v>
      </c>
      <c r="AO96" s="1346"/>
      <c r="AP96" s="197" t="s">
        <v>432</v>
      </c>
      <c r="AS96" s="1283">
        <f>'Control Panel'!T1228</f>
        <v>0</v>
      </c>
      <c r="AT96" s="1284"/>
      <c r="AU96" s="1284"/>
      <c r="AV96" s="1285"/>
      <c r="AX96" s="1402">
        <f>'Control Panel'!U1228</f>
        <v>0</v>
      </c>
      <c r="AY96" s="1402"/>
      <c r="AZ96" s="1402"/>
      <c r="BA96" s="1402"/>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19" t="s">
        <v>1301</v>
      </c>
      <c r="K98" s="1420"/>
      <c r="L98" s="1420"/>
      <c r="M98" s="1420"/>
      <c r="N98" s="1420"/>
      <c r="O98" s="1420"/>
      <c r="P98" s="1420"/>
      <c r="Q98" s="1420"/>
      <c r="R98" s="1420"/>
      <c r="S98" s="1420"/>
      <c r="T98" s="1420"/>
      <c r="U98" s="1421"/>
      <c r="X98" s="1344" t="s">
        <v>15</v>
      </c>
      <c r="Y98" s="1345"/>
      <c r="Z98" s="1345"/>
      <c r="AA98" s="1346"/>
      <c r="AD98" s="1344" t="s">
        <v>15</v>
      </c>
      <c r="AE98" s="1345"/>
      <c r="AF98" s="1345"/>
      <c r="AG98" s="1346"/>
      <c r="AJ98" s="1344">
        <v>0</v>
      </c>
      <c r="AK98" s="1345"/>
      <c r="AL98" s="1346"/>
      <c r="AN98" s="1344">
        <v>744</v>
      </c>
      <c r="AO98" s="1346"/>
      <c r="AP98" s="197" t="s">
        <v>432</v>
      </c>
      <c r="AS98" s="1283">
        <f>'Control Panel'!T1229</f>
        <v>0</v>
      </c>
      <c r="AT98" s="1284"/>
      <c r="AU98" s="1284"/>
      <c r="AV98" s="1285"/>
      <c r="AX98" s="1402">
        <f>'Control Panel'!U1229</f>
        <v>0</v>
      </c>
      <c r="AY98" s="1402"/>
      <c r="AZ98" s="1402"/>
      <c r="BA98" s="1402"/>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19" t="s">
        <v>1302</v>
      </c>
      <c r="K102" s="1420"/>
      <c r="L102" s="1420"/>
      <c r="M102" s="1420"/>
      <c r="N102" s="1420"/>
      <c r="O102" s="1420"/>
      <c r="P102" s="1420"/>
      <c r="Q102" s="1420"/>
      <c r="R102" s="1420"/>
      <c r="S102" s="1420"/>
      <c r="T102" s="1420"/>
      <c r="U102" s="1421"/>
      <c r="X102" s="1344" t="s">
        <v>15</v>
      </c>
      <c r="Y102" s="1345"/>
      <c r="Z102" s="1345"/>
      <c r="AA102" s="1346"/>
      <c r="AD102" s="1344" t="s">
        <v>15</v>
      </c>
      <c r="AE102" s="1345"/>
      <c r="AF102" s="1345"/>
      <c r="AG102" s="1346"/>
      <c r="AJ102" s="1344">
        <v>0</v>
      </c>
      <c r="AK102" s="1345"/>
      <c r="AL102" s="1346"/>
      <c r="AN102" s="1344">
        <v>744</v>
      </c>
      <c r="AO102" s="1346"/>
      <c r="AP102" s="197" t="s">
        <v>432</v>
      </c>
      <c r="AS102" s="1283">
        <f>'Control Panel'!T1230</f>
        <v>0</v>
      </c>
      <c r="AT102" s="1284"/>
      <c r="AU102" s="1284"/>
      <c r="AV102" s="1285"/>
      <c r="AX102" s="1402">
        <f>'Control Panel'!U1230</f>
        <v>0</v>
      </c>
      <c r="AY102" s="1402"/>
      <c r="AZ102" s="1402"/>
      <c r="BA102" s="1402"/>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19" t="s">
        <v>1303</v>
      </c>
      <c r="K104" s="1420"/>
      <c r="L104" s="1420"/>
      <c r="M104" s="1420"/>
      <c r="N104" s="1420"/>
      <c r="O104" s="1420"/>
      <c r="P104" s="1420"/>
      <c r="Q104" s="1420"/>
      <c r="R104" s="1420"/>
      <c r="S104" s="1420"/>
      <c r="T104" s="1420"/>
      <c r="U104" s="1421"/>
      <c r="X104" s="1344" t="s">
        <v>15</v>
      </c>
      <c r="Y104" s="1345"/>
      <c r="Z104" s="1345"/>
      <c r="AA104" s="1346"/>
      <c r="AD104" s="1344" t="s">
        <v>15</v>
      </c>
      <c r="AE104" s="1345"/>
      <c r="AF104" s="1345"/>
      <c r="AG104" s="1346"/>
      <c r="AJ104" s="1344">
        <v>0</v>
      </c>
      <c r="AK104" s="1345"/>
      <c r="AL104" s="1346"/>
      <c r="AN104" s="1344">
        <v>744</v>
      </c>
      <c r="AO104" s="1346"/>
      <c r="AP104" s="197" t="s">
        <v>432</v>
      </c>
      <c r="AS104" s="1283">
        <f>'Control Panel'!T1231</f>
        <v>0</v>
      </c>
      <c r="AT104" s="1284"/>
      <c r="AU104" s="1284"/>
      <c r="AV104" s="1285"/>
      <c r="AX104" s="1402">
        <f>'Control Panel'!U1231</f>
        <v>0</v>
      </c>
      <c r="AY104" s="1402"/>
      <c r="AZ104" s="1402"/>
      <c r="BA104" s="1402"/>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19" t="s">
        <v>1304</v>
      </c>
      <c r="K106" s="1420"/>
      <c r="L106" s="1420"/>
      <c r="M106" s="1420"/>
      <c r="N106" s="1420"/>
      <c r="O106" s="1420"/>
      <c r="P106" s="1420"/>
      <c r="Q106" s="1420"/>
      <c r="R106" s="1420"/>
      <c r="S106" s="1420"/>
      <c r="T106" s="1420"/>
      <c r="U106" s="1421"/>
      <c r="X106" s="1344" t="s">
        <v>15</v>
      </c>
      <c r="Y106" s="1345"/>
      <c r="Z106" s="1345"/>
      <c r="AA106" s="1346"/>
      <c r="AD106" s="1344" t="s">
        <v>15</v>
      </c>
      <c r="AE106" s="1345"/>
      <c r="AF106" s="1345"/>
      <c r="AG106" s="1346"/>
      <c r="AJ106" s="1344">
        <v>0</v>
      </c>
      <c r="AK106" s="1345"/>
      <c r="AL106" s="1346"/>
      <c r="AN106" s="1344">
        <v>744</v>
      </c>
      <c r="AO106" s="1346"/>
      <c r="AP106" s="197" t="s">
        <v>432</v>
      </c>
      <c r="AS106" s="1283">
        <f>'Control Panel'!T1232</f>
        <v>0</v>
      </c>
      <c r="AT106" s="1284"/>
      <c r="AU106" s="1284"/>
      <c r="AV106" s="1285"/>
      <c r="AX106" s="1402">
        <f>'Control Panel'!U1232</f>
        <v>0</v>
      </c>
      <c r="AY106" s="1402"/>
      <c r="AZ106" s="1402"/>
      <c r="BA106" s="1402"/>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19" t="s">
        <v>1305</v>
      </c>
      <c r="K110" s="1420"/>
      <c r="L110" s="1420"/>
      <c r="M110" s="1420"/>
      <c r="N110" s="1420"/>
      <c r="O110" s="1420"/>
      <c r="P110" s="1420"/>
      <c r="Q110" s="1420"/>
      <c r="R110" s="1420"/>
      <c r="S110" s="1420"/>
      <c r="T110" s="1420"/>
      <c r="U110" s="1421"/>
      <c r="X110" s="1344" t="s">
        <v>15</v>
      </c>
      <c r="Y110" s="1345"/>
      <c r="Z110" s="1345"/>
      <c r="AA110" s="1346"/>
      <c r="AD110" s="1344" t="s">
        <v>15</v>
      </c>
      <c r="AE110" s="1345"/>
      <c r="AF110" s="1345"/>
      <c r="AG110" s="1346"/>
      <c r="AJ110" s="1344">
        <v>0</v>
      </c>
      <c r="AK110" s="1345"/>
      <c r="AL110" s="1346"/>
      <c r="AN110" s="1344">
        <v>744</v>
      </c>
      <c r="AO110" s="1346"/>
      <c r="AP110" s="197" t="s">
        <v>432</v>
      </c>
      <c r="AS110" s="1283">
        <f>'Control Panel'!T1233</f>
        <v>0</v>
      </c>
      <c r="AT110" s="1284"/>
      <c r="AU110" s="1284"/>
      <c r="AV110" s="1285"/>
      <c r="AX110" s="1402">
        <f>'Control Panel'!U1233</f>
        <v>0</v>
      </c>
      <c r="AY110" s="1402"/>
      <c r="AZ110" s="1402"/>
      <c r="BA110" s="1402"/>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19" t="s">
        <v>1306</v>
      </c>
      <c r="K112" s="1420"/>
      <c r="L112" s="1420"/>
      <c r="M112" s="1420"/>
      <c r="N112" s="1420"/>
      <c r="O112" s="1420"/>
      <c r="P112" s="1420"/>
      <c r="Q112" s="1420"/>
      <c r="R112" s="1420"/>
      <c r="S112" s="1420"/>
      <c r="T112" s="1420"/>
      <c r="U112" s="1421"/>
      <c r="X112" s="1344" t="s">
        <v>15</v>
      </c>
      <c r="Y112" s="1345"/>
      <c r="Z112" s="1345"/>
      <c r="AA112" s="1346"/>
      <c r="AD112" s="1344" t="s">
        <v>15</v>
      </c>
      <c r="AE112" s="1345"/>
      <c r="AF112" s="1345"/>
      <c r="AG112" s="1346"/>
      <c r="AJ112" s="1344">
        <v>0</v>
      </c>
      <c r="AK112" s="1345"/>
      <c r="AL112" s="1346"/>
      <c r="AN112" s="1344">
        <v>744</v>
      </c>
      <c r="AO112" s="1346"/>
      <c r="AP112" s="197" t="s">
        <v>432</v>
      </c>
      <c r="AS112" s="1283">
        <f>'Control Panel'!T1234</f>
        <v>0</v>
      </c>
      <c r="AT112" s="1284"/>
      <c r="AU112" s="1284"/>
      <c r="AV112" s="1285"/>
      <c r="AX112" s="1402">
        <f>'Control Panel'!U1234</f>
        <v>0</v>
      </c>
      <c r="AY112" s="1402"/>
      <c r="AZ112" s="1402"/>
      <c r="BA112" s="1402"/>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296"/>
      <c r="U114" s="1296"/>
      <c r="V114" s="1296"/>
      <c r="W114" s="1296"/>
      <c r="X114" s="1296"/>
      <c r="Y114" s="1296"/>
      <c r="Z114" s="163"/>
      <c r="AA114" s="163"/>
      <c r="AB114" s="163"/>
      <c r="AC114" s="1296"/>
      <c r="AD114" s="1296"/>
      <c r="AE114" s="1296"/>
      <c r="AF114" s="1296"/>
      <c r="AG114" s="1296"/>
      <c r="AH114" s="1296"/>
      <c r="AI114" s="163"/>
      <c r="AJ114" s="163"/>
      <c r="AK114" s="163"/>
      <c r="AL114" s="163"/>
      <c r="AM114" s="163"/>
      <c r="AN114" s="163"/>
      <c r="AO114" s="1294" t="s">
        <v>353</v>
      </c>
      <c r="AP114" s="1294"/>
      <c r="AQ114" s="1294"/>
      <c r="AR114" s="1294"/>
      <c r="AS114" s="1294"/>
      <c r="AT114" s="1294"/>
      <c r="AU114" s="1294"/>
      <c r="AV114" s="1294"/>
      <c r="AW114" s="1294"/>
      <c r="AX114" s="1377">
        <f>'Control Panel'!U1235</f>
        <v>0</v>
      </c>
      <c r="AY114" s="1377"/>
      <c r="AZ114" s="1377"/>
      <c r="BA114" s="1377"/>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295" t="s">
        <v>480</v>
      </c>
      <c r="AN115" s="1295"/>
      <c r="AO115" s="1295"/>
      <c r="AP115" s="1295"/>
      <c r="AQ115" s="1295"/>
      <c r="AR115" s="1295"/>
      <c r="AS115" s="1295"/>
      <c r="AT115" s="1295"/>
      <c r="AU115" s="1295"/>
      <c r="AV115" s="1295"/>
      <c r="AW115" s="1295"/>
      <c r="AX115" s="1481">
        <f>'Control Panel'!T1235</f>
        <v>0</v>
      </c>
      <c r="AY115" s="1481"/>
      <c r="AZ115" s="1481"/>
      <c r="BA115" s="1481"/>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4"/>
      <c r="D117" s="1274"/>
      <c r="E117" s="1274"/>
      <c r="F117" s="1274"/>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4"/>
      <c r="D118" s="1274"/>
      <c r="E118" s="1274"/>
      <c r="F118" s="1274"/>
      <c r="G118" s="163"/>
      <c r="H118" s="163"/>
      <c r="I118" s="1467" t="s">
        <v>581</v>
      </c>
      <c r="J118" s="1467"/>
      <c r="K118" s="1467"/>
      <c r="L118" s="1467"/>
      <c r="M118" s="1467"/>
      <c r="N118" s="1467"/>
      <c r="O118" s="1467"/>
      <c r="P118" s="1467"/>
      <c r="Q118" s="1467"/>
      <c r="R118" s="1467"/>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16"/>
      <c r="AQ118" s="1416"/>
      <c r="AR118" s="1416"/>
      <c r="AS118" s="1416"/>
      <c r="AT118" s="1416"/>
      <c r="AU118" s="1416"/>
      <c r="AV118" s="1416"/>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4"/>
      <c r="D119" s="1274"/>
      <c r="E119" s="1274"/>
      <c r="F119" s="1274"/>
      <c r="G119" s="163"/>
      <c r="H119" s="163"/>
      <c r="I119" s="1467"/>
      <c r="J119" s="1467"/>
      <c r="K119" s="1467"/>
      <c r="L119" s="1467"/>
      <c r="M119" s="1467"/>
      <c r="N119" s="1467"/>
      <c r="O119" s="1467"/>
      <c r="P119" s="1467"/>
      <c r="Q119" s="1467"/>
      <c r="R119" s="1467"/>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16"/>
      <c r="AQ119" s="1416"/>
      <c r="AR119" s="1416"/>
      <c r="AS119" s="1416"/>
      <c r="AT119" s="1416"/>
      <c r="AU119" s="1416"/>
      <c r="AV119" s="1416"/>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4"/>
      <c r="D120" s="1274"/>
      <c r="E120" s="1274"/>
      <c r="F120" s="1274"/>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393" t="s">
        <v>519</v>
      </c>
      <c r="Y121" s="1393"/>
      <c r="Z121" s="1393"/>
      <c r="AA121" s="1393"/>
      <c r="AB121" s="1393"/>
      <c r="AC121" s="1393"/>
      <c r="AD121" s="1393"/>
      <c r="AE121" s="1393"/>
      <c r="AF121" s="1393"/>
      <c r="AG121" s="1393"/>
      <c r="AH121" s="1393"/>
      <c r="AI121" s="1393"/>
      <c r="AJ121" s="1393"/>
      <c r="AK121" s="1393"/>
      <c r="AL121" s="1393"/>
      <c r="AM121" s="1393"/>
      <c r="AN121" s="1393"/>
      <c r="AO121" s="1393"/>
      <c r="AP121" s="1475"/>
      <c r="AQ121" s="322"/>
      <c r="AS121" s="1393" t="s">
        <v>352</v>
      </c>
      <c r="AT121" s="1393"/>
      <c r="AU121" s="1393"/>
      <c r="AV121" s="1393"/>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307" t="s">
        <v>1232</v>
      </c>
      <c r="X123" s="1307"/>
      <c r="Y123" s="1307"/>
      <c r="Z123" s="1307"/>
      <c r="AA123" s="1307"/>
      <c r="AB123" s="1307"/>
      <c r="AE123" s="1311" t="s">
        <v>367</v>
      </c>
      <c r="AF123" s="1311"/>
      <c r="AG123" s="1311"/>
      <c r="AH123" s="1311"/>
      <c r="AI123" s="1311"/>
      <c r="AJ123" s="466"/>
      <c r="AK123" s="1307" t="s">
        <v>629</v>
      </c>
      <c r="AL123" s="1307"/>
      <c r="AM123" s="1307"/>
      <c r="AO123" s="1307" t="s">
        <v>1187</v>
      </c>
      <c r="AP123" s="1307"/>
      <c r="AQ123" s="466"/>
      <c r="AS123" s="1466" t="s">
        <v>477</v>
      </c>
      <c r="AT123" s="1466"/>
      <c r="AU123" s="1466"/>
      <c r="AV123" s="1466"/>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19" t="s">
        <v>1297</v>
      </c>
      <c r="K125" s="1420"/>
      <c r="L125" s="1420"/>
      <c r="M125" s="1420"/>
      <c r="N125" s="1420"/>
      <c r="O125" s="1420"/>
      <c r="P125" s="1420"/>
      <c r="Q125" s="1420"/>
      <c r="R125" s="1420"/>
      <c r="S125" s="1420"/>
      <c r="T125" s="1420"/>
      <c r="U125" s="1421"/>
      <c r="X125" s="1344" t="s">
        <v>15</v>
      </c>
      <c r="Y125" s="1345"/>
      <c r="Z125" s="1345"/>
      <c r="AA125" s="1346"/>
      <c r="AD125" s="1440" t="s">
        <v>516</v>
      </c>
      <c r="AE125" s="1441"/>
      <c r="AF125" s="1441"/>
      <c r="AG125" s="1441"/>
      <c r="AH125" s="1441"/>
      <c r="AI125" s="1442"/>
      <c r="AK125" s="1344">
        <v>0</v>
      </c>
      <c r="AL125" s="1345"/>
      <c r="AM125" s="1346"/>
      <c r="AO125" s="1344">
        <v>744</v>
      </c>
      <c r="AP125" s="1346"/>
      <c r="AQ125" s="197" t="s">
        <v>432</v>
      </c>
      <c r="AS125" s="1283">
        <f>'Control Panel'!AA1274</f>
        <v>0</v>
      </c>
      <c r="AT125" s="1284"/>
      <c r="AU125" s="1284"/>
      <c r="AV125" s="1285"/>
      <c r="AX125" s="1402">
        <f>'Control Panel'!AB1274</f>
        <v>0</v>
      </c>
      <c r="AY125" s="1402"/>
      <c r="AZ125" s="1402"/>
      <c r="BA125" s="1402"/>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19" t="s">
        <v>1298</v>
      </c>
      <c r="K127" s="1420"/>
      <c r="L127" s="1420"/>
      <c r="M127" s="1420"/>
      <c r="N127" s="1420"/>
      <c r="O127" s="1420"/>
      <c r="P127" s="1420"/>
      <c r="Q127" s="1420"/>
      <c r="R127" s="1420"/>
      <c r="S127" s="1420"/>
      <c r="T127" s="1420"/>
      <c r="U127" s="1421"/>
      <c r="X127" s="1344" t="s">
        <v>15</v>
      </c>
      <c r="Y127" s="1345"/>
      <c r="Z127" s="1345"/>
      <c r="AA127" s="1346"/>
      <c r="AD127" s="1440" t="s">
        <v>516</v>
      </c>
      <c r="AE127" s="1441"/>
      <c r="AF127" s="1441"/>
      <c r="AG127" s="1441"/>
      <c r="AH127" s="1441"/>
      <c r="AI127" s="1442"/>
      <c r="AK127" s="1344">
        <v>0</v>
      </c>
      <c r="AL127" s="1345"/>
      <c r="AM127" s="1346"/>
      <c r="AO127" s="1344">
        <v>744</v>
      </c>
      <c r="AP127" s="1346"/>
      <c r="AQ127" s="197" t="s">
        <v>432</v>
      </c>
      <c r="AS127" s="1283">
        <f>'Control Panel'!AA1275</f>
        <v>0</v>
      </c>
      <c r="AT127" s="1284"/>
      <c r="AU127" s="1284"/>
      <c r="AV127" s="1285"/>
      <c r="AX127" s="1402">
        <f>'Control Panel'!AB1275</f>
        <v>0</v>
      </c>
      <c r="AY127" s="1402"/>
      <c r="AZ127" s="1402"/>
      <c r="BA127" s="1402"/>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19" t="s">
        <v>1299</v>
      </c>
      <c r="K129" s="1420"/>
      <c r="L129" s="1420"/>
      <c r="M129" s="1420"/>
      <c r="N129" s="1420"/>
      <c r="O129" s="1420"/>
      <c r="P129" s="1420"/>
      <c r="Q129" s="1420"/>
      <c r="R129" s="1420"/>
      <c r="S129" s="1420"/>
      <c r="T129" s="1420"/>
      <c r="U129" s="1421"/>
      <c r="X129" s="1344" t="s">
        <v>15</v>
      </c>
      <c r="Y129" s="1345"/>
      <c r="Z129" s="1345"/>
      <c r="AA129" s="1346"/>
      <c r="AD129" s="1440" t="s">
        <v>516</v>
      </c>
      <c r="AE129" s="1441"/>
      <c r="AF129" s="1441"/>
      <c r="AG129" s="1441"/>
      <c r="AH129" s="1441"/>
      <c r="AI129" s="1442"/>
      <c r="AK129" s="1344">
        <v>0</v>
      </c>
      <c r="AL129" s="1345"/>
      <c r="AM129" s="1346"/>
      <c r="AO129" s="1344">
        <v>744</v>
      </c>
      <c r="AP129" s="1346"/>
      <c r="AQ129" s="197" t="s">
        <v>432</v>
      </c>
      <c r="AS129" s="1283">
        <f>'Control Panel'!AA1276</f>
        <v>0</v>
      </c>
      <c r="AT129" s="1284"/>
      <c r="AU129" s="1284"/>
      <c r="AV129" s="1285"/>
      <c r="AX129" s="1402">
        <f>'Control Panel'!AB1276</f>
        <v>0</v>
      </c>
      <c r="AY129" s="1402"/>
      <c r="AZ129" s="1402"/>
      <c r="BA129" s="1402"/>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19" t="s">
        <v>1300</v>
      </c>
      <c r="K131" s="1420"/>
      <c r="L131" s="1420"/>
      <c r="M131" s="1420"/>
      <c r="N131" s="1420"/>
      <c r="O131" s="1420"/>
      <c r="P131" s="1420"/>
      <c r="Q131" s="1420"/>
      <c r="R131" s="1420"/>
      <c r="S131" s="1420"/>
      <c r="T131" s="1420"/>
      <c r="U131" s="1421"/>
      <c r="X131" s="1344" t="s">
        <v>15</v>
      </c>
      <c r="Y131" s="1345"/>
      <c r="Z131" s="1345"/>
      <c r="AA131" s="1346"/>
      <c r="AD131" s="1440" t="s">
        <v>516</v>
      </c>
      <c r="AE131" s="1441"/>
      <c r="AF131" s="1441"/>
      <c r="AG131" s="1441"/>
      <c r="AH131" s="1441"/>
      <c r="AI131" s="1442"/>
      <c r="AK131" s="1344">
        <v>0</v>
      </c>
      <c r="AL131" s="1345"/>
      <c r="AM131" s="1346"/>
      <c r="AO131" s="1344">
        <v>744</v>
      </c>
      <c r="AP131" s="1346"/>
      <c r="AQ131" s="197" t="s">
        <v>432</v>
      </c>
      <c r="AS131" s="1283">
        <f>'Control Panel'!AA1277</f>
        <v>0</v>
      </c>
      <c r="AT131" s="1284"/>
      <c r="AU131" s="1284"/>
      <c r="AV131" s="1285"/>
      <c r="AX131" s="1402">
        <f>'Control Panel'!AB1277</f>
        <v>0</v>
      </c>
      <c r="AY131" s="1402"/>
      <c r="AZ131" s="1402"/>
      <c r="BA131" s="1402"/>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19" t="s">
        <v>1301</v>
      </c>
      <c r="K133" s="1420"/>
      <c r="L133" s="1420"/>
      <c r="M133" s="1420"/>
      <c r="N133" s="1420"/>
      <c r="O133" s="1420"/>
      <c r="P133" s="1420"/>
      <c r="Q133" s="1420"/>
      <c r="R133" s="1420"/>
      <c r="S133" s="1420"/>
      <c r="T133" s="1420"/>
      <c r="U133" s="1421"/>
      <c r="X133" s="1344" t="s">
        <v>15</v>
      </c>
      <c r="Y133" s="1345"/>
      <c r="Z133" s="1345"/>
      <c r="AA133" s="1346"/>
      <c r="AD133" s="1440" t="s">
        <v>516</v>
      </c>
      <c r="AE133" s="1441"/>
      <c r="AF133" s="1441"/>
      <c r="AG133" s="1441"/>
      <c r="AH133" s="1441"/>
      <c r="AI133" s="1442"/>
      <c r="AK133" s="1344">
        <v>0</v>
      </c>
      <c r="AL133" s="1345"/>
      <c r="AM133" s="1346"/>
      <c r="AO133" s="1344">
        <v>744</v>
      </c>
      <c r="AP133" s="1346"/>
      <c r="AQ133" s="197" t="s">
        <v>432</v>
      </c>
      <c r="AS133" s="1283">
        <f>'Control Panel'!AA1278</f>
        <v>0</v>
      </c>
      <c r="AT133" s="1284"/>
      <c r="AU133" s="1284"/>
      <c r="AV133" s="1285"/>
      <c r="AX133" s="1402">
        <f>'Control Panel'!AB1278</f>
        <v>0</v>
      </c>
      <c r="AY133" s="1402"/>
      <c r="AZ133" s="1402"/>
      <c r="BA133" s="1402"/>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19" t="s">
        <v>1302</v>
      </c>
      <c r="K137" s="1420"/>
      <c r="L137" s="1420"/>
      <c r="M137" s="1420"/>
      <c r="N137" s="1420"/>
      <c r="O137" s="1420"/>
      <c r="P137" s="1420"/>
      <c r="Q137" s="1420"/>
      <c r="R137" s="1420"/>
      <c r="S137" s="1420"/>
      <c r="T137" s="1420"/>
      <c r="U137" s="1421"/>
      <c r="X137" s="1344" t="s">
        <v>15</v>
      </c>
      <c r="Y137" s="1345"/>
      <c r="Z137" s="1345"/>
      <c r="AA137" s="1346"/>
      <c r="AD137" s="1440" t="s">
        <v>516</v>
      </c>
      <c r="AE137" s="1441"/>
      <c r="AF137" s="1441"/>
      <c r="AG137" s="1441"/>
      <c r="AH137" s="1441"/>
      <c r="AI137" s="1442"/>
      <c r="AK137" s="1344">
        <v>0</v>
      </c>
      <c r="AL137" s="1345"/>
      <c r="AM137" s="1346"/>
      <c r="AO137" s="1344">
        <v>744</v>
      </c>
      <c r="AP137" s="1346"/>
      <c r="AQ137" s="197" t="s">
        <v>432</v>
      </c>
      <c r="AS137" s="1283">
        <f>'Control Panel'!AA1279</f>
        <v>0</v>
      </c>
      <c r="AT137" s="1284"/>
      <c r="AU137" s="1284"/>
      <c r="AV137" s="1285"/>
      <c r="AX137" s="1402">
        <f>'Control Panel'!AB1279</f>
        <v>0</v>
      </c>
      <c r="AY137" s="1402"/>
      <c r="AZ137" s="1402"/>
      <c r="BA137" s="1402"/>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19" t="s">
        <v>1303</v>
      </c>
      <c r="K139" s="1420"/>
      <c r="L139" s="1420"/>
      <c r="M139" s="1420"/>
      <c r="N139" s="1420"/>
      <c r="O139" s="1420"/>
      <c r="P139" s="1420"/>
      <c r="Q139" s="1420"/>
      <c r="R139" s="1420"/>
      <c r="S139" s="1420"/>
      <c r="T139" s="1420"/>
      <c r="U139" s="1421"/>
      <c r="X139" s="1344" t="s">
        <v>15</v>
      </c>
      <c r="Y139" s="1345"/>
      <c r="Z139" s="1345"/>
      <c r="AA139" s="1346"/>
      <c r="AD139" s="1440" t="s">
        <v>516</v>
      </c>
      <c r="AE139" s="1441"/>
      <c r="AF139" s="1441"/>
      <c r="AG139" s="1441"/>
      <c r="AH139" s="1441"/>
      <c r="AI139" s="1442"/>
      <c r="AK139" s="1344">
        <v>0</v>
      </c>
      <c r="AL139" s="1345"/>
      <c r="AM139" s="1346"/>
      <c r="AO139" s="1344">
        <v>744</v>
      </c>
      <c r="AP139" s="1346"/>
      <c r="AQ139" s="197" t="s">
        <v>432</v>
      </c>
      <c r="AS139" s="1283">
        <f>'Control Panel'!AA1280</f>
        <v>0</v>
      </c>
      <c r="AT139" s="1284"/>
      <c r="AU139" s="1284"/>
      <c r="AV139" s="1285"/>
      <c r="AX139" s="1402">
        <f>'Control Panel'!AB1280</f>
        <v>0</v>
      </c>
      <c r="AY139" s="1402"/>
      <c r="AZ139" s="1402"/>
      <c r="BA139" s="1402"/>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19" t="s">
        <v>1304</v>
      </c>
      <c r="K141" s="1420"/>
      <c r="L141" s="1420"/>
      <c r="M141" s="1420"/>
      <c r="N141" s="1420"/>
      <c r="O141" s="1420"/>
      <c r="P141" s="1420"/>
      <c r="Q141" s="1420"/>
      <c r="R141" s="1420"/>
      <c r="S141" s="1420"/>
      <c r="T141" s="1420"/>
      <c r="U141" s="1421"/>
      <c r="X141" s="1344" t="s">
        <v>15</v>
      </c>
      <c r="Y141" s="1345"/>
      <c r="Z141" s="1345"/>
      <c r="AA141" s="1346"/>
      <c r="AD141" s="1440" t="s">
        <v>516</v>
      </c>
      <c r="AE141" s="1441"/>
      <c r="AF141" s="1441"/>
      <c r="AG141" s="1441"/>
      <c r="AH141" s="1441"/>
      <c r="AI141" s="1442"/>
      <c r="AK141" s="1344">
        <v>0</v>
      </c>
      <c r="AL141" s="1345"/>
      <c r="AM141" s="1346"/>
      <c r="AO141" s="1344">
        <v>744</v>
      </c>
      <c r="AP141" s="1346"/>
      <c r="AQ141" s="197" t="s">
        <v>432</v>
      </c>
      <c r="AS141" s="1283">
        <f>'Control Panel'!AA1281</f>
        <v>0</v>
      </c>
      <c r="AT141" s="1284"/>
      <c r="AU141" s="1284"/>
      <c r="AV141" s="1285"/>
      <c r="AX141" s="1402">
        <f>'Control Panel'!AB1281</f>
        <v>0</v>
      </c>
      <c r="AY141" s="1402"/>
      <c r="AZ141" s="1402"/>
      <c r="BA141" s="1402"/>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19" t="s">
        <v>1305</v>
      </c>
      <c r="K145" s="1420"/>
      <c r="L145" s="1420"/>
      <c r="M145" s="1420"/>
      <c r="N145" s="1420"/>
      <c r="O145" s="1420"/>
      <c r="P145" s="1420"/>
      <c r="Q145" s="1420"/>
      <c r="R145" s="1420"/>
      <c r="S145" s="1420"/>
      <c r="T145" s="1420"/>
      <c r="U145" s="1421"/>
      <c r="X145" s="1344" t="s">
        <v>15</v>
      </c>
      <c r="Y145" s="1345"/>
      <c r="Z145" s="1345"/>
      <c r="AA145" s="1346"/>
      <c r="AD145" s="1440" t="s">
        <v>516</v>
      </c>
      <c r="AE145" s="1441"/>
      <c r="AF145" s="1441"/>
      <c r="AG145" s="1441"/>
      <c r="AH145" s="1441"/>
      <c r="AI145" s="1442"/>
      <c r="AK145" s="1344">
        <v>0</v>
      </c>
      <c r="AL145" s="1345"/>
      <c r="AM145" s="1346"/>
      <c r="AO145" s="1344">
        <v>744</v>
      </c>
      <c r="AP145" s="1346"/>
      <c r="AQ145" s="197" t="s">
        <v>432</v>
      </c>
      <c r="AS145" s="1283">
        <f>'Control Panel'!AA1282</f>
        <v>0</v>
      </c>
      <c r="AT145" s="1284"/>
      <c r="AU145" s="1284"/>
      <c r="AV145" s="1285"/>
      <c r="AX145" s="1402">
        <f>'Control Panel'!AB1282</f>
        <v>0</v>
      </c>
      <c r="AY145" s="1402"/>
      <c r="AZ145" s="1402"/>
      <c r="BA145" s="1402"/>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19" t="s">
        <v>1306</v>
      </c>
      <c r="K147" s="1420"/>
      <c r="L147" s="1420"/>
      <c r="M147" s="1420"/>
      <c r="N147" s="1420"/>
      <c r="O147" s="1420"/>
      <c r="P147" s="1420"/>
      <c r="Q147" s="1420"/>
      <c r="R147" s="1420"/>
      <c r="S147" s="1420"/>
      <c r="T147" s="1420"/>
      <c r="U147" s="1421"/>
      <c r="X147" s="1344" t="s">
        <v>15</v>
      </c>
      <c r="Y147" s="1345"/>
      <c r="Z147" s="1345"/>
      <c r="AA147" s="1346"/>
      <c r="AD147" s="1440" t="s">
        <v>516</v>
      </c>
      <c r="AE147" s="1441"/>
      <c r="AF147" s="1441"/>
      <c r="AG147" s="1441"/>
      <c r="AH147" s="1441"/>
      <c r="AI147" s="1442"/>
      <c r="AK147" s="1344">
        <v>0</v>
      </c>
      <c r="AL147" s="1345"/>
      <c r="AM147" s="1346"/>
      <c r="AO147" s="1344">
        <v>744</v>
      </c>
      <c r="AP147" s="1346"/>
      <c r="AQ147" s="197" t="s">
        <v>432</v>
      </c>
      <c r="AS147" s="1283">
        <f>'Control Panel'!AA1283</f>
        <v>0</v>
      </c>
      <c r="AT147" s="1284"/>
      <c r="AU147" s="1284"/>
      <c r="AV147" s="1285"/>
      <c r="AX147" s="1402">
        <f>'Control Panel'!AB1283</f>
        <v>0</v>
      </c>
      <c r="AY147" s="1402"/>
      <c r="AZ147" s="1402"/>
      <c r="BA147" s="1402"/>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294" t="s">
        <v>526</v>
      </c>
      <c r="AP150" s="1294"/>
      <c r="AQ150" s="1294"/>
      <c r="AR150" s="1294"/>
      <c r="AS150" s="1294"/>
      <c r="AT150" s="1294"/>
      <c r="AU150" s="1294"/>
      <c r="AV150" s="1294"/>
      <c r="AW150" s="1294"/>
      <c r="AX150" s="1377">
        <f>'Control Panel'!AB1284</f>
        <v>0</v>
      </c>
      <c r="AY150" s="1377"/>
      <c r="AZ150" s="1377"/>
      <c r="BA150" s="1377"/>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295" t="s">
        <v>480</v>
      </c>
      <c r="AN151" s="1295"/>
      <c r="AO151" s="1295"/>
      <c r="AP151" s="1295"/>
      <c r="AQ151" s="1295"/>
      <c r="AR151" s="1295"/>
      <c r="AS151" s="1295"/>
      <c r="AT151" s="1295"/>
      <c r="AU151" s="1295"/>
      <c r="AV151" s="1295"/>
      <c r="AW151" s="1295"/>
      <c r="AX151" s="1481">
        <f>'Control Panel'!AA1284</f>
        <v>0</v>
      </c>
      <c r="AY151" s="1481"/>
      <c r="AZ151" s="1481"/>
      <c r="BA151" s="1481"/>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16"/>
      <c r="AR153" s="1416"/>
      <c r="AS153" s="1416"/>
      <c r="AT153" s="1416"/>
      <c r="AU153" s="1416"/>
      <c r="AV153" s="1416"/>
      <c r="AW153" s="1416"/>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398">
        <v>0</v>
      </c>
      <c r="Q155" s="1399"/>
      <c r="R155" s="1400"/>
      <c r="S155" s="163" t="s">
        <v>432</v>
      </c>
      <c r="T155" s="163"/>
      <c r="Y155" s="163"/>
      <c r="Z155" s="1266" t="s">
        <v>3523</v>
      </c>
      <c r="AA155" s="1266"/>
      <c r="AB155" s="1266"/>
      <c r="AC155" s="1266"/>
      <c r="AE155" s="1398">
        <v>0</v>
      </c>
      <c r="AF155" s="1399"/>
      <c r="AG155" s="1400"/>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294" t="s">
        <v>3525</v>
      </c>
      <c r="AP157" s="1294"/>
      <c r="AQ157" s="1294"/>
      <c r="AR157" s="1294"/>
      <c r="AS157" s="1294"/>
      <c r="AT157" s="1294"/>
      <c r="AU157" s="1294"/>
      <c r="AV157" s="1294"/>
      <c r="AW157" s="1294"/>
      <c r="AX157" s="1482">
        <f>'Control Panel'!C832</f>
        <v>0</v>
      </c>
      <c r="AY157" s="1377"/>
      <c r="AZ157" s="1377"/>
      <c r="BA157" s="1377"/>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24" t="s">
        <v>4811</v>
      </c>
      <c r="D159" s="1424"/>
      <c r="E159" s="1424"/>
      <c r="F159" s="1424"/>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11"/>
      <c r="D160" s="1411"/>
      <c r="E160" s="1411"/>
      <c r="F160" s="1411"/>
      <c r="G160" s="163"/>
      <c r="I160" s="1410" t="s">
        <v>64</v>
      </c>
      <c r="J160" s="1410"/>
      <c r="K160" s="1410"/>
      <c r="L160" s="1410"/>
      <c r="M160" s="1410"/>
      <c r="N160" s="1410"/>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16"/>
      <c r="AQ160" s="1416"/>
      <c r="AR160" s="1416"/>
      <c r="AS160" s="1416"/>
      <c r="AT160" s="1416"/>
      <c r="AU160" s="1416"/>
      <c r="AV160" s="1416"/>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11"/>
      <c r="D161" s="1411"/>
      <c r="E161" s="1411"/>
      <c r="F161" s="1411"/>
      <c r="G161" s="163"/>
      <c r="I161" s="1410"/>
      <c r="J161" s="1410"/>
      <c r="K161" s="1410"/>
      <c r="L161" s="1410"/>
      <c r="M161" s="1410"/>
      <c r="N161" s="1410"/>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16"/>
      <c r="AQ161" s="1416"/>
      <c r="AR161" s="1416"/>
      <c r="AS161" s="1416"/>
      <c r="AT161" s="1416"/>
      <c r="AU161" s="1416"/>
      <c r="AV161" s="1416"/>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11"/>
      <c r="D162" s="1411"/>
      <c r="E162" s="1411"/>
      <c r="F162" s="1411"/>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393" t="s">
        <v>379</v>
      </c>
      <c r="Z163" s="1393"/>
      <c r="AA163" s="1393"/>
      <c r="AB163" s="1393"/>
      <c r="AC163" s="1393"/>
      <c r="AD163" s="1393"/>
      <c r="AE163" s="1393"/>
      <c r="AF163" s="1393"/>
      <c r="AG163" s="1393"/>
      <c r="AH163" s="1393"/>
      <c r="AI163" s="1393"/>
      <c r="AJ163" s="1393"/>
      <c r="AK163" s="1393"/>
      <c r="AL163" s="1393"/>
      <c r="AM163" s="1393"/>
      <c r="AN163" s="1393"/>
      <c r="AR163" s="1393" t="s">
        <v>352</v>
      </c>
      <c r="AS163" s="1393"/>
      <c r="AT163" s="1393"/>
      <c r="AU163" s="1393"/>
      <c r="AV163" s="1393"/>
      <c r="AW163" s="1393"/>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307" t="s">
        <v>351</v>
      </c>
      <c r="AA165" s="1307"/>
      <c r="AB165" s="1307"/>
      <c r="AC165" s="1307"/>
      <c r="AD165" s="1307"/>
      <c r="AJ165" s="1307" t="s">
        <v>1187</v>
      </c>
      <c r="AK165" s="1307"/>
      <c r="AL165" s="1307"/>
      <c r="AM165" s="1307"/>
      <c r="AN165" s="1307"/>
      <c r="AR165" s="1307" t="s">
        <v>477</v>
      </c>
      <c r="AS165" s="1307"/>
      <c r="AT165" s="1307"/>
      <c r="AU165" s="1307"/>
      <c r="AV165" s="1307"/>
      <c r="AW165" s="1307"/>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19" t="s">
        <v>1315</v>
      </c>
      <c r="K167" s="1420"/>
      <c r="L167" s="1420"/>
      <c r="M167" s="1420"/>
      <c r="N167" s="1420"/>
      <c r="O167" s="1420"/>
      <c r="P167" s="1420"/>
      <c r="Q167" s="1420"/>
      <c r="R167" s="1420"/>
      <c r="S167" s="1420"/>
      <c r="T167" s="1420"/>
      <c r="U167" s="1421"/>
      <c r="AA167" s="1398">
        <v>0</v>
      </c>
      <c r="AB167" s="1399"/>
      <c r="AC167" s="1400"/>
      <c r="AK167" s="1344">
        <v>744</v>
      </c>
      <c r="AL167" s="1346"/>
      <c r="AM167" s="197" t="s">
        <v>432</v>
      </c>
      <c r="AS167" s="1283">
        <f>'Control Panel'!K857</f>
        <v>0</v>
      </c>
      <c r="AT167" s="1284"/>
      <c r="AU167" s="1284"/>
      <c r="AV167" s="1285"/>
      <c r="AW167" s="163"/>
      <c r="AX167" s="1402">
        <f>'Control Panel'!L857</f>
        <v>0</v>
      </c>
      <c r="AY167" s="1402"/>
      <c r="AZ167" s="1402"/>
      <c r="BA167" s="1402"/>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19" t="s">
        <v>1298</v>
      </c>
      <c r="K169" s="1420"/>
      <c r="L169" s="1420"/>
      <c r="M169" s="1420"/>
      <c r="N169" s="1420"/>
      <c r="O169" s="1420"/>
      <c r="P169" s="1420"/>
      <c r="Q169" s="1420"/>
      <c r="R169" s="1420"/>
      <c r="S169" s="1420"/>
      <c r="T169" s="1420"/>
      <c r="U169" s="1421"/>
      <c r="AA169" s="1398">
        <v>0</v>
      </c>
      <c r="AB169" s="1399"/>
      <c r="AC169" s="1400"/>
      <c r="AK169" s="1344">
        <v>744</v>
      </c>
      <c r="AL169" s="1346"/>
      <c r="AM169" s="197" t="s">
        <v>432</v>
      </c>
      <c r="AS169" s="1283">
        <f>'Control Panel'!K858</f>
        <v>0</v>
      </c>
      <c r="AT169" s="1284"/>
      <c r="AU169" s="1284"/>
      <c r="AV169" s="1285"/>
      <c r="AW169" s="163"/>
      <c r="AX169" s="1402">
        <f>'Control Panel'!L858</f>
        <v>0</v>
      </c>
      <c r="AY169" s="1402"/>
      <c r="AZ169" s="1402"/>
      <c r="BA169" s="1402"/>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19" t="s">
        <v>1299</v>
      </c>
      <c r="K171" s="1420"/>
      <c r="L171" s="1420"/>
      <c r="M171" s="1420"/>
      <c r="N171" s="1420"/>
      <c r="O171" s="1420"/>
      <c r="P171" s="1420"/>
      <c r="Q171" s="1420"/>
      <c r="R171" s="1420"/>
      <c r="S171" s="1420"/>
      <c r="T171" s="1420"/>
      <c r="U171" s="1421"/>
      <c r="AA171" s="1398">
        <v>0</v>
      </c>
      <c r="AB171" s="1399"/>
      <c r="AC171" s="1400"/>
      <c r="AK171" s="1344">
        <v>744</v>
      </c>
      <c r="AL171" s="1346"/>
      <c r="AM171" s="197" t="s">
        <v>432</v>
      </c>
      <c r="AQ171" s="163"/>
      <c r="AS171" s="1283">
        <f>'Control Panel'!K859</f>
        <v>0</v>
      </c>
      <c r="AT171" s="1284"/>
      <c r="AU171" s="1284"/>
      <c r="AV171" s="1285"/>
      <c r="AW171" s="163"/>
      <c r="AX171" s="1402">
        <f>'Control Panel'!L859</f>
        <v>0</v>
      </c>
      <c r="AY171" s="1402"/>
      <c r="AZ171" s="1402"/>
      <c r="BA171" s="1402"/>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19" t="s">
        <v>1300</v>
      </c>
      <c r="K173" s="1420"/>
      <c r="L173" s="1420"/>
      <c r="M173" s="1420"/>
      <c r="N173" s="1420"/>
      <c r="O173" s="1420"/>
      <c r="P173" s="1420"/>
      <c r="Q173" s="1420"/>
      <c r="R173" s="1420"/>
      <c r="S173" s="1420"/>
      <c r="T173" s="1420"/>
      <c r="U173" s="1421"/>
      <c r="AA173" s="1398">
        <v>0</v>
      </c>
      <c r="AB173" s="1399"/>
      <c r="AC173" s="1400"/>
      <c r="AK173" s="1344">
        <v>744</v>
      </c>
      <c r="AL173" s="1346"/>
      <c r="AM173" s="197" t="s">
        <v>432</v>
      </c>
      <c r="AQ173" s="163"/>
      <c r="AS173" s="1283">
        <f>'Control Panel'!K860</f>
        <v>0</v>
      </c>
      <c r="AT173" s="1284"/>
      <c r="AU173" s="1284"/>
      <c r="AV173" s="1285"/>
      <c r="AW173" s="163"/>
      <c r="AX173" s="1402">
        <f>'Control Panel'!L860</f>
        <v>0</v>
      </c>
      <c r="AY173" s="1402"/>
      <c r="AZ173" s="1402"/>
      <c r="BA173" s="1402"/>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19" t="s">
        <v>1301</v>
      </c>
      <c r="K175" s="1420"/>
      <c r="L175" s="1420"/>
      <c r="M175" s="1420"/>
      <c r="N175" s="1420"/>
      <c r="O175" s="1420"/>
      <c r="P175" s="1420"/>
      <c r="Q175" s="1420"/>
      <c r="R175" s="1420"/>
      <c r="S175" s="1420"/>
      <c r="T175" s="1420"/>
      <c r="U175" s="1421"/>
      <c r="AA175" s="1398">
        <v>0</v>
      </c>
      <c r="AB175" s="1399"/>
      <c r="AC175" s="1400"/>
      <c r="AK175" s="1344">
        <v>744</v>
      </c>
      <c r="AL175" s="1346"/>
      <c r="AM175" s="197" t="s">
        <v>432</v>
      </c>
      <c r="AQ175" s="163"/>
      <c r="AS175" s="1283">
        <f>'Control Panel'!K861</f>
        <v>0</v>
      </c>
      <c r="AT175" s="1284"/>
      <c r="AU175" s="1284"/>
      <c r="AV175" s="1285"/>
      <c r="AW175" s="163"/>
      <c r="AX175" s="1402">
        <f>'Control Panel'!L861</f>
        <v>0</v>
      </c>
      <c r="AY175" s="1402"/>
      <c r="AZ175" s="1402"/>
      <c r="BA175" s="1402"/>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19" t="s">
        <v>1302</v>
      </c>
      <c r="K179" s="1420"/>
      <c r="L179" s="1420"/>
      <c r="M179" s="1420"/>
      <c r="N179" s="1420"/>
      <c r="O179" s="1420"/>
      <c r="P179" s="1420"/>
      <c r="Q179" s="1420"/>
      <c r="R179" s="1420"/>
      <c r="S179" s="1420"/>
      <c r="T179" s="1420"/>
      <c r="U179" s="1421"/>
      <c r="AA179" s="1398">
        <v>0</v>
      </c>
      <c r="AB179" s="1399"/>
      <c r="AC179" s="1400"/>
      <c r="AK179" s="1344">
        <v>744</v>
      </c>
      <c r="AL179" s="1346"/>
      <c r="AM179" s="197" t="s">
        <v>432</v>
      </c>
      <c r="AN179" s="163"/>
      <c r="AQ179" s="163"/>
      <c r="AS179" s="1283">
        <f>'Control Panel'!K862</f>
        <v>0</v>
      </c>
      <c r="AT179" s="1284"/>
      <c r="AU179" s="1284"/>
      <c r="AV179" s="1285"/>
      <c r="AX179" s="1402">
        <f>'Control Panel'!L862</f>
        <v>0</v>
      </c>
      <c r="AY179" s="1402"/>
      <c r="AZ179" s="1402"/>
      <c r="BA179" s="1402"/>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19" t="s">
        <v>1303</v>
      </c>
      <c r="K181" s="1420"/>
      <c r="L181" s="1420"/>
      <c r="M181" s="1420"/>
      <c r="N181" s="1420"/>
      <c r="O181" s="1420"/>
      <c r="P181" s="1420"/>
      <c r="Q181" s="1420"/>
      <c r="R181" s="1420"/>
      <c r="S181" s="1420"/>
      <c r="T181" s="1420"/>
      <c r="U181" s="1421"/>
      <c r="AA181" s="1398">
        <v>0</v>
      </c>
      <c r="AB181" s="1399"/>
      <c r="AC181" s="1400"/>
      <c r="AK181" s="1344">
        <v>744</v>
      </c>
      <c r="AL181" s="1346"/>
      <c r="AM181" s="197" t="s">
        <v>432</v>
      </c>
      <c r="AN181" s="163"/>
      <c r="AQ181" s="163"/>
      <c r="AS181" s="1283">
        <f>'Control Panel'!K863</f>
        <v>0</v>
      </c>
      <c r="AT181" s="1284"/>
      <c r="AU181" s="1284"/>
      <c r="AV181" s="1285"/>
      <c r="AX181" s="1402">
        <f>'Control Panel'!L863</f>
        <v>0</v>
      </c>
      <c r="AY181" s="1402"/>
      <c r="AZ181" s="1402"/>
      <c r="BA181" s="1402"/>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19" t="s">
        <v>1304</v>
      </c>
      <c r="K183" s="1420"/>
      <c r="L183" s="1420"/>
      <c r="M183" s="1420"/>
      <c r="N183" s="1420"/>
      <c r="O183" s="1420"/>
      <c r="P183" s="1420"/>
      <c r="Q183" s="1420"/>
      <c r="R183" s="1420"/>
      <c r="S183" s="1420"/>
      <c r="T183" s="1420"/>
      <c r="U183" s="1421"/>
      <c r="AA183" s="1398">
        <v>0</v>
      </c>
      <c r="AB183" s="1399"/>
      <c r="AC183" s="1400"/>
      <c r="AK183" s="1344">
        <v>744</v>
      </c>
      <c r="AL183" s="1346"/>
      <c r="AM183" s="197" t="s">
        <v>432</v>
      </c>
      <c r="AN183" s="163"/>
      <c r="AQ183" s="163"/>
      <c r="AS183" s="1283">
        <f>'Control Panel'!K864</f>
        <v>0</v>
      </c>
      <c r="AT183" s="1284"/>
      <c r="AU183" s="1284"/>
      <c r="AV183" s="1285"/>
      <c r="AX183" s="1402">
        <f>'Control Panel'!L864</f>
        <v>0</v>
      </c>
      <c r="AY183" s="1402"/>
      <c r="AZ183" s="1402"/>
      <c r="BA183" s="1402"/>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19" t="s">
        <v>1306</v>
      </c>
      <c r="K187" s="1420"/>
      <c r="L187" s="1420"/>
      <c r="M187" s="1420"/>
      <c r="N187" s="1420"/>
      <c r="O187" s="1420"/>
      <c r="P187" s="1420"/>
      <c r="Q187" s="1420"/>
      <c r="R187" s="1420"/>
      <c r="S187" s="1420"/>
      <c r="T187" s="1420"/>
      <c r="U187" s="1421"/>
      <c r="AA187" s="1398">
        <v>0</v>
      </c>
      <c r="AB187" s="1399"/>
      <c r="AC187" s="1400"/>
      <c r="AK187" s="1344">
        <v>744</v>
      </c>
      <c r="AL187" s="1346"/>
      <c r="AM187" s="197" t="s">
        <v>432</v>
      </c>
      <c r="AN187" s="163"/>
      <c r="AQ187" s="163"/>
      <c r="AS187" s="1283">
        <f>'Control Panel'!K865</f>
        <v>0</v>
      </c>
      <c r="AT187" s="1284"/>
      <c r="AU187" s="1284"/>
      <c r="AV187" s="1285"/>
      <c r="AX187" s="1402">
        <f>'Control Panel'!L865</f>
        <v>0</v>
      </c>
      <c r="AY187" s="1402"/>
      <c r="AZ187" s="1402"/>
      <c r="BA187" s="1402"/>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19" t="s">
        <v>4644</v>
      </c>
      <c r="K189" s="1420"/>
      <c r="L189" s="1420"/>
      <c r="M189" s="1420"/>
      <c r="N189" s="1420"/>
      <c r="O189" s="1420"/>
      <c r="P189" s="1420"/>
      <c r="Q189" s="1420"/>
      <c r="R189" s="1420"/>
      <c r="S189" s="1420"/>
      <c r="T189" s="1420"/>
      <c r="U189" s="1421"/>
      <c r="AA189" s="1398">
        <v>0</v>
      </c>
      <c r="AB189" s="1399"/>
      <c r="AC189" s="1400"/>
      <c r="AK189" s="1344">
        <v>744</v>
      </c>
      <c r="AL189" s="1346"/>
      <c r="AM189" s="197" t="s">
        <v>432</v>
      </c>
      <c r="AN189" s="163"/>
      <c r="AQ189" s="163"/>
      <c r="AS189" s="1283">
        <f>'Control Panel'!K866</f>
        <v>0</v>
      </c>
      <c r="AT189" s="1284"/>
      <c r="AU189" s="1284"/>
      <c r="AV189" s="1285"/>
      <c r="AX189" s="1402">
        <f>'Control Panel'!L866</f>
        <v>0</v>
      </c>
      <c r="AY189" s="1402"/>
      <c r="AZ189" s="1402"/>
      <c r="BA189" s="1402"/>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294" t="s">
        <v>356</v>
      </c>
      <c r="AR191" s="1294"/>
      <c r="AS191" s="1294"/>
      <c r="AT191" s="1294"/>
      <c r="AU191" s="1294"/>
      <c r="AV191" s="1294"/>
      <c r="AW191" s="1294"/>
      <c r="AX191" s="1377">
        <f>'Control Panel'!L875</f>
        <v>0</v>
      </c>
      <c r="AY191" s="1377"/>
      <c r="AZ191" s="1377"/>
      <c r="BA191" s="1377"/>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295" t="s">
        <v>480</v>
      </c>
      <c r="AN192" s="1295"/>
      <c r="AO192" s="1295"/>
      <c r="AP192" s="1295"/>
      <c r="AQ192" s="1295"/>
      <c r="AR192" s="1295"/>
      <c r="AS192" s="1295"/>
      <c r="AT192" s="1295"/>
      <c r="AU192" s="1295"/>
      <c r="AV192" s="1295"/>
      <c r="AW192" s="1295"/>
      <c r="AX192" s="1394">
        <f>'Control Panel'!K875</f>
        <v>0</v>
      </c>
      <c r="AY192" s="1394"/>
      <c r="AZ192" s="1394"/>
      <c r="BA192" s="1394"/>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10" t="s">
        <v>1362</v>
      </c>
      <c r="J195" s="1410"/>
      <c r="K195" s="1410"/>
      <c r="L195" s="1410"/>
      <c r="M195" s="1410"/>
      <c r="N195" s="1410"/>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16"/>
      <c r="AQ195" s="1416"/>
      <c r="AR195" s="1416"/>
      <c r="AS195" s="1416"/>
      <c r="AT195" s="1416"/>
      <c r="AU195" s="1416"/>
      <c r="AV195" s="1416"/>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10"/>
      <c r="J196" s="1410"/>
      <c r="K196" s="1410"/>
      <c r="L196" s="1410"/>
      <c r="M196" s="1410"/>
      <c r="N196" s="1410"/>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16"/>
      <c r="AQ196" s="1416"/>
      <c r="AR196" s="1416"/>
      <c r="AS196" s="1416"/>
      <c r="AT196" s="1416"/>
      <c r="AU196" s="1416"/>
      <c r="AV196" s="1416"/>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76" t="s">
        <v>1237</v>
      </c>
      <c r="K198" s="1476"/>
      <c r="L198" s="1476"/>
      <c r="M198" s="1476"/>
      <c r="N198" s="1476"/>
      <c r="O198" s="1476"/>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398">
        <v>0</v>
      </c>
      <c r="U200" s="1399"/>
      <c r="V200" s="1400"/>
      <c r="W200" s="163" t="s">
        <v>437</v>
      </c>
      <c r="X200" s="163"/>
      <c r="Y200" s="163"/>
      <c r="Z200" s="163"/>
      <c r="AC200" s="1344">
        <v>744</v>
      </c>
      <c r="AD200" s="1346"/>
      <c r="AE200" s="163" t="s">
        <v>432</v>
      </c>
      <c r="AF200" s="163"/>
      <c r="AG200" s="163"/>
      <c r="AH200" s="163"/>
      <c r="AK200" s="163"/>
      <c r="AL200" s="163"/>
      <c r="AM200" s="163"/>
      <c r="AN200" s="163"/>
      <c r="AO200" s="163"/>
      <c r="AP200" s="163"/>
      <c r="AQ200" s="1266" t="s">
        <v>1344</v>
      </c>
      <c r="AR200" s="1266"/>
      <c r="AS200" s="1266"/>
      <c r="AT200" s="1266"/>
      <c r="AU200" s="1266"/>
      <c r="AV200" s="1266"/>
      <c r="AW200" s="1266"/>
      <c r="AX200" s="1478">
        <f>'Control Panel'!E879</f>
        <v>0</v>
      </c>
      <c r="AY200" s="1478"/>
      <c r="AZ200" s="1478"/>
      <c r="BA200" s="1478"/>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398">
        <v>0</v>
      </c>
      <c r="U202" s="1399"/>
      <c r="V202" s="1400"/>
      <c r="W202" s="163" t="s">
        <v>437</v>
      </c>
      <c r="X202" s="50"/>
      <c r="Y202" s="50"/>
      <c r="Z202" s="50"/>
      <c r="AC202" s="1344">
        <v>744</v>
      </c>
      <c r="AD202" s="1346"/>
      <c r="AE202" s="163" t="s">
        <v>432</v>
      </c>
      <c r="AF202" s="163"/>
      <c r="AG202" s="50"/>
      <c r="AH202" s="50"/>
      <c r="AK202" s="163"/>
      <c r="AL202" s="163"/>
      <c r="AM202" s="163"/>
      <c r="AN202" s="163"/>
      <c r="AO202" s="163"/>
      <c r="AP202" s="163"/>
      <c r="AQ202" s="1485" t="s">
        <v>1345</v>
      </c>
      <c r="AR202" s="1485"/>
      <c r="AS202" s="1485"/>
      <c r="AT202" s="1485"/>
      <c r="AU202" s="1485"/>
      <c r="AV202" s="1485"/>
      <c r="AW202" s="1485"/>
      <c r="AX202" s="1402">
        <f>'Control Panel'!E881</f>
        <v>0</v>
      </c>
      <c r="AY202" s="1402"/>
      <c r="AZ202" s="1402"/>
      <c r="BA202" s="1402"/>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398">
        <v>0</v>
      </c>
      <c r="U204" s="1399"/>
      <c r="V204" s="1400"/>
      <c r="W204" s="163" t="s">
        <v>437</v>
      </c>
      <c r="X204" s="163"/>
      <c r="Y204" s="163"/>
      <c r="Z204" s="163"/>
      <c r="AA204" s="163"/>
      <c r="AB204" s="163"/>
      <c r="AC204" s="1344">
        <v>744</v>
      </c>
      <c r="AD204" s="1346"/>
      <c r="AE204" s="163" t="s">
        <v>432</v>
      </c>
      <c r="AF204" s="163"/>
      <c r="AG204" s="163"/>
      <c r="AH204" s="163"/>
      <c r="AI204" s="163"/>
      <c r="AJ204" s="163"/>
      <c r="AK204" s="163"/>
      <c r="AL204" s="163"/>
      <c r="AM204" s="163"/>
      <c r="AN204" s="163"/>
      <c r="AO204" s="163"/>
      <c r="AP204" s="163"/>
      <c r="AQ204" s="1480" t="s">
        <v>1346</v>
      </c>
      <c r="AR204" s="1480"/>
      <c r="AS204" s="1480"/>
      <c r="AT204" s="1480"/>
      <c r="AU204" s="1480"/>
      <c r="AV204" s="1480"/>
      <c r="AW204" s="1480"/>
      <c r="AX204" s="1402" t="str">
        <f>'Control Panel'!E883</f>
        <v>Not Available</v>
      </c>
      <c r="AY204" s="1402"/>
      <c r="AZ204" s="1402"/>
      <c r="BA204" s="1402"/>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50"/>
      <c r="AY205" s="1350"/>
      <c r="AZ205" s="1350"/>
      <c r="BA205" s="1350"/>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398">
        <v>0</v>
      </c>
      <c r="U206" s="1399"/>
      <c r="V206" s="1400"/>
      <c r="W206" s="163" t="s">
        <v>437</v>
      </c>
      <c r="X206" s="163"/>
      <c r="Y206" s="163"/>
      <c r="Z206" s="163"/>
      <c r="AC206" s="1344">
        <v>744</v>
      </c>
      <c r="AD206" s="1346"/>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02">
        <f>'Control Panel'!E885</f>
        <v>0</v>
      </c>
      <c r="AY206" s="1402"/>
      <c r="AZ206" s="1402"/>
      <c r="BA206" s="1402"/>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31" t="s">
        <v>1382</v>
      </c>
      <c r="AR208" s="1331"/>
      <c r="AS208" s="1331"/>
      <c r="AT208" s="1331"/>
      <c r="AU208" s="1331"/>
      <c r="AV208" s="1331"/>
      <c r="AW208" s="1331"/>
      <c r="AX208" s="1484">
        <f>'Control Panel'!E887</f>
        <v>0</v>
      </c>
      <c r="AY208" s="1484"/>
      <c r="AZ208" s="1484"/>
      <c r="BA208" s="1484"/>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10" t="s">
        <v>3401</v>
      </c>
      <c r="J209" s="1410"/>
      <c r="K209" s="1410"/>
      <c r="L209" s="1410"/>
      <c r="M209" s="1410"/>
      <c r="N209" s="1410"/>
      <c r="O209" s="1410"/>
      <c r="P209" s="1410"/>
      <c r="Q209" s="1410"/>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16"/>
      <c r="AQ209" s="1416"/>
      <c r="AR209" s="1416"/>
      <c r="AS209" s="1416"/>
      <c r="AT209" s="1416"/>
      <c r="AU209" s="1416"/>
      <c r="AV209" s="1416"/>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10"/>
      <c r="J210" s="1410"/>
      <c r="K210" s="1410"/>
      <c r="L210" s="1410"/>
      <c r="M210" s="1410"/>
      <c r="N210" s="1410"/>
      <c r="O210" s="1410"/>
      <c r="P210" s="1410"/>
      <c r="Q210" s="1410"/>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16"/>
      <c r="AQ210" s="1416"/>
      <c r="AR210" s="1416"/>
      <c r="AS210" s="1416"/>
      <c r="AT210" s="1416"/>
      <c r="AU210" s="1416"/>
      <c r="AV210" s="1416"/>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398">
        <v>0</v>
      </c>
      <c r="U213" s="1399"/>
      <c r="V213" s="1400"/>
      <c r="W213" s="163" t="s">
        <v>387</v>
      </c>
      <c r="X213" s="163"/>
      <c r="Y213" s="163"/>
      <c r="Z213" s="1460" t="s">
        <v>154</v>
      </c>
      <c r="AA213" s="1460"/>
      <c r="AB213" s="1474"/>
      <c r="AC213" s="1398">
        <v>0</v>
      </c>
      <c r="AD213" s="1399"/>
      <c r="AE213" s="1400"/>
      <c r="AF213" s="163" t="s">
        <v>432</v>
      </c>
      <c r="AG213" s="163"/>
      <c r="AH213" s="163"/>
      <c r="AK213" s="163"/>
      <c r="AL213" s="163"/>
      <c r="AM213" s="163"/>
      <c r="AN213" s="163"/>
      <c r="AO213" s="163"/>
      <c r="AP213" s="163"/>
      <c r="AQ213" s="1266" t="s">
        <v>3405</v>
      </c>
      <c r="AR213" s="1266"/>
      <c r="AS213" s="1266"/>
      <c r="AT213" s="1266"/>
      <c r="AU213" s="1266"/>
      <c r="AV213" s="1266"/>
      <c r="AW213" s="1266"/>
      <c r="AX213" s="1478">
        <f>'Control Panel'!C892</f>
        <v>0</v>
      </c>
      <c r="AY213" s="1478"/>
      <c r="AZ213" s="1478"/>
      <c r="BA213" s="1478"/>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398">
        <v>0</v>
      </c>
      <c r="U215" s="1399"/>
      <c r="V215" s="1400"/>
      <c r="W215" s="163" t="s">
        <v>387</v>
      </c>
      <c r="X215" s="50"/>
      <c r="Y215" s="50"/>
      <c r="Z215" s="1349" t="s">
        <v>154</v>
      </c>
      <c r="AA215" s="1349"/>
      <c r="AB215" s="1474"/>
      <c r="AC215" s="1398">
        <v>0</v>
      </c>
      <c r="AD215" s="1399"/>
      <c r="AE215" s="1400"/>
      <c r="AF215" s="163" t="s">
        <v>432</v>
      </c>
      <c r="AG215" s="50"/>
      <c r="AH215" s="50"/>
      <c r="AK215" s="163"/>
      <c r="AL215" s="163"/>
      <c r="AM215" s="163"/>
      <c r="AN215" s="163"/>
      <c r="AO215" s="163"/>
      <c r="AP215" s="163"/>
      <c r="AQ215" s="1485" t="s">
        <v>3406</v>
      </c>
      <c r="AR215" s="1485"/>
      <c r="AS215" s="1485"/>
      <c r="AT215" s="1485"/>
      <c r="AU215" s="1485"/>
      <c r="AV215" s="1485"/>
      <c r="AW215" s="1485"/>
      <c r="AX215" s="1402">
        <f>'Control Panel'!C893</f>
        <v>0</v>
      </c>
      <c r="AY215" s="1402"/>
      <c r="AZ215" s="1402"/>
      <c r="BA215" s="1402"/>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31" t="s">
        <v>3407</v>
      </c>
      <c r="AR217" s="1331"/>
      <c r="AS217" s="1331"/>
      <c r="AT217" s="1331"/>
      <c r="AU217" s="1331"/>
      <c r="AV217" s="1331"/>
      <c r="AW217" s="1331"/>
      <c r="AX217" s="1376">
        <f>'Control Panel'!C894</f>
        <v>0</v>
      </c>
      <c r="AY217" s="1376"/>
      <c r="AZ217" s="1376"/>
      <c r="BA217" s="1376"/>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424" t="s">
        <v>4450</v>
      </c>
      <c r="D219" s="1425"/>
      <c r="E219" s="1425"/>
      <c r="F219" s="1425"/>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26"/>
      <c r="D220" s="1426"/>
      <c r="E220" s="1426"/>
      <c r="F220" s="1426"/>
      <c r="G220" s="51"/>
      <c r="H220" s="163"/>
      <c r="I220" s="1410" t="s">
        <v>4451</v>
      </c>
      <c r="J220" s="1410"/>
      <c r="K220" s="1410"/>
      <c r="L220" s="1410"/>
      <c r="M220" s="1410"/>
      <c r="N220" s="1410"/>
      <c r="O220" s="1410"/>
      <c r="P220" s="1410"/>
      <c r="Q220" s="1410"/>
      <c r="R220" s="1410"/>
      <c r="S220" s="1410"/>
      <c r="T220" s="1410"/>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26"/>
      <c r="D221" s="1426"/>
      <c r="E221" s="1426"/>
      <c r="F221" s="1426"/>
      <c r="G221" s="51"/>
      <c r="H221" s="163"/>
      <c r="I221" s="1410"/>
      <c r="J221" s="1410"/>
      <c r="K221" s="1410"/>
      <c r="L221" s="1410"/>
      <c r="M221" s="1410"/>
      <c r="N221" s="1410"/>
      <c r="O221" s="1410"/>
      <c r="P221" s="1410"/>
      <c r="Q221" s="1410"/>
      <c r="R221" s="1410"/>
      <c r="S221" s="1410"/>
      <c r="T221" s="1410"/>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26"/>
      <c r="D222" s="1426"/>
      <c r="E222" s="1426"/>
      <c r="F222" s="1426"/>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398">
        <v>0</v>
      </c>
      <c r="R223" s="1399"/>
      <c r="S223" s="1400"/>
      <c r="T223" s="163" t="s">
        <v>438</v>
      </c>
      <c r="U223" s="163"/>
      <c r="V223" s="163"/>
      <c r="W223" s="163"/>
      <c r="X223" s="163"/>
      <c r="AK223" s="163"/>
      <c r="AL223" s="163"/>
      <c r="AM223" s="163"/>
      <c r="AN223" s="163"/>
      <c r="AO223" s="163"/>
      <c r="AP223" s="163"/>
      <c r="AQ223" s="163"/>
      <c r="AR223" s="163"/>
      <c r="AT223" s="1266" t="s">
        <v>316</v>
      </c>
      <c r="AU223" s="1266"/>
      <c r="AV223" s="1266"/>
      <c r="AW223" s="1266"/>
      <c r="AX223" s="1350" t="str">
        <f>IF(AX225="Not Available", "Not Available", "Free")</f>
        <v>Free</v>
      </c>
      <c r="AY223" s="1350"/>
      <c r="AZ223" s="1350"/>
      <c r="BA223" s="1350"/>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398">
        <v>0</v>
      </c>
      <c r="R225" s="1399"/>
      <c r="S225" s="1400"/>
      <c r="T225" s="163" t="s">
        <v>437</v>
      </c>
      <c r="U225" s="50"/>
      <c r="V225" s="50"/>
      <c r="W225" s="50"/>
      <c r="X225" s="163"/>
      <c r="AR225" s="163"/>
      <c r="AS225" s="1485" t="s">
        <v>315</v>
      </c>
      <c r="AT225" s="1485"/>
      <c r="AU225" s="1485"/>
      <c r="AV225" s="1485"/>
      <c r="AW225" s="1485"/>
      <c r="AX225" s="1402">
        <f>'Control Panel'!R760</f>
        <v>0</v>
      </c>
      <c r="AY225" s="1402"/>
      <c r="AZ225" s="1402"/>
      <c r="BA225" s="1402"/>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398">
        <v>0</v>
      </c>
      <c r="R227" s="1399"/>
      <c r="S227" s="1400"/>
      <c r="T227" s="163" t="s">
        <v>437</v>
      </c>
      <c r="U227" s="163"/>
      <c r="V227" s="163"/>
      <c r="W227" s="163"/>
      <c r="X227" s="1471" t="s">
        <v>562</v>
      </c>
      <c r="Y227" s="1472"/>
      <c r="Z227" s="1472"/>
      <c r="AA227" s="1472"/>
      <c r="AB227" s="1473"/>
      <c r="AC227" s="163"/>
      <c r="AD227" s="163"/>
      <c r="AE227" s="1344">
        <v>744</v>
      </c>
      <c r="AF227" s="1346"/>
      <c r="AG227" s="197" t="s">
        <v>432</v>
      </c>
      <c r="AH227" s="163"/>
      <c r="AI227" s="163"/>
      <c r="AJ227" s="163"/>
      <c r="AU227" s="3" t="s">
        <v>551</v>
      </c>
      <c r="AX227" s="1402">
        <f>'Control Panel'!P758</f>
        <v>0</v>
      </c>
      <c r="AY227" s="1402"/>
      <c r="AZ227" s="1402"/>
      <c r="BA227" s="1402"/>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50"/>
      <c r="AY228" s="1350"/>
      <c r="AZ228" s="1350"/>
      <c r="BA228" s="1350"/>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398">
        <v>0</v>
      </c>
      <c r="R229" s="1399"/>
      <c r="S229" s="1400"/>
      <c r="T229" s="163" t="s">
        <v>437</v>
      </c>
      <c r="U229" s="163"/>
      <c r="V229" s="163"/>
      <c r="W229" s="163"/>
      <c r="X229" s="1471" t="s">
        <v>563</v>
      </c>
      <c r="Y229" s="1472"/>
      <c r="Z229" s="1472"/>
      <c r="AA229" s="1472"/>
      <c r="AB229" s="1473"/>
      <c r="AC229" s="163"/>
      <c r="AD229" s="163"/>
      <c r="AE229" s="1344">
        <v>744</v>
      </c>
      <c r="AF229" s="1346"/>
      <c r="AG229" s="197" t="s">
        <v>432</v>
      </c>
      <c r="AH229" s="163"/>
      <c r="AI229" s="163"/>
      <c r="AJ229" s="163"/>
      <c r="AK229" s="163"/>
      <c r="AL229" s="163"/>
      <c r="AM229" s="163"/>
      <c r="AN229" s="163"/>
      <c r="AO229" s="163"/>
      <c r="AP229" s="163"/>
      <c r="AQ229" s="163"/>
      <c r="AR229" s="163"/>
      <c r="AS229" s="75"/>
      <c r="AT229" s="75" t="s">
        <v>552</v>
      </c>
      <c r="AV229" s="75"/>
      <c r="AW229" s="306"/>
      <c r="AX229" s="1402">
        <f>'Control Panel'!P759</f>
        <v>0</v>
      </c>
      <c r="AY229" s="1402"/>
      <c r="AZ229" s="1402"/>
      <c r="BA229" s="1402"/>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50"/>
      <c r="AY230" s="1350"/>
      <c r="AZ230" s="1350"/>
      <c r="BA230" s="1350"/>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398">
        <v>0</v>
      </c>
      <c r="R231" s="1399"/>
      <c r="S231" s="1400"/>
      <c r="T231" s="163" t="s">
        <v>437</v>
      </c>
      <c r="U231" s="163"/>
      <c r="V231" s="163"/>
      <c r="W231" s="163"/>
      <c r="X231" s="1471" t="s">
        <v>7417</v>
      </c>
      <c r="Y231" s="1472"/>
      <c r="Z231" s="1472"/>
      <c r="AA231" s="1472"/>
      <c r="AB231" s="1473"/>
      <c r="AC231" s="163"/>
      <c r="AD231" s="163"/>
      <c r="AE231" s="1344">
        <v>744</v>
      </c>
      <c r="AF231" s="1346"/>
      <c r="AG231" s="197" t="s">
        <v>432</v>
      </c>
      <c r="AH231" s="163"/>
      <c r="AI231" s="163"/>
      <c r="AJ231" s="163"/>
      <c r="AK231" s="163"/>
      <c r="AL231" s="163"/>
      <c r="AM231" s="163"/>
      <c r="AN231" s="163"/>
      <c r="AO231" s="163"/>
      <c r="AP231" s="163"/>
      <c r="AQ231" s="163"/>
      <c r="AR231" s="163"/>
      <c r="AS231" s="75"/>
      <c r="AT231" s="1349" t="s">
        <v>4654</v>
      </c>
      <c r="AU231" s="1349"/>
      <c r="AV231" s="1349"/>
      <c r="AW231" s="1349"/>
      <c r="AX231" s="1402">
        <f>'Control Panel'!P760</f>
        <v>0</v>
      </c>
      <c r="AY231" s="1402"/>
      <c r="AZ231" s="1402"/>
      <c r="BA231" s="1402"/>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3"/>
      <c r="AT233" s="1483"/>
      <c r="AU233" s="1483"/>
      <c r="AV233" s="1483"/>
      <c r="AW233" s="1483"/>
      <c r="AX233" s="1350"/>
      <c r="AY233" s="1350"/>
      <c r="AZ233" s="1350"/>
      <c r="BA233" s="1350"/>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398">
        <v>0</v>
      </c>
      <c r="R235" s="1399"/>
      <c r="S235" s="1400"/>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66" t="s">
        <v>4831</v>
      </c>
      <c r="AR235" s="1266"/>
      <c r="AS235" s="1266"/>
      <c r="AT235" s="1266"/>
      <c r="AU235" s="1266"/>
      <c r="AV235" s="1266"/>
      <c r="AW235" s="1266"/>
      <c r="AX235" s="1350">
        <f>'Control Panel'!P765</f>
        <v>0</v>
      </c>
      <c r="AY235" s="1350"/>
      <c r="AZ235" s="1350"/>
      <c r="BA235" s="1350"/>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398">
        <v>0</v>
      </c>
      <c r="R237" s="1399"/>
      <c r="S237" s="1400"/>
      <c r="T237" s="163" t="s">
        <v>439</v>
      </c>
      <c r="U237" s="163"/>
      <c r="V237" s="163"/>
      <c r="Y237" s="163"/>
      <c r="Z237" s="641" t="s">
        <v>311</v>
      </c>
      <c r="AA237" s="163"/>
      <c r="AB237" s="163"/>
      <c r="AE237" s="1398">
        <v>0</v>
      </c>
      <c r="AF237" s="1399"/>
      <c r="AG237" s="1400"/>
      <c r="AH237" s="163" t="s">
        <v>439</v>
      </c>
      <c r="AI237" s="163"/>
      <c r="AJ237" s="163"/>
      <c r="AK237" s="163"/>
      <c r="AL237" s="163"/>
      <c r="AM237" s="76"/>
      <c r="AN237" s="76"/>
      <c r="AO237" s="76"/>
      <c r="AP237" s="1202"/>
      <c r="AQ237" s="1266" t="s">
        <v>314</v>
      </c>
      <c r="AR237" s="1266"/>
      <c r="AS237" s="1266"/>
      <c r="AT237" s="1266"/>
      <c r="AU237" s="1266"/>
      <c r="AV237" s="1266"/>
      <c r="AW237" s="1266"/>
      <c r="AX237" s="1350">
        <f>'Control Panel'!P768</f>
        <v>0</v>
      </c>
      <c r="AY237" s="1350"/>
      <c r="AZ237" s="1350"/>
      <c r="BA237" s="1350"/>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294" t="s">
        <v>4703</v>
      </c>
      <c r="AQ239" s="1294"/>
      <c r="AR239" s="1294"/>
      <c r="AS239" s="1294"/>
      <c r="AT239" s="1294"/>
      <c r="AU239" s="1294"/>
      <c r="AV239" s="1294"/>
      <c r="AW239" s="1294"/>
      <c r="AX239" s="1377">
        <f>'Control Panel'!P770</f>
        <v>0</v>
      </c>
      <c r="AY239" s="1377"/>
      <c r="AZ239" s="1377"/>
      <c r="BA239" s="1377"/>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24" t="s">
        <v>63</v>
      </c>
      <c r="D242" s="1424"/>
      <c r="E242" s="1424"/>
      <c r="F242" s="1424"/>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11"/>
      <c r="D243" s="1411"/>
      <c r="E243" s="1411"/>
      <c r="F243" s="1411"/>
      <c r="G243" s="51"/>
      <c r="H243" s="163"/>
      <c r="I243" s="1410" t="s">
        <v>63</v>
      </c>
      <c r="J243" s="1410"/>
      <c r="K243" s="1410"/>
      <c r="L243" s="1410"/>
      <c r="M243" s="1410"/>
      <c r="N243" s="1410"/>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11"/>
      <c r="D244" s="1411"/>
      <c r="E244" s="1411"/>
      <c r="F244" s="1411"/>
      <c r="G244" s="51"/>
      <c r="H244" s="163"/>
      <c r="I244" s="1410"/>
      <c r="J244" s="1410"/>
      <c r="K244" s="1410"/>
      <c r="L244" s="1410"/>
      <c r="M244" s="1410"/>
      <c r="N244" s="1410"/>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11"/>
      <c r="D245" s="1411"/>
      <c r="E245" s="1411"/>
      <c r="F245" s="1411"/>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65">
        <v>0</v>
      </c>
      <c r="P246" s="1366"/>
      <c r="Q246" s="1366"/>
      <c r="R246" s="1366"/>
      <c r="S246" s="1367"/>
      <c r="T246" s="163" t="s">
        <v>436</v>
      </c>
      <c r="V246" s="163"/>
      <c r="W246" s="163"/>
      <c r="X246" s="163"/>
      <c r="Z246" s="163" t="s">
        <v>322</v>
      </c>
      <c r="AE246" s="1398">
        <v>0</v>
      </c>
      <c r="AF246" s="1399"/>
      <c r="AG246" s="1400"/>
      <c r="AH246" s="163"/>
      <c r="AI246" s="163"/>
      <c r="AJ246" s="163"/>
      <c r="AK246" s="163"/>
      <c r="AL246" s="163"/>
      <c r="AM246" s="163"/>
      <c r="AN246" s="163"/>
      <c r="AO246" s="184"/>
      <c r="AP246" s="1266" t="s">
        <v>326</v>
      </c>
      <c r="AQ246" s="1266"/>
      <c r="AR246" s="1266"/>
      <c r="AS246" s="1266"/>
      <c r="AT246" s="1266"/>
      <c r="AU246" s="1266"/>
      <c r="AV246" s="1266"/>
      <c r="AW246" s="1266"/>
      <c r="AX246" s="1350" t="str">
        <f>'Control Panel'!H840</f>
        <v>Free</v>
      </c>
      <c r="AY246" s="1350"/>
      <c r="AZ246" s="1350"/>
      <c r="BA246" s="1350"/>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65">
        <v>0</v>
      </c>
      <c r="P248" s="1366"/>
      <c r="Q248" s="1366"/>
      <c r="R248" s="1366"/>
      <c r="S248" s="1367"/>
      <c r="T248" s="163" t="s">
        <v>436</v>
      </c>
      <c r="V248" s="76"/>
      <c r="W248" s="76"/>
      <c r="X248" s="76"/>
      <c r="Z248" s="163" t="s">
        <v>325</v>
      </c>
      <c r="AE248" s="1398">
        <v>0</v>
      </c>
      <c r="AF248" s="1399"/>
      <c r="AG248" s="1400"/>
      <c r="AH248" s="163"/>
      <c r="AI248" s="163"/>
      <c r="AJ248" s="163"/>
      <c r="AK248" s="163"/>
      <c r="AL248" s="163"/>
      <c r="AM248" s="163"/>
      <c r="AN248" s="163"/>
      <c r="AO248" s="184"/>
      <c r="AP248" s="1266" t="s">
        <v>327</v>
      </c>
      <c r="AQ248" s="1266"/>
      <c r="AR248" s="1266"/>
      <c r="AS248" s="1266"/>
      <c r="AT248" s="1266"/>
      <c r="AU248" s="1266"/>
      <c r="AV248" s="1266"/>
      <c r="AW248" s="1266"/>
      <c r="AX248" s="1350">
        <f>'Control Panel'!H841</f>
        <v>0</v>
      </c>
      <c r="AY248" s="1350"/>
      <c r="AZ248" s="1350"/>
      <c r="BA248" s="1350"/>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65">
        <v>0</v>
      </c>
      <c r="P250" s="1366"/>
      <c r="Q250" s="1366"/>
      <c r="R250" s="1366"/>
      <c r="S250" s="1367"/>
      <c r="T250" s="163" t="s">
        <v>436</v>
      </c>
      <c r="V250" s="334"/>
      <c r="W250" s="334"/>
      <c r="X250" s="334"/>
      <c r="Z250" s="163" t="s">
        <v>329</v>
      </c>
      <c r="AE250" s="1398">
        <v>0</v>
      </c>
      <c r="AF250" s="1399"/>
      <c r="AG250" s="1400"/>
      <c r="AH250" s="163"/>
      <c r="AI250" s="163"/>
      <c r="AJ250" s="163"/>
      <c r="AK250" s="163"/>
      <c r="AL250" s="163"/>
      <c r="AM250" s="163"/>
      <c r="AN250" s="163"/>
      <c r="AO250" s="184"/>
      <c r="AP250" s="1266" t="s">
        <v>328</v>
      </c>
      <c r="AQ250" s="1266"/>
      <c r="AR250" s="1266"/>
      <c r="AS250" s="1266"/>
      <c r="AT250" s="1266"/>
      <c r="AU250" s="1266"/>
      <c r="AV250" s="1266"/>
      <c r="AW250" s="1266"/>
      <c r="AX250" s="1350">
        <f>'Control Panel'!H842</f>
        <v>0</v>
      </c>
      <c r="AY250" s="1350"/>
      <c r="AZ250" s="1350"/>
      <c r="BA250" s="1350"/>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31" t="s">
        <v>330</v>
      </c>
      <c r="AP253" s="1331"/>
      <c r="AQ253" s="1331"/>
      <c r="AR253" s="1331"/>
      <c r="AS253" s="1331"/>
      <c r="AT253" s="1331"/>
      <c r="AU253" s="1331"/>
      <c r="AV253" s="1331"/>
      <c r="AW253" s="1331"/>
      <c r="AX253" s="1443">
        <f>IFERROR('Control Panel'!H843,0)</f>
        <v>0</v>
      </c>
      <c r="AY253" s="1443"/>
      <c r="AZ253" s="1443"/>
      <c r="BA253" s="1443"/>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294"/>
      <c r="AP254" s="1294"/>
      <c r="AQ254" s="1294"/>
      <c r="AR254" s="1294"/>
      <c r="AS254" s="1294"/>
      <c r="AT254" s="1294"/>
      <c r="AU254" s="1294"/>
      <c r="AV254" s="1294"/>
      <c r="AW254" s="1294"/>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12" t="s">
        <v>139</v>
      </c>
      <c r="D256" s="1412"/>
      <c r="E256" s="1412"/>
      <c r="F256" s="1412"/>
      <c r="G256" s="1412"/>
      <c r="H256" s="1412"/>
      <c r="I256" s="1412"/>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03"/>
      <c r="AY256" s="1403"/>
      <c r="AZ256" s="1403"/>
      <c r="BA256" s="1403"/>
      <c r="BB256" s="1403"/>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12"/>
      <c r="D257" s="1412"/>
      <c r="E257" s="1412"/>
      <c r="F257" s="1412"/>
      <c r="G257" s="1412"/>
      <c r="H257" s="1412"/>
      <c r="I257" s="1412"/>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03"/>
      <c r="AY257" s="1403"/>
      <c r="AZ257" s="1403"/>
      <c r="BA257" s="1403"/>
      <c r="BB257" s="1403"/>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22" t="s">
        <v>8</v>
      </c>
      <c r="D259" s="1422"/>
      <c r="E259" s="1422"/>
      <c r="F259" s="1422"/>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22"/>
      <c r="D260" s="1422"/>
      <c r="E260" s="1422"/>
      <c r="F260" s="1422"/>
      <c r="G260" s="361"/>
      <c r="H260" s="163"/>
      <c r="I260" s="1389" t="s">
        <v>554</v>
      </c>
      <c r="J260" s="1389"/>
      <c r="K260" s="1389"/>
      <c r="L260" s="1389"/>
      <c r="M260" s="1389"/>
      <c r="N260" s="1389"/>
      <c r="O260" s="1389"/>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22"/>
      <c r="D261" s="1422"/>
      <c r="E261" s="1422"/>
      <c r="F261" s="1422"/>
      <c r="G261" s="361"/>
      <c r="H261" s="163"/>
      <c r="I261" s="1389"/>
      <c r="J261" s="1389"/>
      <c r="K261" s="1389"/>
      <c r="L261" s="1389"/>
      <c r="M261" s="1389"/>
      <c r="N261" s="1389"/>
      <c r="O261" s="1389"/>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22"/>
      <c r="D262" s="1422"/>
      <c r="E262" s="1422"/>
      <c r="F262" s="1422"/>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44">
        <v>0</v>
      </c>
      <c r="R263" s="1345"/>
      <c r="S263" s="1346"/>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23" t="s">
        <v>71</v>
      </c>
      <c r="K265" s="1423"/>
      <c r="L265" s="1423"/>
      <c r="M265" s="1423"/>
      <c r="N265" s="1423"/>
      <c r="O265" s="1423"/>
      <c r="P265" s="344"/>
      <c r="Q265" s="1345">
        <v>0</v>
      </c>
      <c r="R265" s="1345"/>
      <c r="S265" s="1346"/>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73" t="s">
        <v>570</v>
      </c>
      <c r="AQ265" s="1273"/>
      <c r="AR265" s="1273"/>
      <c r="AS265" s="1273"/>
      <c r="AT265" s="1273"/>
      <c r="AU265" s="1273"/>
      <c r="AV265" s="1273"/>
      <c r="AW265" s="1273"/>
      <c r="AX265" s="1364">
        <f>'Control Panel'!C988</f>
        <v>0</v>
      </c>
      <c r="AY265" s="1364"/>
      <c r="AZ265" s="1364"/>
      <c r="BA265" s="1364"/>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296" t="s">
        <v>566</v>
      </c>
      <c r="K269" s="1296"/>
      <c r="L269" s="1296"/>
      <c r="M269" s="1296"/>
      <c r="N269" s="1296"/>
      <c r="O269" s="1296"/>
      <c r="P269" s="1296"/>
      <c r="Q269" s="1296"/>
      <c r="R269" s="1296"/>
      <c r="S269" s="1296"/>
      <c r="T269" s="49"/>
      <c r="U269" s="1296" t="s">
        <v>282</v>
      </c>
      <c r="V269" s="1296"/>
      <c r="W269" s="1296"/>
      <c r="X269" s="1296"/>
      <c r="Y269" s="1296"/>
      <c r="Z269" s="1296"/>
      <c r="AA269" s="3"/>
      <c r="AB269" s="3"/>
      <c r="AC269" s="1296" t="s">
        <v>339</v>
      </c>
      <c r="AD269" s="1296"/>
      <c r="AE269" s="1296"/>
      <c r="AF269" s="1296"/>
      <c r="AG269" s="1296"/>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44">
        <v>0</v>
      </c>
      <c r="M271" s="1345"/>
      <c r="N271" s="1346"/>
      <c r="O271" s="54" t="s">
        <v>561</v>
      </c>
      <c r="P271" s="347"/>
      <c r="Q271" s="199"/>
      <c r="R271" s="199"/>
      <c r="S271" s="3"/>
      <c r="T271" s="196"/>
      <c r="U271" s="18"/>
      <c r="V271" s="3"/>
      <c r="W271" s="1344">
        <v>744</v>
      </c>
      <c r="X271" s="1346"/>
      <c r="Y271" s="163" t="s">
        <v>432</v>
      </c>
      <c r="Z271" s="163"/>
      <c r="AA271" s="3"/>
      <c r="AB271" s="3"/>
      <c r="AC271" s="1347">
        <f>'Control Panel'!H1541</f>
        <v>0</v>
      </c>
      <c r="AD271" s="1347"/>
      <c r="AE271" s="1347"/>
      <c r="AF271" s="1347"/>
      <c r="AG271" s="1347"/>
      <c r="AH271" s="18"/>
      <c r="AI271" s="1348"/>
      <c r="AJ271" s="1348"/>
      <c r="AK271" s="1348"/>
      <c r="AL271" s="1348"/>
      <c r="AM271" s="3"/>
      <c r="AN271" s="3"/>
      <c r="AO271" s="3"/>
      <c r="AP271" s="3"/>
      <c r="AQ271" s="3"/>
      <c r="AR271" s="163"/>
      <c r="AS271" s="1349" t="s">
        <v>569</v>
      </c>
      <c r="AT271" s="1349"/>
      <c r="AU271" s="1349"/>
      <c r="AV271" s="1349"/>
      <c r="AW271" s="1349"/>
      <c r="AX271" s="1350">
        <f>'Control Panel'!I1541</f>
        <v>0</v>
      </c>
      <c r="AY271" s="1350"/>
      <c r="AZ271" s="1350"/>
      <c r="BA271" s="1350"/>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50"/>
      <c r="AY272" s="1350"/>
      <c r="AZ272" s="1350"/>
      <c r="BA272" s="1350"/>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44">
        <v>0</v>
      </c>
      <c r="M273" s="1345"/>
      <c r="N273" s="1346"/>
      <c r="O273" s="54" t="s">
        <v>560</v>
      </c>
      <c r="P273" s="347"/>
      <c r="Q273" s="199"/>
      <c r="R273" s="199"/>
      <c r="S273" s="3"/>
      <c r="T273" s="196"/>
      <c r="U273" s="18"/>
      <c r="V273" s="3"/>
      <c r="W273" s="1344">
        <v>744</v>
      </c>
      <c r="X273" s="1346"/>
      <c r="Y273" s="163" t="s">
        <v>432</v>
      </c>
      <c r="Z273" s="163"/>
      <c r="AA273" s="3"/>
      <c r="AB273" s="3"/>
      <c r="AC273" s="1347">
        <f>'Control Panel'!H1542</f>
        <v>0</v>
      </c>
      <c r="AD273" s="1347"/>
      <c r="AE273" s="1347"/>
      <c r="AF273" s="1347"/>
      <c r="AG273" s="1347"/>
      <c r="AH273" s="18"/>
      <c r="AI273" s="1348"/>
      <c r="AJ273" s="1348"/>
      <c r="AK273" s="1348"/>
      <c r="AL273" s="1348"/>
      <c r="AM273" s="3"/>
      <c r="AN273" s="3"/>
      <c r="AO273" s="3"/>
      <c r="AP273" s="3"/>
      <c r="AQ273" s="3"/>
      <c r="AR273" s="163"/>
      <c r="AS273" s="163"/>
      <c r="AT273" s="1266" t="s">
        <v>567</v>
      </c>
      <c r="AU273" s="1266"/>
      <c r="AV273" s="1266"/>
      <c r="AW273" s="1266"/>
      <c r="AX273" s="1350">
        <f>'Control Panel'!I1542</f>
        <v>0</v>
      </c>
      <c r="AY273" s="1350"/>
      <c r="AZ273" s="1350"/>
      <c r="BA273" s="1350"/>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50"/>
      <c r="AY274" s="1350"/>
      <c r="AZ274" s="1350"/>
      <c r="BA274" s="1350"/>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44">
        <v>0</v>
      </c>
      <c r="M275" s="1345"/>
      <c r="N275" s="1346"/>
      <c r="O275" s="54" t="s">
        <v>559</v>
      </c>
      <c r="P275" s="347"/>
      <c r="Q275" s="199"/>
      <c r="R275" s="199"/>
      <c r="S275" s="3"/>
      <c r="T275" s="196"/>
      <c r="U275" s="18"/>
      <c r="V275" s="3"/>
      <c r="W275" s="1344">
        <v>744</v>
      </c>
      <c r="X275" s="1346"/>
      <c r="Y275" s="163" t="s">
        <v>432</v>
      </c>
      <c r="Z275" s="163"/>
      <c r="AA275" s="3"/>
      <c r="AB275" s="3"/>
      <c r="AC275" s="1347">
        <f>'Control Panel'!H1543</f>
        <v>0</v>
      </c>
      <c r="AD275" s="1347"/>
      <c r="AE275" s="1347"/>
      <c r="AF275" s="1347"/>
      <c r="AG275" s="1347"/>
      <c r="AH275" s="18"/>
      <c r="AI275" s="1348"/>
      <c r="AJ275" s="1348"/>
      <c r="AK275" s="1348"/>
      <c r="AL275" s="1348"/>
      <c r="AM275" s="3"/>
      <c r="AN275" s="3"/>
      <c r="AO275" s="3"/>
      <c r="AP275" s="3"/>
      <c r="AQ275" s="3"/>
      <c r="AR275" s="163"/>
      <c r="AS275" s="163"/>
      <c r="AT275" s="1266" t="s">
        <v>568</v>
      </c>
      <c r="AU275" s="1266"/>
      <c r="AV275" s="1266"/>
      <c r="AW275" s="1266"/>
      <c r="AX275" s="1350">
        <f>'Control Panel'!I1543</f>
        <v>0</v>
      </c>
      <c r="AY275" s="1350"/>
      <c r="AZ275" s="1350"/>
      <c r="BA275" s="1350"/>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44">
        <v>0</v>
      </c>
      <c r="M277" s="1345"/>
      <c r="N277" s="1346"/>
      <c r="O277" s="54" t="s">
        <v>3422</v>
      </c>
      <c r="P277" s="18"/>
      <c r="Q277" s="163"/>
      <c r="R277" s="163"/>
      <c r="S277" s="3"/>
      <c r="T277" s="163"/>
      <c r="U277" s="18"/>
      <c r="V277" s="3"/>
      <c r="W277" s="1344">
        <v>744</v>
      </c>
      <c r="X277" s="1346"/>
      <c r="Y277" s="163" t="s">
        <v>432</v>
      </c>
      <c r="Z277" s="163"/>
      <c r="AA277" s="3"/>
      <c r="AB277" s="3"/>
      <c r="AC277" s="1347">
        <f>'Control Panel'!H1544</f>
        <v>0</v>
      </c>
      <c r="AD277" s="1347"/>
      <c r="AE277" s="1347"/>
      <c r="AF277" s="1347"/>
      <c r="AG277" s="1347"/>
      <c r="AH277" s="18"/>
      <c r="AI277" s="18"/>
      <c r="AJ277" s="18"/>
      <c r="AK277" s="18"/>
      <c r="AL277" s="18"/>
      <c r="AM277" s="3"/>
      <c r="AN277" s="3"/>
      <c r="AO277" s="3"/>
      <c r="AP277" s="3"/>
      <c r="AQ277" s="3"/>
      <c r="AR277" s="163"/>
      <c r="AS277" s="163"/>
      <c r="AT277" s="1266" t="s">
        <v>3389</v>
      </c>
      <c r="AU277" s="1266"/>
      <c r="AV277" s="1266"/>
      <c r="AW277" s="1266"/>
      <c r="AX277" s="1350">
        <f>'Control Panel'!I1544</f>
        <v>0</v>
      </c>
      <c r="AY277" s="1350"/>
      <c r="AZ277" s="1350"/>
      <c r="BA277" s="1350"/>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44">
        <v>0</v>
      </c>
      <c r="M279" s="1345"/>
      <c r="N279" s="1346"/>
      <c r="O279" s="54" t="s">
        <v>345</v>
      </c>
      <c r="P279" s="347"/>
      <c r="Q279" s="199"/>
      <c r="R279" s="199"/>
      <c r="S279" s="3"/>
      <c r="T279" s="196"/>
      <c r="U279" s="348"/>
      <c r="V279" s="3"/>
      <c r="W279" s="1344">
        <v>744</v>
      </c>
      <c r="X279" s="1346"/>
      <c r="Y279" s="163" t="s">
        <v>432</v>
      </c>
      <c r="Z279" s="163"/>
      <c r="AA279" s="3"/>
      <c r="AB279" s="3"/>
      <c r="AC279" s="1347">
        <f>'Control Panel'!H1545</f>
        <v>0</v>
      </c>
      <c r="AD279" s="1347"/>
      <c r="AE279" s="1347"/>
      <c r="AF279" s="1347"/>
      <c r="AG279" s="1347"/>
      <c r="AH279" s="482"/>
      <c r="AI279" s="1348"/>
      <c r="AJ279" s="1348"/>
      <c r="AK279" s="1348"/>
      <c r="AL279" s="1348"/>
      <c r="AM279" s="3"/>
      <c r="AN279" s="3"/>
      <c r="AO279" s="3"/>
      <c r="AP279" s="3"/>
      <c r="AQ279" s="3"/>
      <c r="AR279" s="342"/>
      <c r="AS279" s="75"/>
      <c r="AT279" s="1266" t="s">
        <v>400</v>
      </c>
      <c r="AU279" s="1266"/>
      <c r="AV279" s="1266"/>
      <c r="AW279" s="1266"/>
      <c r="AX279" s="1350">
        <f>'Control Panel'!I1545</f>
        <v>0</v>
      </c>
      <c r="AY279" s="1350"/>
      <c r="AZ279" s="1350"/>
      <c r="BA279" s="1350"/>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44">
        <v>0</v>
      </c>
      <c r="M281" s="1345"/>
      <c r="N281" s="1346"/>
      <c r="O281" s="54" t="s">
        <v>346</v>
      </c>
      <c r="P281" s="347"/>
      <c r="Q281" s="199"/>
      <c r="R281" s="199"/>
      <c r="S281" s="3"/>
      <c r="T281" s="196"/>
      <c r="U281" s="348"/>
      <c r="V281" s="3"/>
      <c r="W281" s="1344">
        <v>744</v>
      </c>
      <c r="X281" s="1346"/>
      <c r="Y281" s="163" t="s">
        <v>432</v>
      </c>
      <c r="Z281" s="163"/>
      <c r="AA281" s="3"/>
      <c r="AB281" s="3"/>
      <c r="AC281" s="1347">
        <f>'Control Panel'!H1546</f>
        <v>0</v>
      </c>
      <c r="AD281" s="1347"/>
      <c r="AE281" s="1347"/>
      <c r="AF281" s="1347"/>
      <c r="AG281" s="1347"/>
      <c r="AH281" s="482"/>
      <c r="AI281" s="1348"/>
      <c r="AJ281" s="1348"/>
      <c r="AK281" s="1348"/>
      <c r="AL281" s="1348"/>
      <c r="AM281" s="3"/>
      <c r="AN281" s="3"/>
      <c r="AO281" s="3"/>
      <c r="AP281" s="3"/>
      <c r="AQ281" s="3"/>
      <c r="AR281" s="342"/>
      <c r="AS281" s="75"/>
      <c r="AT281" s="1266" t="s">
        <v>401</v>
      </c>
      <c r="AU281" s="1266"/>
      <c r="AV281" s="1266"/>
      <c r="AW281" s="1266"/>
      <c r="AX281" s="1350">
        <f>'Control Panel'!I1546</f>
        <v>0</v>
      </c>
      <c r="AY281" s="1350"/>
      <c r="AZ281" s="1350"/>
      <c r="BA281" s="1350"/>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44">
        <v>0</v>
      </c>
      <c r="M283" s="1345"/>
      <c r="N283" s="1346"/>
      <c r="O283" s="54" t="s">
        <v>7343</v>
      </c>
      <c r="P283" s="347"/>
      <c r="Q283" s="199"/>
      <c r="R283" s="199"/>
      <c r="S283" s="3"/>
      <c r="T283" s="196"/>
      <c r="U283" s="296"/>
      <c r="V283" s="3"/>
      <c r="W283" s="1344">
        <v>744</v>
      </c>
      <c r="X283" s="1346"/>
      <c r="Y283" s="163" t="s">
        <v>432</v>
      </c>
      <c r="Z283" s="163"/>
      <c r="AA283" s="3"/>
      <c r="AB283" s="3"/>
      <c r="AC283" s="1347">
        <f>'Control Panel'!H1547</f>
        <v>0</v>
      </c>
      <c r="AD283" s="1347"/>
      <c r="AE283" s="1347"/>
      <c r="AF283" s="1347"/>
      <c r="AG283" s="1347"/>
      <c r="AH283" s="18"/>
      <c r="AI283" s="1348"/>
      <c r="AJ283" s="1348"/>
      <c r="AK283" s="1348"/>
      <c r="AL283" s="1348"/>
      <c r="AM283" s="3"/>
      <c r="AN283" s="3"/>
      <c r="AO283" s="3"/>
      <c r="AP283" s="3"/>
      <c r="AQ283" s="3"/>
      <c r="AR283" s="163"/>
      <c r="AS283" s="163"/>
      <c r="AT283" s="1266" t="s">
        <v>7344</v>
      </c>
      <c r="AU283" s="1266"/>
      <c r="AV283" s="1266"/>
      <c r="AW283" s="1266"/>
      <c r="AX283" s="1350">
        <f>'Control Panel'!I1547</f>
        <v>0</v>
      </c>
      <c r="AY283" s="1350"/>
      <c r="AZ283" s="1350"/>
      <c r="BA283" s="1350"/>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294" t="s">
        <v>4814</v>
      </c>
      <c r="AJ285" s="1294"/>
      <c r="AK285" s="1294"/>
      <c r="AL285" s="1294"/>
      <c r="AM285" s="1294"/>
      <c r="AN285" s="1294"/>
      <c r="AO285" s="1294"/>
      <c r="AP285" s="1294"/>
      <c r="AQ285" s="1294"/>
      <c r="AR285" s="1294"/>
      <c r="AS285" s="1294"/>
      <c r="AT285" s="1294"/>
      <c r="AU285" s="1294"/>
      <c r="AV285" s="1294"/>
      <c r="AW285" s="1294"/>
      <c r="AX285" s="1378">
        <f>'Control Panel'!I1549</f>
        <v>0</v>
      </c>
      <c r="AY285" s="1378"/>
      <c r="AZ285" s="1378"/>
      <c r="BA285" s="1378"/>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89" t="s">
        <v>4810</v>
      </c>
      <c r="J287" s="1389"/>
      <c r="K287" s="1389"/>
      <c r="L287" s="1389"/>
      <c r="M287" s="1389"/>
      <c r="N287" s="1389"/>
      <c r="O287" s="1389"/>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89"/>
      <c r="J288" s="1389"/>
      <c r="K288" s="1389"/>
      <c r="L288" s="1389"/>
      <c r="M288" s="1389"/>
      <c r="N288" s="1389"/>
      <c r="O288" s="1389"/>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296" t="s">
        <v>4863</v>
      </c>
      <c r="V290" s="1296"/>
      <c r="W290" s="1296"/>
      <c r="X290" s="1296"/>
      <c r="Y290" s="1296"/>
      <c r="Z290" s="1296"/>
      <c r="AA290" s="49"/>
      <c r="AB290" s="3"/>
      <c r="AC290" s="1296" t="s">
        <v>339</v>
      </c>
      <c r="AD290" s="1296"/>
      <c r="AE290" s="1296"/>
      <c r="AF290" s="1296"/>
      <c r="AG290" s="1296"/>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31" t="s">
        <v>4719</v>
      </c>
      <c r="K292" s="1431"/>
      <c r="L292" s="1431"/>
      <c r="M292" s="1431"/>
      <c r="N292" s="1431"/>
      <c r="O292" s="1431"/>
      <c r="P292" s="1431"/>
      <c r="Q292" s="163"/>
      <c r="R292" s="1430">
        <v>0</v>
      </c>
      <c r="S292" s="1430"/>
      <c r="T292" s="54" t="s">
        <v>4864</v>
      </c>
      <c r="U292" s="163"/>
      <c r="V292" s="1430">
        <v>0</v>
      </c>
      <c r="W292" s="1430"/>
      <c r="X292" s="1430"/>
      <c r="Y292" s="1430"/>
      <c r="Z292" s="54" t="s">
        <v>1119</v>
      </c>
      <c r="AA292" s="54"/>
      <c r="AB292" s="3"/>
      <c r="AC292" s="1462">
        <f>'Control Panel'!F1552</f>
        <v>3.0249999999999999E-3</v>
      </c>
      <c r="AD292" s="1462"/>
      <c r="AE292" s="1462"/>
      <c r="AF292" s="1462"/>
      <c r="AG292" s="1462"/>
      <c r="AH292" s="3"/>
      <c r="AI292" s="3"/>
      <c r="AJ292" s="3"/>
      <c r="AK292" s="163"/>
      <c r="AL292" s="163"/>
      <c r="AM292" s="76"/>
      <c r="AN292" s="1266" t="s">
        <v>4812</v>
      </c>
      <c r="AO292" s="1266"/>
      <c r="AP292" s="1266"/>
      <c r="AQ292" s="1266"/>
      <c r="AR292" s="1266"/>
      <c r="AS292" s="1266"/>
      <c r="AT292" s="1266"/>
      <c r="AU292" s="1266"/>
      <c r="AV292" s="1266"/>
      <c r="AW292" s="1266"/>
      <c r="AX292" s="1350">
        <f>'Control Panel'!H1552</f>
        <v>0</v>
      </c>
      <c r="AY292" s="1350"/>
      <c r="AZ292" s="1350"/>
      <c r="BA292" s="1350"/>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23" t="s">
        <v>4862</v>
      </c>
      <c r="K294" s="1423"/>
      <c r="L294" s="1423"/>
      <c r="M294" s="1423"/>
      <c r="N294" s="1423"/>
      <c r="O294" s="1423"/>
      <c r="P294" s="1423"/>
      <c r="Q294" s="163"/>
      <c r="R294" s="1430">
        <v>0</v>
      </c>
      <c r="S294" s="1430"/>
      <c r="T294" s="54" t="s">
        <v>4861</v>
      </c>
      <c r="U294" s="163"/>
      <c r="V294" s="1430">
        <v>0</v>
      </c>
      <c r="W294" s="1430"/>
      <c r="X294" s="1430"/>
      <c r="Y294" s="1430"/>
      <c r="Z294" s="3" t="s">
        <v>1119</v>
      </c>
      <c r="AA294" s="54"/>
      <c r="AB294" s="163"/>
      <c r="AC294" s="1463">
        <f>'Control Panel'!F1553</f>
        <v>1.6791666666666667E-3</v>
      </c>
      <c r="AD294" s="1463"/>
      <c r="AE294" s="1463"/>
      <c r="AF294" s="1463"/>
      <c r="AG294" s="1463"/>
      <c r="AH294" s="3"/>
      <c r="AI294" s="163"/>
      <c r="AJ294" s="163"/>
      <c r="AK294" s="163"/>
      <c r="AL294" s="163"/>
      <c r="AM294" s="163"/>
      <c r="AN294" s="163"/>
      <c r="AO294" s="1266" t="s">
        <v>4813</v>
      </c>
      <c r="AP294" s="1266"/>
      <c r="AQ294" s="1266"/>
      <c r="AR294" s="1266"/>
      <c r="AS294" s="1266"/>
      <c r="AT294" s="1266"/>
      <c r="AU294" s="1266"/>
      <c r="AV294" s="1266"/>
      <c r="AW294" s="1266"/>
      <c r="AX294" s="1350">
        <f>'Control Panel'!H1553</f>
        <v>0</v>
      </c>
      <c r="AY294" s="1350"/>
      <c r="AZ294" s="1350"/>
      <c r="BA294" s="1350"/>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294" t="s">
        <v>4815</v>
      </c>
      <c r="AM296" s="1294"/>
      <c r="AN296" s="1294"/>
      <c r="AO296" s="1294"/>
      <c r="AP296" s="1294"/>
      <c r="AQ296" s="1294"/>
      <c r="AR296" s="1294"/>
      <c r="AS296" s="1294"/>
      <c r="AT296" s="1294"/>
      <c r="AU296" s="1294"/>
      <c r="AV296" s="1294"/>
      <c r="AW296" s="1294"/>
      <c r="AX296" s="1378">
        <f>'Control Panel'!I1554</f>
        <v>0</v>
      </c>
      <c r="AY296" s="1378"/>
      <c r="AZ296" s="1378"/>
      <c r="BA296" s="1378"/>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343" t="s">
        <v>126</v>
      </c>
      <c r="K300" s="1343"/>
      <c r="L300" s="1343"/>
      <c r="M300" s="1343"/>
      <c r="N300" s="1343"/>
      <c r="O300" s="1343"/>
      <c r="P300" s="1343"/>
      <c r="Q300" s="1343"/>
      <c r="R300" s="1343"/>
      <c r="S300" s="1343"/>
      <c r="T300" s="49"/>
      <c r="U300" s="1296" t="s">
        <v>282</v>
      </c>
      <c r="V300" s="1296"/>
      <c r="W300" s="1296"/>
      <c r="X300" s="1296"/>
      <c r="Y300" s="1296"/>
      <c r="Z300" s="1296"/>
      <c r="AA300" s="3"/>
      <c r="AB300" s="3"/>
      <c r="AC300" s="1296" t="s">
        <v>339</v>
      </c>
      <c r="AD300" s="1296"/>
      <c r="AE300" s="1296"/>
      <c r="AF300" s="1296"/>
      <c r="AG300" s="1296"/>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44">
        <v>0</v>
      </c>
      <c r="M302" s="1345"/>
      <c r="N302" s="1346"/>
      <c r="O302" s="54" t="s">
        <v>7404</v>
      </c>
      <c r="P302" s="347"/>
      <c r="Q302" s="199"/>
      <c r="R302" s="199"/>
      <c r="S302" s="3"/>
      <c r="T302" s="196"/>
      <c r="U302" s="18"/>
      <c r="V302" s="3"/>
      <c r="W302" s="1344">
        <v>744</v>
      </c>
      <c r="X302" s="1346"/>
      <c r="Y302" s="163" t="s">
        <v>432</v>
      </c>
      <c r="Z302" s="163"/>
      <c r="AA302" s="3"/>
      <c r="AB302" s="3"/>
      <c r="AC302" s="1347">
        <f>'Control Panel'!F1680</f>
        <v>0</v>
      </c>
      <c r="AD302" s="1347"/>
      <c r="AE302" s="1347"/>
      <c r="AF302" s="1347"/>
      <c r="AG302" s="1347"/>
      <c r="AH302" s="18"/>
      <c r="AI302" s="1348"/>
      <c r="AJ302" s="1348"/>
      <c r="AK302" s="1348"/>
      <c r="AL302" s="1348"/>
      <c r="AM302" s="3"/>
      <c r="AN302" s="3"/>
      <c r="AO302" s="3"/>
      <c r="AP302" s="3"/>
      <c r="AQ302" s="3"/>
      <c r="AR302" s="163"/>
      <c r="AS302" s="1349"/>
      <c r="AT302" s="1349"/>
      <c r="AU302" s="1349"/>
      <c r="AV302" s="1349"/>
      <c r="AW302" s="1349"/>
      <c r="AX302" s="1350">
        <f>'Control Panel'!H1683</f>
        <v>0</v>
      </c>
      <c r="AY302" s="1350"/>
      <c r="AZ302" s="1350"/>
      <c r="BA302" s="1350"/>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50"/>
      <c r="AY303" s="1350"/>
      <c r="AZ303" s="1350"/>
      <c r="BA303" s="1350"/>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294" t="s">
        <v>7403</v>
      </c>
      <c r="AJ305" s="1294"/>
      <c r="AK305" s="1294"/>
      <c r="AL305" s="1294"/>
      <c r="AM305" s="1294"/>
      <c r="AN305" s="1294"/>
      <c r="AO305" s="1294"/>
      <c r="AP305" s="1294"/>
      <c r="AQ305" s="1294"/>
      <c r="AR305" s="1294"/>
      <c r="AS305" s="1294"/>
      <c r="AT305" s="1294"/>
      <c r="AU305" s="1294"/>
      <c r="AV305" s="1294"/>
      <c r="AW305" s="1294"/>
      <c r="AX305" s="1378">
        <f>'Control Panel'!H1683</f>
        <v>0</v>
      </c>
      <c r="AY305" s="1378"/>
      <c r="AZ305" s="1378"/>
      <c r="BA305" s="1378"/>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4" t="s">
        <v>69</v>
      </c>
      <c r="D309" s="1274"/>
      <c r="E309" s="1274"/>
      <c r="F309" s="1274"/>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4"/>
      <c r="D310" s="1274"/>
      <c r="E310" s="1274"/>
      <c r="F310" s="1274"/>
      <c r="G310" s="163"/>
      <c r="H310" s="3"/>
      <c r="I310" s="1464" t="s">
        <v>164</v>
      </c>
      <c r="J310" s="1464"/>
      <c r="K310" s="1464"/>
      <c r="L310" s="1464"/>
      <c r="M310" s="1464"/>
      <c r="N310" s="1464"/>
      <c r="O310" s="1464"/>
      <c r="P310" s="3"/>
      <c r="Q310" s="1427">
        <v>0</v>
      </c>
      <c r="R310" s="1428"/>
      <c r="S310" s="1428"/>
      <c r="T310" s="1429"/>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294"/>
      <c r="AR310" s="1294"/>
      <c r="AS310" s="1294"/>
      <c r="AT310" s="1294"/>
      <c r="AU310" s="1294"/>
      <c r="AV310" s="1294"/>
      <c r="AW310" s="1294"/>
      <c r="AX310" s="312"/>
      <c r="AY310" s="312"/>
      <c r="AZ310" s="312"/>
      <c r="BA310" s="312"/>
      <c r="BB310" s="69"/>
      <c r="BC310" s="8"/>
      <c r="BD310" s="175"/>
      <c r="BE310" s="782"/>
      <c r="BF310" s="175"/>
      <c r="BG310" s="175"/>
    </row>
    <row r="311" spans="1:60" s="4" customFormat="1" ht="23.25" hidden="1" customHeight="1">
      <c r="A311" s="779"/>
      <c r="B311" s="7"/>
      <c r="C311" s="1274"/>
      <c r="D311" s="1274"/>
      <c r="E311" s="1274"/>
      <c r="F311" s="1274"/>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294" t="s">
        <v>357</v>
      </c>
      <c r="AR311" s="1294"/>
      <c r="AS311" s="1294"/>
      <c r="AT311" s="1294"/>
      <c r="AU311" s="1294"/>
      <c r="AV311" s="1294"/>
      <c r="AW311" s="1294"/>
      <c r="AX311" s="1479">
        <f>'Control Panel'!C995</f>
        <v>0</v>
      </c>
      <c r="AY311" s="1479"/>
      <c r="AZ311" s="1479"/>
      <c r="BA311" s="1479"/>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79"/>
      <c r="AY312" s="1479"/>
      <c r="AZ312" s="1479"/>
      <c r="BA312" s="1479"/>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424" t="s">
        <v>45</v>
      </c>
      <c r="D314" s="1424"/>
      <c r="E314" s="1424"/>
      <c r="F314" s="1424"/>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411"/>
      <c r="D315" s="1411"/>
      <c r="E315" s="1411"/>
      <c r="F315" s="1411"/>
      <c r="G315" s="51"/>
      <c r="H315" s="163"/>
      <c r="I315" s="1437" t="s">
        <v>498</v>
      </c>
      <c r="J315" s="1437"/>
      <c r="K315" s="1437"/>
      <c r="L315" s="1437"/>
      <c r="M315" s="1437"/>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411"/>
      <c r="D316" s="1411"/>
      <c r="E316" s="1411"/>
      <c r="F316" s="1411"/>
      <c r="G316" s="51"/>
      <c r="H316" s="163"/>
      <c r="I316" s="1437"/>
      <c r="J316" s="1437"/>
      <c r="K316" s="1437"/>
      <c r="L316" s="1437"/>
      <c r="M316" s="1437"/>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411"/>
      <c r="D317" s="1411"/>
      <c r="E317" s="1411"/>
      <c r="F317" s="1411"/>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60">
        <v>0</v>
      </c>
      <c r="AD318" s="1361"/>
      <c r="AE318" s="1361"/>
      <c r="AF318" s="1362"/>
      <c r="AG318" s="163" t="s">
        <v>433</v>
      </c>
      <c r="AH318" s="163"/>
      <c r="AI318" s="163"/>
      <c r="AJ318" s="163"/>
      <c r="AK318" s="163"/>
      <c r="AL318" s="163"/>
      <c r="AM318" s="163"/>
      <c r="AN318" s="163"/>
      <c r="AO318" s="1266" t="s">
        <v>403</v>
      </c>
      <c r="AP318" s="1266"/>
      <c r="AQ318" s="1266"/>
      <c r="AR318" s="1266"/>
      <c r="AS318" s="1266"/>
      <c r="AT318" s="1266"/>
      <c r="AU318" s="1266"/>
      <c r="AV318" s="1266"/>
      <c r="AW318" s="1266"/>
      <c r="AX318" s="1357">
        <f>'Control Panel'!E911</f>
        <v>0</v>
      </c>
      <c r="AY318" s="1357"/>
      <c r="AZ318" s="1357"/>
      <c r="BA318" s="1357"/>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60">
        <v>0</v>
      </c>
      <c r="AD320" s="1361"/>
      <c r="AE320" s="1361"/>
      <c r="AF320" s="1362"/>
      <c r="AG320" s="330" t="s">
        <v>433</v>
      </c>
      <c r="AH320" s="3"/>
      <c r="AI320" s="163"/>
      <c r="AJ320" s="163"/>
      <c r="AK320" s="163"/>
      <c r="AL320" s="163"/>
      <c r="AM320" s="163"/>
      <c r="AN320" s="163"/>
      <c r="AO320" s="1266" t="s">
        <v>402</v>
      </c>
      <c r="AP320" s="1266"/>
      <c r="AQ320" s="1266"/>
      <c r="AR320" s="1266"/>
      <c r="AS320" s="1266"/>
      <c r="AT320" s="1266"/>
      <c r="AU320" s="1266"/>
      <c r="AV320" s="1266"/>
      <c r="AW320" s="1266"/>
      <c r="AX320" s="1357">
        <f>'Control Panel'!E910</f>
        <v>0</v>
      </c>
      <c r="AY320" s="1357"/>
      <c r="AZ320" s="1357"/>
      <c r="BA320" s="1357"/>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60">
        <v>0</v>
      </c>
      <c r="AD322" s="1361"/>
      <c r="AE322" s="1361"/>
      <c r="AF322" s="1362"/>
      <c r="AG322" s="331" t="s">
        <v>433</v>
      </c>
      <c r="AH322" s="163"/>
      <c r="AI322" s="163"/>
      <c r="AJ322" s="163"/>
      <c r="AK322" s="163"/>
      <c r="AL322" s="1349" t="s">
        <v>500</v>
      </c>
      <c r="AM322" s="1349"/>
      <c r="AN322" s="1349"/>
      <c r="AO322" s="1349"/>
      <c r="AP322" s="1349"/>
      <c r="AQ322" s="1349"/>
      <c r="AR322" s="1349"/>
      <c r="AS322" s="1349"/>
      <c r="AT322" s="1349"/>
      <c r="AU322" s="1349"/>
      <c r="AV322" s="1349"/>
      <c r="AW322" s="1349"/>
      <c r="AX322" s="1363">
        <f>'Control Panel'!E909</f>
        <v>0</v>
      </c>
      <c r="AY322" s="1363"/>
      <c r="AZ322" s="1363"/>
      <c r="BA322" s="1363"/>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60">
        <v>0</v>
      </c>
      <c r="AD324" s="1361"/>
      <c r="AE324" s="1361"/>
      <c r="AF324" s="1362"/>
      <c r="AG324" s="331" t="s">
        <v>433</v>
      </c>
      <c r="AH324" s="163"/>
      <c r="AI324" s="163"/>
      <c r="AJ324" s="163"/>
      <c r="AK324" s="163"/>
      <c r="AL324" s="1266" t="s">
        <v>1022</v>
      </c>
      <c r="AM324" s="1266"/>
      <c r="AN324" s="1266"/>
      <c r="AO324" s="1266"/>
      <c r="AP324" s="1266"/>
      <c r="AQ324" s="1266"/>
      <c r="AR324" s="1266"/>
      <c r="AS324" s="1266"/>
      <c r="AT324" s="1266"/>
      <c r="AU324" s="1266"/>
      <c r="AV324" s="1266"/>
      <c r="AW324" s="1266"/>
      <c r="AX324" s="1363">
        <f>'Control Panel'!E908</f>
        <v>0</v>
      </c>
      <c r="AY324" s="1363"/>
      <c r="AZ324" s="1363"/>
      <c r="BA324" s="1363"/>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73" t="s">
        <v>501</v>
      </c>
      <c r="AQ327" s="1273"/>
      <c r="AR327" s="1273"/>
      <c r="AS327" s="1273"/>
      <c r="AT327" s="1273"/>
      <c r="AU327" s="1273"/>
      <c r="AV327" s="1273"/>
      <c r="AW327" s="1273"/>
      <c r="AX327" s="1396">
        <f>'Control Panel'!E914</f>
        <v>0</v>
      </c>
      <c r="AY327" s="1396"/>
      <c r="AZ327" s="1396"/>
      <c r="BA327" s="1396"/>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60">
        <v>100</v>
      </c>
      <c r="AD330" s="1361"/>
      <c r="AE330" s="1361"/>
      <c r="AF330" s="1362"/>
      <c r="AG330" s="163" t="s">
        <v>433</v>
      </c>
      <c r="AH330" s="163"/>
      <c r="AI330" s="163"/>
      <c r="AJ330" s="163"/>
      <c r="AK330" s="163"/>
      <c r="AL330" s="1203"/>
      <c r="AM330" s="1203"/>
      <c r="AN330" s="1203"/>
      <c r="AO330" s="1266" t="s">
        <v>403</v>
      </c>
      <c r="AP330" s="1266"/>
      <c r="AQ330" s="1266"/>
      <c r="AR330" s="1266"/>
      <c r="AS330" s="1266"/>
      <c r="AT330" s="1266"/>
      <c r="AU330" s="1266"/>
      <c r="AV330" s="1266"/>
      <c r="AW330" s="1266"/>
      <c r="AX330" s="1357">
        <f>'Control Panel'!E929</f>
        <v>5</v>
      </c>
      <c r="AY330" s="1357"/>
      <c r="AZ330" s="1357"/>
      <c r="BA330" s="1357"/>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60">
        <v>600</v>
      </c>
      <c r="AD332" s="1361"/>
      <c r="AE332" s="1361"/>
      <c r="AF332" s="1362"/>
      <c r="AG332" s="330" t="s">
        <v>433</v>
      </c>
      <c r="AH332" s="163"/>
      <c r="AI332" s="163"/>
      <c r="AJ332" s="163"/>
      <c r="AK332" s="163"/>
      <c r="AL332" s="1203"/>
      <c r="AM332" s="1203"/>
      <c r="AN332" s="1203"/>
      <c r="AO332" s="1266" t="s">
        <v>402</v>
      </c>
      <c r="AP332" s="1266"/>
      <c r="AQ332" s="1266"/>
      <c r="AR332" s="1266"/>
      <c r="AS332" s="1266"/>
      <c r="AT332" s="1266"/>
      <c r="AU332" s="1266"/>
      <c r="AV332" s="1266"/>
      <c r="AW332" s="1266"/>
      <c r="AX332" s="1357">
        <f>'Control Panel'!E928</f>
        <v>57</v>
      </c>
      <c r="AY332" s="1357"/>
      <c r="AZ332" s="1357"/>
      <c r="BA332" s="1357"/>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60">
        <v>0</v>
      </c>
      <c r="AD334" s="1361"/>
      <c r="AE334" s="1361"/>
      <c r="AF334" s="1362"/>
      <c r="AG334" s="331" t="s">
        <v>433</v>
      </c>
      <c r="AH334" s="163"/>
      <c r="AI334" s="163"/>
      <c r="AJ334" s="163"/>
      <c r="AK334" s="163"/>
      <c r="AL334" s="1266" t="s">
        <v>500</v>
      </c>
      <c r="AM334" s="1266"/>
      <c r="AN334" s="1266"/>
      <c r="AO334" s="1266"/>
      <c r="AP334" s="1266"/>
      <c r="AQ334" s="1266"/>
      <c r="AR334" s="1266"/>
      <c r="AS334" s="1266"/>
      <c r="AT334" s="1266"/>
      <c r="AU334" s="1266"/>
      <c r="AV334" s="1266"/>
      <c r="AW334" s="1266"/>
      <c r="AX334" s="1363">
        <f>'Control Panel'!E927</f>
        <v>0</v>
      </c>
      <c r="AY334" s="1363"/>
      <c r="AZ334" s="1363"/>
      <c r="BA334" s="1363"/>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480"/>
      <c r="T336" s="1266"/>
      <c r="U336" s="163"/>
      <c r="V336" s="3"/>
      <c r="W336" s="163"/>
      <c r="X336" s="163"/>
      <c r="Y336" s="853"/>
      <c r="Z336" s="75"/>
      <c r="AA336" s="1460" t="s">
        <v>3409</v>
      </c>
      <c r="AB336" s="1461"/>
      <c r="AC336" s="1360">
        <v>0</v>
      </c>
      <c r="AD336" s="1361"/>
      <c r="AE336" s="1361"/>
      <c r="AF336" s="1362"/>
      <c r="AG336" s="331" t="s">
        <v>434</v>
      </c>
      <c r="AH336" s="75"/>
      <c r="AI336" s="163"/>
      <c r="AJ336" s="852"/>
      <c r="AK336" s="844"/>
      <c r="AL336" s="1203"/>
      <c r="AM336" s="1203"/>
      <c r="AN336" s="1203"/>
      <c r="AO336" s="1203"/>
      <c r="AP336" s="1206"/>
      <c r="AQ336" s="1203"/>
      <c r="AR336" s="1203"/>
      <c r="AS336" s="1266" t="s">
        <v>3412</v>
      </c>
      <c r="AT336" s="1266"/>
      <c r="AU336" s="1266"/>
      <c r="AV336" s="1266"/>
      <c r="AW336" s="1266"/>
      <c r="AX336" s="1363" t="str">
        <f>'Control Panel'!E932</f>
        <v>Not Available</v>
      </c>
      <c r="AY336" s="1363"/>
      <c r="AZ336" s="1363"/>
      <c r="BA336" s="1363"/>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460" t="s">
        <v>3410</v>
      </c>
      <c r="AB338" s="1461"/>
      <c r="AC338" s="1360">
        <v>0</v>
      </c>
      <c r="AD338" s="1361"/>
      <c r="AE338" s="1361"/>
      <c r="AF338" s="1362"/>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363" t="str">
        <f>'Control Panel'!E933</f>
        <v>Not Available</v>
      </c>
      <c r="AY338" s="1363"/>
      <c r="AZ338" s="1363"/>
      <c r="BA338" s="1363"/>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460" t="s">
        <v>3411</v>
      </c>
      <c r="AB340" s="1461"/>
      <c r="AC340" s="1360">
        <v>0</v>
      </c>
      <c r="AD340" s="1361"/>
      <c r="AE340" s="1361"/>
      <c r="AF340" s="1362"/>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363" t="str">
        <f>'Control Panel'!E934</f>
        <v>Not Available</v>
      </c>
      <c r="AY340" s="1363"/>
      <c r="AZ340" s="1363"/>
      <c r="BA340" s="1363"/>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266" t="s">
        <v>3415</v>
      </c>
      <c r="Z342" s="1266"/>
      <c r="AA342" s="1266"/>
      <c r="AB342" s="1486"/>
      <c r="AC342" s="1360">
        <v>0</v>
      </c>
      <c r="AD342" s="1361"/>
      <c r="AE342" s="1361"/>
      <c r="AF342" s="1362"/>
      <c r="AG342" s="331" t="s">
        <v>433</v>
      </c>
      <c r="AH342" s="163"/>
      <c r="AI342" s="163"/>
      <c r="AJ342" s="163"/>
      <c r="AK342" s="163"/>
      <c r="AL342" s="1266" t="s">
        <v>3416</v>
      </c>
      <c r="AM342" s="1266"/>
      <c r="AN342" s="1266"/>
      <c r="AO342" s="1266"/>
      <c r="AP342" s="1266"/>
      <c r="AQ342" s="1266"/>
      <c r="AR342" s="1266"/>
      <c r="AS342" s="1266"/>
      <c r="AT342" s="1266"/>
      <c r="AU342" s="1266"/>
      <c r="AV342" s="1266"/>
      <c r="AW342" s="1266"/>
      <c r="AX342" s="1363" t="str">
        <f>'Control Panel'!E935</f>
        <v>Not Available</v>
      </c>
      <c r="AY342" s="1363"/>
      <c r="AZ342" s="1363"/>
      <c r="BA342" s="1363"/>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73" t="s">
        <v>591</v>
      </c>
      <c r="AN345" s="1273"/>
      <c r="AO345" s="1273"/>
      <c r="AP345" s="1273"/>
      <c r="AQ345" s="1273"/>
      <c r="AR345" s="1273"/>
      <c r="AS345" s="1273"/>
      <c r="AT345" s="1273"/>
      <c r="AU345" s="1273"/>
      <c r="AV345" s="1273"/>
      <c r="AW345" s="1273"/>
      <c r="AX345" s="1396">
        <f>'Control Panel'!E937</f>
        <v>62</v>
      </c>
      <c r="AY345" s="1396"/>
      <c r="AZ345" s="1396"/>
      <c r="BA345" s="1396"/>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60">
        <v>0</v>
      </c>
      <c r="AD348" s="1361"/>
      <c r="AE348" s="1361"/>
      <c r="AF348" s="1362"/>
      <c r="AG348" s="163" t="s">
        <v>433</v>
      </c>
      <c r="AH348" s="163"/>
      <c r="AI348" s="163"/>
      <c r="AJ348" s="163"/>
      <c r="AK348" s="163"/>
      <c r="AL348" s="163"/>
      <c r="AM348" s="163"/>
      <c r="AN348" s="163"/>
      <c r="AO348" s="1266" t="s">
        <v>403</v>
      </c>
      <c r="AP348" s="1266"/>
      <c r="AQ348" s="1266"/>
      <c r="AR348" s="1266"/>
      <c r="AS348" s="1266"/>
      <c r="AT348" s="1266"/>
      <c r="AU348" s="1266"/>
      <c r="AV348" s="1266"/>
      <c r="AW348" s="1266"/>
      <c r="AX348" s="1357">
        <f>'Control Panel'!E952</f>
        <v>0</v>
      </c>
      <c r="AY348" s="1357"/>
      <c r="AZ348" s="1357"/>
      <c r="BA348" s="1357"/>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60">
        <v>0</v>
      </c>
      <c r="AD350" s="1361"/>
      <c r="AE350" s="1361"/>
      <c r="AF350" s="1362"/>
      <c r="AG350" s="330" t="s">
        <v>433</v>
      </c>
      <c r="AH350" s="163"/>
      <c r="AI350" s="163"/>
      <c r="AJ350" s="163"/>
      <c r="AK350" s="163"/>
      <c r="AL350" s="163"/>
      <c r="AM350" s="163"/>
      <c r="AN350" s="163"/>
      <c r="AO350" s="1266" t="s">
        <v>402</v>
      </c>
      <c r="AP350" s="1266"/>
      <c r="AQ350" s="1266"/>
      <c r="AR350" s="1266"/>
      <c r="AS350" s="1266"/>
      <c r="AT350" s="1266"/>
      <c r="AU350" s="1266"/>
      <c r="AV350" s="1266"/>
      <c r="AW350" s="1266"/>
      <c r="AX350" s="1357">
        <f>'Control Panel'!E951</f>
        <v>0</v>
      </c>
      <c r="AY350" s="1357"/>
      <c r="AZ350" s="1357"/>
      <c r="BA350" s="1357"/>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60">
        <v>0</v>
      </c>
      <c r="AD352" s="1361"/>
      <c r="AE352" s="1361"/>
      <c r="AF352" s="1362"/>
      <c r="AG352" s="331" t="s">
        <v>433</v>
      </c>
      <c r="AH352" s="163"/>
      <c r="AI352" s="163"/>
      <c r="AJ352" s="163"/>
      <c r="AK352" s="163"/>
      <c r="AL352" s="1349" t="s">
        <v>500</v>
      </c>
      <c r="AM352" s="1349"/>
      <c r="AN352" s="1349"/>
      <c r="AO352" s="1349"/>
      <c r="AP352" s="1349"/>
      <c r="AQ352" s="1349"/>
      <c r="AR352" s="1349"/>
      <c r="AS352" s="1349"/>
      <c r="AT352" s="1349"/>
      <c r="AU352" s="1349"/>
      <c r="AV352" s="1349"/>
      <c r="AW352" s="1349"/>
      <c r="AX352" s="1363">
        <f>'Control Panel'!E950</f>
        <v>0</v>
      </c>
      <c r="AY352" s="1363"/>
      <c r="AZ352" s="1363"/>
      <c r="BA352" s="1363"/>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499" t="s">
        <v>590</v>
      </c>
      <c r="AO355" s="1499"/>
      <c r="AP355" s="1499"/>
      <c r="AQ355" s="1499"/>
      <c r="AR355" s="1499"/>
      <c r="AS355" s="1499"/>
      <c r="AT355" s="1499"/>
      <c r="AU355" s="1499"/>
      <c r="AV355" s="1499"/>
      <c r="AW355" s="1499"/>
      <c r="AX355" s="1396">
        <f>'Control Panel'!E955</f>
        <v>0</v>
      </c>
      <c r="AY355" s="1396"/>
      <c r="AZ355" s="1396"/>
      <c r="BA355" s="1396"/>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60">
        <v>0</v>
      </c>
      <c r="AD358" s="1361"/>
      <c r="AE358" s="1361"/>
      <c r="AF358" s="1362"/>
      <c r="AG358" s="163" t="s">
        <v>433</v>
      </c>
      <c r="AH358" s="163"/>
      <c r="AI358" s="163"/>
      <c r="AJ358" s="163"/>
      <c r="AK358" s="163"/>
      <c r="AL358" s="163"/>
      <c r="AM358" s="163"/>
      <c r="AN358" s="163"/>
      <c r="AO358" s="1266" t="s">
        <v>403</v>
      </c>
      <c r="AP358" s="1266"/>
      <c r="AQ358" s="1266"/>
      <c r="AR358" s="1266"/>
      <c r="AS358" s="1266"/>
      <c r="AT358" s="1266"/>
      <c r="AU358" s="1266"/>
      <c r="AV358" s="1266"/>
      <c r="AW358" s="1266"/>
      <c r="AX358" s="1357">
        <f>'Control Panel'!E959</f>
        <v>0</v>
      </c>
      <c r="AY358" s="1357"/>
      <c r="AZ358" s="1357"/>
      <c r="BA358" s="1357"/>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60">
        <v>0</v>
      </c>
      <c r="AD360" s="1361"/>
      <c r="AE360" s="1361"/>
      <c r="AF360" s="1362"/>
      <c r="AG360" s="330" t="s">
        <v>433</v>
      </c>
      <c r="AH360" s="163"/>
      <c r="AI360" s="163"/>
      <c r="AJ360" s="163"/>
      <c r="AK360" s="163"/>
      <c r="AL360" s="163"/>
      <c r="AM360" s="163"/>
      <c r="AN360" s="163"/>
      <c r="AO360" s="1266" t="s">
        <v>402</v>
      </c>
      <c r="AP360" s="1266"/>
      <c r="AQ360" s="1266"/>
      <c r="AR360" s="1266"/>
      <c r="AS360" s="1266"/>
      <c r="AT360" s="1266"/>
      <c r="AU360" s="1266"/>
      <c r="AV360" s="1266"/>
      <c r="AW360" s="1266"/>
      <c r="AX360" s="1357">
        <f>'Control Panel'!E960</f>
        <v>0</v>
      </c>
      <c r="AY360" s="1357"/>
      <c r="AZ360" s="1357"/>
      <c r="BA360" s="1357"/>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500" t="s">
        <v>588</v>
      </c>
      <c r="AP363" s="1500"/>
      <c r="AQ363" s="1500"/>
      <c r="AR363" s="1500"/>
      <c r="AS363" s="1500"/>
      <c r="AT363" s="1500"/>
      <c r="AU363" s="1500"/>
      <c r="AV363" s="1500"/>
      <c r="AW363" s="1500"/>
      <c r="AX363" s="1396">
        <f>'Control Panel'!E962</f>
        <v>0</v>
      </c>
      <c r="AY363" s="1396"/>
      <c r="AZ363" s="1396"/>
      <c r="BA363" s="1396"/>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60">
        <v>0</v>
      </c>
      <c r="AD366" s="1361"/>
      <c r="AE366" s="1361"/>
      <c r="AF366" s="1362"/>
      <c r="AG366" s="163" t="s">
        <v>620</v>
      </c>
      <c r="AH366" s="163"/>
      <c r="AI366" s="163"/>
      <c r="AJ366" s="163"/>
      <c r="AK366" s="163"/>
      <c r="AL366" s="163"/>
      <c r="AM366" s="163"/>
      <c r="AN366" s="163"/>
      <c r="AO366" s="88"/>
      <c r="AP366" s="76"/>
      <c r="AQ366" s="76"/>
      <c r="AR366" s="1273" t="s">
        <v>622</v>
      </c>
      <c r="AS366" s="1273"/>
      <c r="AT366" s="1273"/>
      <c r="AU366" s="1273"/>
      <c r="AV366" s="1273"/>
      <c r="AW366" s="1273"/>
      <c r="AX366" s="1390">
        <f>'Control Panel'!E965</f>
        <v>0</v>
      </c>
      <c r="AY366" s="1390"/>
      <c r="AZ366" s="1390"/>
      <c r="BA366" s="1390"/>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60">
        <v>100000000</v>
      </c>
      <c r="AD371" s="1361"/>
      <c r="AE371" s="1361"/>
      <c r="AF371" s="1362"/>
      <c r="AG371" s="163"/>
      <c r="AH371" s="163"/>
      <c r="AI371" s="163"/>
      <c r="AJ371" s="163"/>
      <c r="AK371" s="163"/>
      <c r="AL371" s="163"/>
      <c r="AM371" s="163"/>
      <c r="AN371" s="163"/>
      <c r="AO371" s="88"/>
      <c r="AP371" s="76"/>
      <c r="AQ371" s="76"/>
      <c r="AR371" s="1273" t="s">
        <v>589</v>
      </c>
      <c r="AS371" s="1273"/>
      <c r="AT371" s="1273"/>
      <c r="AU371" s="1273"/>
      <c r="AV371" s="1273"/>
      <c r="AW371" s="1273"/>
      <c r="AX371" s="1390">
        <f>'Control Panel'!H969</f>
        <v>3.6</v>
      </c>
      <c r="AY371" s="1390"/>
      <c r="AZ371" s="1390"/>
      <c r="BA371" s="1390"/>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73" t="s">
        <v>592</v>
      </c>
      <c r="AK374" s="1273"/>
      <c r="AL374" s="1273"/>
      <c r="AM374" s="1273"/>
      <c r="AN374" s="1273"/>
      <c r="AO374" s="1273"/>
      <c r="AP374" s="1273"/>
      <c r="AQ374" s="1273"/>
      <c r="AR374" s="1273"/>
      <c r="AS374" s="1273"/>
      <c r="AT374" s="1273"/>
      <c r="AU374" s="1273"/>
      <c r="AV374" s="1273"/>
      <c r="AW374" s="1273"/>
      <c r="AX374" s="1395">
        <f>'Control Panel'!E972</f>
        <v>65.599999999999994</v>
      </c>
      <c r="AY374" s="1395"/>
      <c r="AZ374" s="1395"/>
      <c r="BA374" s="1395"/>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459" t="s">
        <v>175</v>
      </c>
      <c r="D376" s="1459"/>
      <c r="E376" s="1459"/>
      <c r="F376" s="1459"/>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422"/>
      <c r="D377" s="1422"/>
      <c r="E377" s="1422"/>
      <c r="F377" s="1422"/>
      <c r="G377" s="163"/>
      <c r="H377" s="3"/>
      <c r="I377" s="103" t="s">
        <v>4648</v>
      </c>
      <c r="J377" s="103"/>
      <c r="K377" s="103"/>
      <c r="L377" s="103"/>
      <c r="M377" s="103"/>
      <c r="N377" s="103"/>
      <c r="O377" s="103"/>
      <c r="P377" s="103"/>
      <c r="Q377" s="103"/>
      <c r="R377" s="738"/>
      <c r="S377" s="1351">
        <v>0</v>
      </c>
      <c r="T377" s="1352"/>
      <c r="U377" s="1353"/>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422"/>
      <c r="D378" s="1422"/>
      <c r="E378" s="1422"/>
      <c r="F378" s="1422"/>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422"/>
      <c r="D379" s="1422"/>
      <c r="E379" s="1422"/>
      <c r="F379" s="1422"/>
      <c r="G379" s="163"/>
      <c r="H379" s="3"/>
      <c r="I379" s="163" t="s">
        <v>548</v>
      </c>
      <c r="J379" s="163"/>
      <c r="K379" s="163"/>
      <c r="L379" s="163"/>
      <c r="M379" s="163"/>
      <c r="N379" s="163"/>
      <c r="O379" s="103"/>
      <c r="P379" s="103"/>
      <c r="Q379" s="103"/>
      <c r="R379" s="103"/>
      <c r="S379" s="1351">
        <v>0</v>
      </c>
      <c r="T379" s="1352"/>
      <c r="U379" s="1353"/>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422"/>
      <c r="D380" s="1422"/>
      <c r="E380" s="1422"/>
      <c r="F380" s="1422"/>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422"/>
      <c r="D381" s="1422"/>
      <c r="E381" s="1422"/>
      <c r="F381" s="1422"/>
      <c r="G381" s="163"/>
      <c r="H381" s="3"/>
      <c r="I381" s="103" t="s">
        <v>4652</v>
      </c>
      <c r="J381" s="987"/>
      <c r="K381" s="987"/>
      <c r="L381" s="987"/>
      <c r="M381" s="987"/>
      <c r="N381" s="987"/>
      <c r="O381" s="987"/>
      <c r="P381" s="987"/>
      <c r="Q381" s="987"/>
      <c r="R381" s="738"/>
      <c r="S381" s="1351">
        <v>0</v>
      </c>
      <c r="T381" s="1352"/>
      <c r="U381" s="1353"/>
      <c r="V381" s="163" t="s">
        <v>4649</v>
      </c>
      <c r="W381" s="163"/>
      <c r="X381" s="1351" t="s">
        <v>584</v>
      </c>
      <c r="Y381" s="1352"/>
      <c r="Z381" s="1353"/>
      <c r="AA381" s="103"/>
      <c r="AB381" s="163"/>
      <c r="AC381" s="163"/>
      <c r="AD381" s="163"/>
      <c r="AE381" s="163"/>
      <c r="AF381" s="163"/>
      <c r="AG381" s="163"/>
      <c r="AH381" s="163"/>
      <c r="AI381" s="163"/>
      <c r="AJ381" s="163"/>
      <c r="AK381" s="163"/>
      <c r="AL381" s="163"/>
      <c r="AM381" s="163"/>
      <c r="AN381" s="163"/>
      <c r="AO381" s="163"/>
      <c r="AP381" s="163"/>
      <c r="AQ381" s="163"/>
      <c r="AR381" s="163"/>
      <c r="AS381" s="1294" t="s">
        <v>358</v>
      </c>
      <c r="AT381" s="1294"/>
      <c r="AU381" s="1294"/>
      <c r="AV381" s="1294"/>
      <c r="AW381" s="1294"/>
      <c r="AX381" s="1477">
        <f>'Control Panel'!E1355</f>
        <v>0</v>
      </c>
      <c r="AY381" s="1477"/>
      <c r="AZ381" s="1477"/>
      <c r="BA381" s="1477"/>
      <c r="BB381" s="584"/>
      <c r="BC381" s="8"/>
      <c r="BD381" s="175"/>
      <c r="BE381" s="782"/>
      <c r="BF381" s="175"/>
      <c r="BG381" s="175"/>
      <c r="BH381" s="175"/>
    </row>
    <row r="382" spans="1:60" s="4" customFormat="1" ht="15" customHeight="1">
      <c r="A382" s="779"/>
      <c r="B382" s="7"/>
      <c r="C382" s="1422"/>
      <c r="D382" s="1422"/>
      <c r="E382" s="1422"/>
      <c r="F382" s="1422"/>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459" t="s">
        <v>1392</v>
      </c>
      <c r="D384" s="1459"/>
      <c r="E384" s="1459"/>
      <c r="F384" s="1459"/>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422"/>
      <c r="D385" s="1422"/>
      <c r="E385" s="1422"/>
      <c r="F385" s="1422"/>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89" t="s">
        <v>1421</v>
      </c>
      <c r="AC385" s="1389"/>
      <c r="AD385" s="1389"/>
      <c r="AE385" s="1389"/>
      <c r="AF385" s="1389"/>
      <c r="AG385" s="1389"/>
      <c r="AH385" s="1389"/>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422"/>
      <c r="D386" s="1422"/>
      <c r="E386" s="1422"/>
      <c r="F386" s="1422"/>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422"/>
      <c r="D387" s="1422"/>
      <c r="E387" s="1422"/>
      <c r="F387" s="1422"/>
      <c r="G387" s="163"/>
      <c r="H387" s="3"/>
      <c r="I387" s="103"/>
      <c r="J387" s="103" t="s">
        <v>1037</v>
      </c>
      <c r="K387" s="588"/>
      <c r="L387" s="588"/>
      <c r="M387" s="588"/>
      <c r="N387" s="588"/>
      <c r="O387" s="588"/>
      <c r="P387" s="588"/>
      <c r="Q387" s="1351">
        <v>0</v>
      </c>
      <c r="R387" s="1352"/>
      <c r="S387" s="1353"/>
      <c r="T387" s="163"/>
      <c r="U387" s="163"/>
      <c r="V387" s="3"/>
      <c r="W387" s="3"/>
      <c r="X387" s="3"/>
      <c r="Y387" s="3"/>
      <c r="Z387" s="163"/>
      <c r="AA387" s="163"/>
      <c r="AB387" s="163"/>
      <c r="AC387" s="163" t="s">
        <v>1039</v>
      </c>
      <c r="AD387" s="163"/>
      <c r="AE387" s="163"/>
      <c r="AF387" s="163"/>
      <c r="AG387" s="163"/>
      <c r="AH387" s="163"/>
      <c r="AI387" s="163"/>
      <c r="AJ387" s="1351">
        <v>3</v>
      </c>
      <c r="AK387" s="1352"/>
      <c r="AL387" s="1353"/>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294" t="s">
        <v>1040</v>
      </c>
      <c r="AR388" s="1294"/>
      <c r="AS388" s="1294"/>
      <c r="AT388" s="1294"/>
      <c r="AU388" s="1294"/>
      <c r="AV388" s="1294"/>
      <c r="AW388" s="1294"/>
      <c r="AX388" s="1392">
        <f>'Control Panel'!J1362</f>
        <v>162</v>
      </c>
      <c r="AY388" s="1392"/>
      <c r="AZ388" s="1392"/>
      <c r="BA388" s="1392"/>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55"/>
      <c r="B391" s="578"/>
      <c r="C391" s="1459" t="s">
        <v>148</v>
      </c>
      <c r="D391" s="1459"/>
      <c r="E391" s="1459"/>
      <c r="F391" s="1459"/>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55"/>
      <c r="B392" s="7"/>
      <c r="C392" s="1422"/>
      <c r="D392" s="1422"/>
      <c r="E392" s="1422"/>
      <c r="F392" s="1422"/>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89"/>
      <c r="AC392" s="1389"/>
      <c r="AD392" s="1389"/>
      <c r="AE392" s="1389"/>
      <c r="AF392" s="1389"/>
      <c r="AG392" s="1389"/>
      <c r="AH392" s="1389"/>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55"/>
      <c r="B393" s="7"/>
      <c r="C393" s="1422"/>
      <c r="D393" s="1422"/>
      <c r="E393" s="1422"/>
      <c r="F393" s="1422"/>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266"/>
      <c r="AT393" s="1266"/>
      <c r="AU393" s="1266"/>
      <c r="AV393" s="1266"/>
      <c r="AW393" s="1266"/>
      <c r="AX393" s="1357"/>
      <c r="AY393" s="1350"/>
      <c r="AZ393" s="1350"/>
      <c r="BA393" s="1350"/>
      <c r="BB393" s="163"/>
      <c r="BC393" s="8"/>
      <c r="BD393" s="175"/>
      <c r="BE393" s="782"/>
      <c r="BF393" s="175"/>
      <c r="BG393" s="175"/>
      <c r="BH393" s="175"/>
    </row>
    <row r="394" spans="1:60" s="4" customFormat="1" ht="15" customHeight="1">
      <c r="A394" s="1455"/>
      <c r="B394" s="7"/>
      <c r="C394" s="1422"/>
      <c r="D394" s="1422"/>
      <c r="E394" s="1422"/>
      <c r="F394" s="1422"/>
      <c r="G394" s="163"/>
      <c r="H394" s="3"/>
      <c r="I394" s="163"/>
      <c r="J394" s="163" t="s">
        <v>1030</v>
      </c>
      <c r="K394" s="163"/>
      <c r="L394" s="163"/>
      <c r="M394" s="163"/>
      <c r="N394" s="163"/>
      <c r="O394" s="163"/>
      <c r="P394" s="1379" t="s">
        <v>133</v>
      </c>
      <c r="Q394" s="1380"/>
      <c r="R394" s="1380"/>
      <c r="S394" s="1380"/>
      <c r="T394" s="1380"/>
      <c r="U394" s="1380"/>
      <c r="V394" s="1380"/>
      <c r="W394" s="1381"/>
      <c r="X394" s="163"/>
      <c r="Y394" s="3"/>
      <c r="Z394" s="3"/>
      <c r="AA394" s="3"/>
      <c r="AB394" s="3"/>
      <c r="AC394" s="1351">
        <v>0</v>
      </c>
      <c r="AD394" s="1352"/>
      <c r="AE394" s="1353"/>
      <c r="AF394" s="163" t="s">
        <v>481</v>
      </c>
      <c r="AG394" s="163"/>
      <c r="AH394" s="163"/>
      <c r="AI394" s="163"/>
      <c r="AJ394" s="1344">
        <v>744</v>
      </c>
      <c r="AK394" s="1346"/>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15" customHeight="1">
      <c r="A395" s="1455"/>
      <c r="B395" s="7"/>
      <c r="C395" s="1422"/>
      <c r="D395" s="1422"/>
      <c r="E395" s="1422"/>
      <c r="F395" s="1422"/>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266"/>
      <c r="AS395" s="1266"/>
      <c r="AT395" s="1266"/>
      <c r="AU395" s="1266"/>
      <c r="AV395" s="1266"/>
      <c r="AW395" s="1266"/>
      <c r="AX395" s="1357"/>
      <c r="AY395" s="1350"/>
      <c r="AZ395" s="1350"/>
      <c r="BA395" s="1350"/>
      <c r="BB395" s="639"/>
      <c r="BC395" s="8"/>
      <c r="BD395" s="175"/>
      <c r="BE395" s="782"/>
      <c r="BF395" s="175"/>
      <c r="BG395" s="175"/>
      <c r="BH395" s="175"/>
    </row>
    <row r="396" spans="1:60" s="4" customFormat="1" ht="15" customHeight="1">
      <c r="A396" s="1455"/>
      <c r="B396" s="7"/>
      <c r="C396" s="1422"/>
      <c r="D396" s="1422"/>
      <c r="E396" s="1422"/>
      <c r="F396" s="1422"/>
      <c r="G396" s="163"/>
      <c r="H396" s="3"/>
      <c r="I396" s="163"/>
      <c r="J396" s="163" t="s">
        <v>4284</v>
      </c>
      <c r="K396" s="163"/>
      <c r="L396" s="163"/>
      <c r="M396" s="163"/>
      <c r="N396" s="163"/>
      <c r="O396" s="163"/>
      <c r="P396" s="1379" t="s">
        <v>133</v>
      </c>
      <c r="Q396" s="1380"/>
      <c r="R396" s="1380"/>
      <c r="S396" s="1380"/>
      <c r="T396" s="1380"/>
      <c r="U396" s="1380"/>
      <c r="V396" s="1380"/>
      <c r="W396" s="1381"/>
      <c r="X396" s="163"/>
      <c r="Y396" s="3"/>
      <c r="Z396" s="3"/>
      <c r="AA396" s="3"/>
      <c r="AB396" s="3"/>
      <c r="AC396" s="1351">
        <v>0</v>
      </c>
      <c r="AD396" s="1352"/>
      <c r="AE396" s="1353"/>
      <c r="AF396" s="163" t="s">
        <v>481</v>
      </c>
      <c r="AG396" s="163"/>
      <c r="AH396" s="163"/>
      <c r="AI396" s="163"/>
      <c r="AJ396" s="1344">
        <v>744</v>
      </c>
      <c r="AK396" s="1346"/>
      <c r="AL396" s="163" t="s">
        <v>432</v>
      </c>
      <c r="AM396" s="163"/>
      <c r="AN396" s="163"/>
      <c r="AO396" s="163"/>
      <c r="AP396" s="163"/>
      <c r="AQ396" s="163"/>
      <c r="AR396" s="1349" t="s">
        <v>4311</v>
      </c>
      <c r="AS396" s="1349"/>
      <c r="AT396" s="1349"/>
      <c r="AU396" s="1349"/>
      <c r="AV396" s="1349"/>
      <c r="AW396" s="1349"/>
      <c r="AX396" s="1359">
        <f>'Control Panel'!K1370</f>
        <v>0</v>
      </c>
      <c r="AY396" s="1359"/>
      <c r="AZ396" s="1359"/>
      <c r="BA396" s="1359"/>
      <c r="BB396" s="639"/>
      <c r="BC396" s="8"/>
      <c r="BD396" s="175"/>
      <c r="BE396" s="782"/>
      <c r="BF396" s="175"/>
      <c r="BG396" s="175"/>
      <c r="BH396" s="175"/>
    </row>
    <row r="397" spans="1:60" s="4" customFormat="1" ht="9" customHeight="1">
      <c r="A397" s="1455"/>
      <c r="B397" s="7"/>
      <c r="C397" s="1422"/>
      <c r="D397" s="1422"/>
      <c r="E397" s="1422"/>
      <c r="F397" s="1422"/>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55"/>
      <c r="B398" s="7"/>
      <c r="C398" s="1422"/>
      <c r="D398" s="1422"/>
      <c r="E398" s="1422"/>
      <c r="F398" s="1422"/>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89"/>
      <c r="AC398" s="1389"/>
      <c r="AD398" s="1389"/>
      <c r="AE398" s="1389"/>
      <c r="AF398" s="1389"/>
      <c r="AG398" s="1389"/>
      <c r="AH398" s="1389"/>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55"/>
      <c r="B399" s="7"/>
      <c r="C399" s="1422"/>
      <c r="D399" s="1422"/>
      <c r="E399" s="1422"/>
      <c r="F399" s="1422"/>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55"/>
      <c r="B400" s="7"/>
      <c r="C400" s="1422"/>
      <c r="D400" s="1422"/>
      <c r="E400" s="1422"/>
      <c r="F400" s="1422"/>
      <c r="G400" s="163"/>
      <c r="H400" s="3"/>
      <c r="I400" s="163"/>
      <c r="J400" s="163" t="s">
        <v>1030</v>
      </c>
      <c r="K400" s="163"/>
      <c r="L400" s="163"/>
      <c r="M400" s="163"/>
      <c r="N400" s="163"/>
      <c r="O400" s="163"/>
      <c r="P400" s="1379" t="s">
        <v>133</v>
      </c>
      <c r="Q400" s="1380"/>
      <c r="R400" s="1380"/>
      <c r="S400" s="1380"/>
      <c r="T400" s="1380"/>
      <c r="U400" s="1380"/>
      <c r="V400" s="1380"/>
      <c r="W400" s="1381"/>
      <c r="X400" s="163"/>
      <c r="Y400" s="3"/>
      <c r="Z400" s="3"/>
      <c r="AA400" s="3"/>
      <c r="AB400" s="3"/>
      <c r="AC400" s="1351">
        <v>0</v>
      </c>
      <c r="AD400" s="1352"/>
      <c r="AE400" s="1353"/>
      <c r="AF400" s="163" t="s">
        <v>481</v>
      </c>
      <c r="AG400" s="163"/>
      <c r="AH400" s="163"/>
      <c r="AI400" s="163"/>
      <c r="AJ400" s="1344">
        <v>744</v>
      </c>
      <c r="AK400" s="1346"/>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15" customHeight="1">
      <c r="A401" s="1455"/>
      <c r="B401" s="7"/>
      <c r="C401" s="1422"/>
      <c r="D401" s="1422"/>
      <c r="E401" s="1422"/>
      <c r="F401" s="1422"/>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55"/>
      <c r="B402" s="7"/>
      <c r="C402" s="1422"/>
      <c r="D402" s="1422"/>
      <c r="E402" s="1422"/>
      <c r="F402" s="1422"/>
      <c r="G402" s="163"/>
      <c r="H402" s="3"/>
      <c r="I402" s="163"/>
      <c r="J402" s="163" t="s">
        <v>4285</v>
      </c>
      <c r="K402" s="163"/>
      <c r="L402" s="163"/>
      <c r="M402" s="163"/>
      <c r="N402" s="163"/>
      <c r="O402" s="163"/>
      <c r="P402" s="1379" t="s">
        <v>133</v>
      </c>
      <c r="Q402" s="1380"/>
      <c r="R402" s="1380"/>
      <c r="S402" s="1380"/>
      <c r="T402" s="1380"/>
      <c r="U402" s="1380"/>
      <c r="V402" s="1380"/>
      <c r="W402" s="1381"/>
      <c r="X402" s="163"/>
      <c r="Y402" s="3"/>
      <c r="Z402" s="3"/>
      <c r="AA402" s="3"/>
      <c r="AB402" s="3"/>
      <c r="AC402" s="1351">
        <v>0</v>
      </c>
      <c r="AD402" s="1352"/>
      <c r="AE402" s="1353"/>
      <c r="AF402" s="163" t="s">
        <v>481</v>
      </c>
      <c r="AG402" s="163"/>
      <c r="AH402" s="163"/>
      <c r="AI402" s="163"/>
      <c r="AJ402" s="1344">
        <v>744</v>
      </c>
      <c r="AK402" s="1346"/>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15" customHeight="1">
      <c r="A403" s="1455"/>
      <c r="B403" s="7"/>
      <c r="C403" s="1422"/>
      <c r="D403" s="1422"/>
      <c r="E403" s="1422"/>
      <c r="F403" s="1422"/>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55"/>
      <c r="B404" s="7"/>
      <c r="C404" s="1422"/>
      <c r="D404" s="1422"/>
      <c r="E404" s="1422"/>
      <c r="F404" s="1422"/>
      <c r="G404" s="163"/>
      <c r="H404" s="3"/>
      <c r="I404" s="163"/>
      <c r="J404" s="163" t="s">
        <v>4286</v>
      </c>
      <c r="K404" s="163"/>
      <c r="L404" s="163"/>
      <c r="M404" s="163"/>
      <c r="N404" s="163"/>
      <c r="O404" s="163"/>
      <c r="P404" s="1379" t="s">
        <v>133</v>
      </c>
      <c r="Q404" s="1380"/>
      <c r="R404" s="1380"/>
      <c r="S404" s="1380"/>
      <c r="T404" s="1380"/>
      <c r="U404" s="1380"/>
      <c r="V404" s="1380"/>
      <c r="W404" s="1381"/>
      <c r="X404" s="163"/>
      <c r="Y404" s="3"/>
      <c r="Z404" s="3"/>
      <c r="AA404" s="3"/>
      <c r="AB404" s="3"/>
      <c r="AC404" s="1351">
        <v>0</v>
      </c>
      <c r="AD404" s="1352"/>
      <c r="AE404" s="1353"/>
      <c r="AF404" s="163" t="s">
        <v>481</v>
      </c>
      <c r="AG404" s="163"/>
      <c r="AH404" s="163"/>
      <c r="AI404" s="163"/>
      <c r="AJ404" s="1344">
        <v>744</v>
      </c>
      <c r="AK404" s="1346"/>
      <c r="AL404" s="163" t="s">
        <v>432</v>
      </c>
      <c r="AM404" s="163"/>
      <c r="AN404" s="163"/>
      <c r="AO404" s="163"/>
      <c r="AP404" s="163"/>
      <c r="AQ404" s="163"/>
      <c r="AR404" s="1266" t="s">
        <v>4312</v>
      </c>
      <c r="AS404" s="1266"/>
      <c r="AT404" s="1266"/>
      <c r="AU404" s="1266"/>
      <c r="AV404" s="1266"/>
      <c r="AW404" s="1266"/>
      <c r="AX404" s="1359">
        <f>'Control Panel'!K1377</f>
        <v>0</v>
      </c>
      <c r="AY404" s="1359"/>
      <c r="AZ404" s="1359"/>
      <c r="BA404" s="1359"/>
      <c r="BB404" s="894"/>
      <c r="BC404" s="8"/>
      <c r="BD404" s="175"/>
      <c r="BE404" s="782"/>
      <c r="BF404" s="175"/>
      <c r="BG404" s="175"/>
      <c r="BH404" s="175"/>
    </row>
    <row r="405" spans="1:60" s="4" customFormat="1" ht="9" customHeight="1">
      <c r="A405" s="1455"/>
      <c r="B405" s="7"/>
      <c r="C405" s="1422"/>
      <c r="D405" s="1422"/>
      <c r="E405" s="1422"/>
      <c r="F405" s="1422"/>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55"/>
      <c r="B406" s="7"/>
      <c r="C406" s="1422"/>
      <c r="D406" s="1422"/>
      <c r="E406" s="1422"/>
      <c r="F406" s="1422"/>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89"/>
      <c r="AC406" s="1389"/>
      <c r="AD406" s="1389"/>
      <c r="AE406" s="1389"/>
      <c r="AF406" s="1389"/>
      <c r="AG406" s="1389"/>
      <c r="AH406" s="1389"/>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55"/>
      <c r="B407" s="7"/>
      <c r="C407" s="1422"/>
      <c r="D407" s="1422"/>
      <c r="E407" s="1422"/>
      <c r="F407" s="1422"/>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55"/>
      <c r="B408" s="7"/>
      <c r="C408" s="1422"/>
      <c r="D408" s="1422"/>
      <c r="E408" s="1422"/>
      <c r="F408" s="1422"/>
      <c r="G408" s="163"/>
      <c r="H408" s="3"/>
      <c r="I408" s="163"/>
      <c r="J408" s="163" t="s">
        <v>4283</v>
      </c>
      <c r="K408" s="163"/>
      <c r="L408" s="163"/>
      <c r="M408" s="163"/>
      <c r="N408" s="163"/>
      <c r="O408" s="163"/>
      <c r="P408" s="1379" t="s">
        <v>133</v>
      </c>
      <c r="Q408" s="1380"/>
      <c r="R408" s="1380"/>
      <c r="S408" s="1380"/>
      <c r="T408" s="1380"/>
      <c r="U408" s="1380"/>
      <c r="V408" s="1380"/>
      <c r="W408" s="1381"/>
      <c r="X408" s="163"/>
      <c r="Y408" s="3"/>
      <c r="Z408" s="3"/>
      <c r="AA408" s="3"/>
      <c r="AB408" s="3"/>
      <c r="AC408" s="1351">
        <v>0</v>
      </c>
      <c r="AD408" s="1352"/>
      <c r="AE408" s="1353"/>
      <c r="AF408" s="163" t="s">
        <v>481</v>
      </c>
      <c r="AG408" s="163"/>
      <c r="AH408" s="163"/>
      <c r="AI408" s="163"/>
      <c r="AJ408" s="1344">
        <v>744</v>
      </c>
      <c r="AK408" s="1346"/>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15" customHeight="1">
      <c r="A409" s="1455"/>
      <c r="B409" s="7"/>
      <c r="C409" s="1422"/>
      <c r="D409" s="1422"/>
      <c r="E409" s="1422"/>
      <c r="F409" s="1422"/>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55"/>
      <c r="B410" s="7"/>
      <c r="C410" s="1422"/>
      <c r="D410" s="1422"/>
      <c r="E410" s="1422"/>
      <c r="F410" s="1422"/>
      <c r="G410" s="163"/>
      <c r="H410" s="3"/>
      <c r="I410" s="163"/>
      <c r="J410" s="163" t="s">
        <v>4287</v>
      </c>
      <c r="K410" s="163"/>
      <c r="L410" s="163"/>
      <c r="M410" s="163"/>
      <c r="N410" s="163"/>
      <c r="O410" s="163"/>
      <c r="P410" s="1379" t="s">
        <v>133</v>
      </c>
      <c r="Q410" s="1380"/>
      <c r="R410" s="1380"/>
      <c r="S410" s="1380"/>
      <c r="T410" s="1380"/>
      <c r="U410" s="1380"/>
      <c r="V410" s="1380"/>
      <c r="W410" s="1381"/>
      <c r="X410" s="163"/>
      <c r="Y410" s="3"/>
      <c r="Z410" s="3"/>
      <c r="AA410" s="3"/>
      <c r="AB410" s="3"/>
      <c r="AC410" s="1351">
        <v>0</v>
      </c>
      <c r="AD410" s="1352"/>
      <c r="AE410" s="1353"/>
      <c r="AF410" s="163" t="s">
        <v>481</v>
      </c>
      <c r="AG410" s="163"/>
      <c r="AH410" s="163"/>
      <c r="AI410" s="163"/>
      <c r="AJ410" s="1344">
        <v>744</v>
      </c>
      <c r="AK410" s="1346"/>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15" customHeight="1">
      <c r="A411" s="1455"/>
      <c r="B411" s="7"/>
      <c r="C411" s="1422"/>
      <c r="D411" s="1422"/>
      <c r="E411" s="1422"/>
      <c r="F411" s="1422"/>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55"/>
      <c r="B412" s="7"/>
      <c r="C412" s="1422"/>
      <c r="D412" s="1422"/>
      <c r="E412" s="1422"/>
      <c r="F412" s="1422"/>
      <c r="G412" s="163"/>
      <c r="H412" s="3"/>
      <c r="I412" s="163"/>
      <c r="J412" s="163" t="s">
        <v>4286</v>
      </c>
      <c r="K412" s="163"/>
      <c r="L412" s="163"/>
      <c r="M412" s="163"/>
      <c r="N412" s="163"/>
      <c r="O412" s="163"/>
      <c r="P412" s="1379" t="s">
        <v>133</v>
      </c>
      <c r="Q412" s="1380"/>
      <c r="R412" s="1380"/>
      <c r="S412" s="1380"/>
      <c r="T412" s="1380"/>
      <c r="U412" s="1380"/>
      <c r="V412" s="1380"/>
      <c r="W412" s="1381"/>
      <c r="X412" s="163"/>
      <c r="Y412" s="3"/>
      <c r="Z412" s="3"/>
      <c r="AA412" s="3"/>
      <c r="AB412" s="3"/>
      <c r="AC412" s="1351">
        <v>0</v>
      </c>
      <c r="AD412" s="1352"/>
      <c r="AE412" s="1353"/>
      <c r="AF412" s="163" t="s">
        <v>481</v>
      </c>
      <c r="AG412" s="163"/>
      <c r="AH412" s="163"/>
      <c r="AI412" s="163"/>
      <c r="AJ412" s="1344">
        <v>744</v>
      </c>
      <c r="AK412" s="1346"/>
      <c r="AL412" s="163" t="s">
        <v>432</v>
      </c>
      <c r="AM412" s="163"/>
      <c r="AN412" s="163"/>
      <c r="AO412" s="163"/>
      <c r="AP412" s="163"/>
      <c r="AQ412" s="163"/>
      <c r="AR412" s="1266" t="s">
        <v>4313</v>
      </c>
      <c r="AS412" s="1266"/>
      <c r="AT412" s="1266"/>
      <c r="AU412" s="1266"/>
      <c r="AV412" s="1266"/>
      <c r="AW412" s="1266"/>
      <c r="AX412" s="1359">
        <f>'Control Panel'!K1384</f>
        <v>0</v>
      </c>
      <c r="AY412" s="1359"/>
      <c r="AZ412" s="1359"/>
      <c r="BA412" s="1359"/>
      <c r="BB412" s="894"/>
      <c r="BC412" s="8"/>
      <c r="BD412" s="175"/>
      <c r="BE412" s="782"/>
      <c r="BF412" s="175"/>
      <c r="BG412" s="175"/>
      <c r="BH412" s="175"/>
    </row>
    <row r="413" spans="1:60" s="4" customFormat="1" ht="5.15" customHeight="1">
      <c r="A413" s="1455"/>
      <c r="B413" s="7"/>
      <c r="C413" s="1422"/>
      <c r="D413" s="1422"/>
      <c r="E413" s="1422"/>
      <c r="F413" s="1422"/>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15" customHeight="1">
      <c r="A414" s="1455"/>
      <c r="B414" s="366"/>
      <c r="C414" s="1422"/>
      <c r="D414" s="1422"/>
      <c r="E414" s="1422"/>
      <c r="F414" s="1422"/>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55"/>
      <c r="B415" s="7"/>
      <c r="C415" s="1422"/>
      <c r="D415" s="1422"/>
      <c r="E415" s="1422"/>
      <c r="F415" s="1422"/>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294" t="s">
        <v>4288</v>
      </c>
      <c r="AS415" s="1294"/>
      <c r="AT415" s="1294"/>
      <c r="AU415" s="1294"/>
      <c r="AV415" s="1294"/>
      <c r="AW415" s="1294"/>
      <c r="AX415" s="1378">
        <f>'Control Panel'!K1386</f>
        <v>0</v>
      </c>
      <c r="AY415" s="1378"/>
      <c r="AZ415" s="1378"/>
      <c r="BA415" s="1378"/>
      <c r="BB415" s="639"/>
      <c r="BC415" s="8"/>
      <c r="BD415" s="175"/>
      <c r="BE415" s="782"/>
      <c r="BF415" s="175"/>
      <c r="BG415" s="175"/>
      <c r="BH415" s="175"/>
    </row>
    <row r="416" spans="1:60" s="4" customFormat="1" ht="9" customHeight="1">
      <c r="A416" s="1455"/>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43"/>
      <c r="AY416" s="1443"/>
      <c r="AZ416" s="1443"/>
      <c r="BA416" s="1443"/>
      <c r="BB416" s="163"/>
      <c r="BC416" s="8"/>
      <c r="BD416" s="175"/>
      <c r="BE416" s="782"/>
      <c r="BF416" s="175"/>
      <c r="BG416" s="175"/>
      <c r="BH416" s="175"/>
    </row>
    <row r="417" spans="1:60" s="4" customFormat="1" ht="9" customHeight="1">
      <c r="A417" s="1455"/>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411" t="s">
        <v>1009</v>
      </c>
      <c r="D418" s="1411"/>
      <c r="E418" s="1411"/>
      <c r="F418" s="1411"/>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411"/>
      <c r="D419" s="1411"/>
      <c r="E419" s="1411"/>
      <c r="F419" s="1411"/>
      <c r="G419" s="198"/>
      <c r="H419" s="198"/>
      <c r="I419" s="1389" t="s">
        <v>967</v>
      </c>
      <c r="J419" s="1389"/>
      <c r="K419" s="1389"/>
      <c r="L419" s="1389"/>
      <c r="M419" s="1389"/>
      <c r="N419" s="1389"/>
      <c r="O419" s="1389"/>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411"/>
      <c r="D420" s="1411"/>
      <c r="E420" s="1411"/>
      <c r="F420" s="1411"/>
      <c r="G420" s="198"/>
      <c r="H420" s="198"/>
      <c r="I420" s="1389"/>
      <c r="J420" s="1389"/>
      <c r="K420" s="1389"/>
      <c r="L420" s="1389"/>
      <c r="M420" s="1389"/>
      <c r="N420" s="1389"/>
      <c r="O420" s="1389"/>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411"/>
      <c r="D421" s="1411"/>
      <c r="E421" s="1411"/>
      <c r="F421" s="1411"/>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0">
        <v>0</v>
      </c>
      <c r="S422" s="1441"/>
      <c r="T422" s="1441"/>
      <c r="U422" s="1442"/>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48" t="s">
        <v>15</v>
      </c>
      <c r="K424" s="1448"/>
      <c r="L424" s="1448"/>
      <c r="M424" s="1448"/>
      <c r="N424" s="714"/>
      <c r="O424" s="714"/>
      <c r="P424" s="311"/>
      <c r="Q424" s="311"/>
      <c r="R424" s="1432">
        <v>0</v>
      </c>
      <c r="S424" s="1433"/>
      <c r="T424" s="1433"/>
      <c r="U424" s="1434"/>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48" t="s">
        <v>297</v>
      </c>
      <c r="K426" s="1448"/>
      <c r="L426" s="1448"/>
      <c r="M426" s="714"/>
      <c r="N426" s="714"/>
      <c r="O426" s="714"/>
      <c r="P426" s="163"/>
      <c r="Q426" s="163"/>
      <c r="R426" s="1440">
        <v>0</v>
      </c>
      <c r="S426" s="1441"/>
      <c r="T426" s="1441"/>
      <c r="U426" s="1442"/>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294"/>
      <c r="AS426" s="1294"/>
      <c r="AT426" s="1294"/>
      <c r="AU426" s="1294"/>
      <c r="AV426" s="1294"/>
      <c r="AW426" s="1294"/>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294" t="s">
        <v>1014</v>
      </c>
      <c r="AS427" s="1294"/>
      <c r="AT427" s="1294"/>
      <c r="AU427" s="1294"/>
      <c r="AV427" s="1294"/>
      <c r="AW427" s="1294"/>
      <c r="AX427" s="1392">
        <f>'Control Panel'!D1049</f>
        <v>0</v>
      </c>
      <c r="AY427" s="1392"/>
      <c r="AZ427" s="1392"/>
      <c r="BA427" s="1392"/>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4"/>
      <c r="D430" s="1274"/>
      <c r="E430" s="1274"/>
      <c r="F430" s="1274"/>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4"/>
      <c r="D431" s="1274"/>
      <c r="E431" s="1274"/>
      <c r="F431" s="1274"/>
      <c r="G431" s="163"/>
      <c r="H431" s="163"/>
      <c r="I431" s="1389" t="s">
        <v>1008</v>
      </c>
      <c r="J431" s="1389"/>
      <c r="K431" s="1389"/>
      <c r="L431" s="1389"/>
      <c r="M431" s="1389"/>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16"/>
      <c r="AQ431" s="1416"/>
      <c r="AR431" s="1416"/>
      <c r="AS431" s="1416"/>
      <c r="AT431" s="1416"/>
      <c r="AU431" s="1416"/>
      <c r="AV431" s="1416"/>
      <c r="AW431" s="662"/>
      <c r="AX431" s="662"/>
      <c r="AY431" s="662"/>
      <c r="AZ431" s="662"/>
      <c r="BA431" s="662"/>
      <c r="BB431" s="163"/>
      <c r="BC431" s="8"/>
      <c r="BD431" s="175"/>
      <c r="BE431" s="782"/>
      <c r="BF431" s="175"/>
      <c r="BG431" s="175"/>
      <c r="BH431" s="175"/>
    </row>
    <row r="432" spans="1:60" s="4" customFormat="1" ht="9" customHeight="1">
      <c r="A432" s="779"/>
      <c r="B432" s="7"/>
      <c r="C432" s="1274"/>
      <c r="D432" s="1274"/>
      <c r="E432" s="1274"/>
      <c r="F432" s="1274"/>
      <c r="G432" s="163"/>
      <c r="H432" s="163"/>
      <c r="I432" s="1389"/>
      <c r="J432" s="1389"/>
      <c r="K432" s="1389"/>
      <c r="L432" s="1389"/>
      <c r="M432" s="1389"/>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16"/>
      <c r="AQ432" s="1416"/>
      <c r="AR432" s="1416"/>
      <c r="AS432" s="1416"/>
      <c r="AT432" s="1416"/>
      <c r="AU432" s="1416"/>
      <c r="AV432" s="1416"/>
      <c r="AW432" s="662"/>
      <c r="AX432" s="662"/>
      <c r="AY432" s="662"/>
      <c r="AZ432" s="662"/>
      <c r="BA432" s="662"/>
      <c r="BB432" s="163"/>
      <c r="BC432" s="8"/>
      <c r="BD432" s="175"/>
      <c r="BE432" s="782"/>
      <c r="BF432" s="175"/>
      <c r="BG432" s="175"/>
      <c r="BH432" s="175"/>
    </row>
    <row r="433" spans="1:60" s="4" customFormat="1" ht="9" customHeight="1">
      <c r="A433" s="779"/>
      <c r="B433" s="7"/>
      <c r="C433" s="1274"/>
      <c r="D433" s="1274"/>
      <c r="E433" s="1274"/>
      <c r="F433" s="1274"/>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4"/>
      <c r="D434" s="1274"/>
      <c r="E434" s="1274"/>
      <c r="F434" s="1274"/>
      <c r="G434" s="163"/>
      <c r="H434" s="3"/>
      <c r="I434" s="3"/>
      <c r="J434" s="3"/>
      <c r="K434" s="3"/>
      <c r="L434" s="3"/>
      <c r="M434" s="3"/>
      <c r="N434" s="3"/>
      <c r="O434" s="3"/>
      <c r="P434" s="3"/>
      <c r="Q434" s="1393" t="s">
        <v>4869</v>
      </c>
      <c r="R434" s="1393"/>
      <c r="S434" s="1393"/>
      <c r="T434" s="1393"/>
      <c r="U434" s="1393"/>
      <c r="V434" s="1393"/>
      <c r="W434" s="1393"/>
      <c r="X434" s="1393"/>
      <c r="Y434" s="1393"/>
      <c r="Z434" s="1393"/>
      <c r="AA434" s="1393"/>
      <c r="AB434" s="1393"/>
      <c r="AC434" s="1393"/>
      <c r="AD434" s="1393"/>
      <c r="AE434" s="1393"/>
      <c r="AF434" s="1393"/>
      <c r="AG434" s="1393"/>
      <c r="AH434" s="1393"/>
      <c r="AI434" s="3"/>
      <c r="AJ434" s="3"/>
      <c r="AK434" s="1393" t="s">
        <v>352</v>
      </c>
      <c r="AL434" s="1393"/>
      <c r="AM434" s="1393"/>
      <c r="AN434" s="1393"/>
      <c r="AO434" s="1393"/>
      <c r="AP434" s="1393"/>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4"/>
      <c r="D435" s="1274"/>
      <c r="E435" s="1274"/>
      <c r="F435" s="1274"/>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4"/>
      <c r="D436" s="1274"/>
      <c r="E436" s="1274"/>
      <c r="F436" s="1274"/>
      <c r="G436" s="163"/>
      <c r="H436" s="163"/>
      <c r="I436" s="163"/>
      <c r="J436" s="1501" t="s">
        <v>976</v>
      </c>
      <c r="K436" s="1501"/>
      <c r="L436" s="1501"/>
      <c r="M436" s="1501"/>
      <c r="N436" s="1501"/>
      <c r="O436" s="1501"/>
      <c r="P436" s="1501"/>
      <c r="Q436" s="1501"/>
      <c r="R436" s="1501"/>
      <c r="S436" s="1307" t="s">
        <v>1232</v>
      </c>
      <c r="T436" s="1307"/>
      <c r="U436" s="1307"/>
      <c r="V436" s="1307"/>
      <c r="W436" s="1307"/>
      <c r="X436" s="1307"/>
      <c r="Y436" s="3"/>
      <c r="Z436" s="1307" t="s">
        <v>351</v>
      </c>
      <c r="AA436" s="1307"/>
      <c r="AB436" s="1307"/>
      <c r="AC436" s="1307"/>
      <c r="AD436" s="1307"/>
      <c r="AE436" s="1307" t="s">
        <v>318</v>
      </c>
      <c r="AF436" s="1307"/>
      <c r="AG436" s="1307"/>
      <c r="AH436" s="1307"/>
      <c r="AI436" s="1307"/>
      <c r="AJ436" s="3"/>
      <c r="AK436" s="1307" t="s">
        <v>974</v>
      </c>
      <c r="AL436" s="1307"/>
      <c r="AM436" s="1307"/>
      <c r="AN436" s="1307"/>
      <c r="AO436" s="1307"/>
      <c r="AP436" s="1307"/>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6" t="s">
        <v>968</v>
      </c>
      <c r="K438" s="1387"/>
      <c r="L438" s="1387"/>
      <c r="M438" s="1387"/>
      <c r="N438" s="1387"/>
      <c r="O438" s="1387"/>
      <c r="P438" s="1388"/>
      <c r="Q438" s="577"/>
      <c r="R438" s="577"/>
      <c r="S438" s="3"/>
      <c r="T438" s="1344" t="s">
        <v>15</v>
      </c>
      <c r="U438" s="1345"/>
      <c r="V438" s="1345"/>
      <c r="W438" s="1346"/>
      <c r="X438" s="3"/>
      <c r="Y438" s="3"/>
      <c r="Z438" s="3"/>
      <c r="AA438" s="1398">
        <v>0</v>
      </c>
      <c r="AB438" s="1399"/>
      <c r="AC438" s="1400"/>
      <c r="AD438" s="3"/>
      <c r="AE438" s="3"/>
      <c r="AF438" s="1344">
        <v>744</v>
      </c>
      <c r="AG438" s="1346"/>
      <c r="AH438" s="197" t="s">
        <v>432</v>
      </c>
      <c r="AI438" s="3"/>
      <c r="AJ438" s="3"/>
      <c r="AK438" s="3"/>
      <c r="AL438" s="1283">
        <f>'Control Panel'!Q1054</f>
        <v>0</v>
      </c>
      <c r="AM438" s="1284"/>
      <c r="AN438" s="1284"/>
      <c r="AO438" s="1285"/>
      <c r="AP438" s="163"/>
      <c r="AQ438" s="3"/>
      <c r="AR438" s="3"/>
      <c r="AS438" s="3"/>
      <c r="AT438" s="3"/>
      <c r="AU438" s="3"/>
      <c r="AV438" s="3"/>
      <c r="AW438" s="3"/>
      <c r="AX438" s="1402">
        <f>'Control Panel'!R1054</f>
        <v>0</v>
      </c>
      <c r="AY438" s="1402"/>
      <c r="AZ438" s="1402"/>
      <c r="BA438" s="1402"/>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6" t="s">
        <v>969</v>
      </c>
      <c r="K440" s="1387"/>
      <c r="L440" s="1387"/>
      <c r="M440" s="1387"/>
      <c r="N440" s="1387"/>
      <c r="O440" s="1387"/>
      <c r="P440" s="1388"/>
      <c r="Q440" s="577"/>
      <c r="R440" s="577"/>
      <c r="S440" s="3"/>
      <c r="T440" s="1344" t="s">
        <v>15</v>
      </c>
      <c r="U440" s="1345"/>
      <c r="V440" s="1345"/>
      <c r="W440" s="1346"/>
      <c r="X440" s="3"/>
      <c r="Y440" s="3"/>
      <c r="Z440" s="3"/>
      <c r="AA440" s="1398">
        <v>0</v>
      </c>
      <c r="AB440" s="1399"/>
      <c r="AC440" s="1400"/>
      <c r="AD440" s="3"/>
      <c r="AE440" s="3"/>
      <c r="AF440" s="1344">
        <v>744</v>
      </c>
      <c r="AG440" s="1346"/>
      <c r="AH440" s="197" t="s">
        <v>432</v>
      </c>
      <c r="AI440" s="3"/>
      <c r="AJ440" s="3"/>
      <c r="AK440" s="3"/>
      <c r="AL440" s="1283">
        <f>'Control Panel'!Q1055</f>
        <v>0</v>
      </c>
      <c r="AM440" s="1284"/>
      <c r="AN440" s="1284"/>
      <c r="AO440" s="1285"/>
      <c r="AP440" s="163"/>
      <c r="AQ440" s="3"/>
      <c r="AR440" s="3"/>
      <c r="AS440" s="3"/>
      <c r="AT440" s="3"/>
      <c r="AU440" s="3"/>
      <c r="AV440" s="3"/>
      <c r="AW440" s="3"/>
      <c r="AX440" s="1402">
        <f>'Control Panel'!R1055</f>
        <v>0</v>
      </c>
      <c r="AY440" s="1402"/>
      <c r="AZ440" s="1402"/>
      <c r="BA440" s="1402"/>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6" t="s">
        <v>970</v>
      </c>
      <c r="K442" s="1387"/>
      <c r="L442" s="1387"/>
      <c r="M442" s="1387"/>
      <c r="N442" s="1387"/>
      <c r="O442" s="1387"/>
      <c r="P442" s="1388"/>
      <c r="Q442" s="577"/>
      <c r="R442" s="577"/>
      <c r="S442" s="3"/>
      <c r="T442" s="1344" t="s">
        <v>15</v>
      </c>
      <c r="U442" s="1345"/>
      <c r="V442" s="1345"/>
      <c r="W442" s="1346"/>
      <c r="X442" s="3"/>
      <c r="Y442" s="3"/>
      <c r="Z442" s="3"/>
      <c r="AA442" s="1398">
        <v>0</v>
      </c>
      <c r="AB442" s="1399"/>
      <c r="AC442" s="1400"/>
      <c r="AD442" s="3"/>
      <c r="AE442" s="3"/>
      <c r="AF442" s="1344">
        <v>744</v>
      </c>
      <c r="AG442" s="1346"/>
      <c r="AH442" s="197" t="s">
        <v>432</v>
      </c>
      <c r="AI442" s="3"/>
      <c r="AJ442" s="3"/>
      <c r="AK442" s="3"/>
      <c r="AL442" s="1283">
        <f>'Control Panel'!Q1056</f>
        <v>0</v>
      </c>
      <c r="AM442" s="1284"/>
      <c r="AN442" s="1284"/>
      <c r="AO442" s="1285"/>
      <c r="AP442" s="163"/>
      <c r="AQ442" s="3"/>
      <c r="AR442" s="3"/>
      <c r="AS442" s="3"/>
      <c r="AT442" s="3"/>
      <c r="AU442" s="3"/>
      <c r="AV442" s="3"/>
      <c r="AW442" s="3"/>
      <c r="AX442" s="1402">
        <f>'Control Panel'!R1056</f>
        <v>0</v>
      </c>
      <c r="AY442" s="1402"/>
      <c r="AZ442" s="1402"/>
      <c r="BA442" s="1402"/>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6" t="s">
        <v>971</v>
      </c>
      <c r="K444" s="1387"/>
      <c r="L444" s="1387"/>
      <c r="M444" s="1387"/>
      <c r="N444" s="1387"/>
      <c r="O444" s="1387"/>
      <c r="P444" s="1388"/>
      <c r="Q444" s="577"/>
      <c r="R444" s="577"/>
      <c r="S444" s="3"/>
      <c r="T444" s="1344" t="s">
        <v>15</v>
      </c>
      <c r="U444" s="1345"/>
      <c r="V444" s="1345"/>
      <c r="W444" s="1346"/>
      <c r="X444" s="3"/>
      <c r="Y444" s="3"/>
      <c r="Z444" s="3"/>
      <c r="AA444" s="1398">
        <v>0</v>
      </c>
      <c r="AB444" s="1399"/>
      <c r="AC444" s="1400"/>
      <c r="AD444" s="3"/>
      <c r="AE444" s="3"/>
      <c r="AF444" s="1344">
        <v>744</v>
      </c>
      <c r="AG444" s="1346"/>
      <c r="AH444" s="197" t="s">
        <v>432</v>
      </c>
      <c r="AI444" s="3"/>
      <c r="AJ444" s="3"/>
      <c r="AK444" s="3"/>
      <c r="AL444" s="1283">
        <f>'Control Panel'!Q1057</f>
        <v>0</v>
      </c>
      <c r="AM444" s="1284"/>
      <c r="AN444" s="1284"/>
      <c r="AO444" s="1285"/>
      <c r="AP444" s="163"/>
      <c r="AQ444" s="3"/>
      <c r="AR444" s="3"/>
      <c r="AS444" s="3"/>
      <c r="AT444" s="3"/>
      <c r="AU444" s="3"/>
      <c r="AV444" s="3"/>
      <c r="AW444" s="3"/>
      <c r="AX444" s="1402">
        <f>'Control Panel'!R1057</f>
        <v>0</v>
      </c>
      <c r="AY444" s="1402"/>
      <c r="AZ444" s="1402"/>
      <c r="BA444" s="1402"/>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6" t="s">
        <v>972</v>
      </c>
      <c r="K446" s="1387"/>
      <c r="L446" s="1387"/>
      <c r="M446" s="1387"/>
      <c r="N446" s="1387"/>
      <c r="O446" s="1387"/>
      <c r="P446" s="1388"/>
      <c r="Q446" s="577"/>
      <c r="R446" s="577"/>
      <c r="S446" s="3"/>
      <c r="T446" s="1344" t="s">
        <v>15</v>
      </c>
      <c r="U446" s="1345"/>
      <c r="V446" s="1345"/>
      <c r="W446" s="1346"/>
      <c r="X446" s="3"/>
      <c r="Y446" s="3"/>
      <c r="Z446" s="3"/>
      <c r="AA446" s="1398">
        <v>0</v>
      </c>
      <c r="AB446" s="1399"/>
      <c r="AC446" s="1400"/>
      <c r="AD446" s="3"/>
      <c r="AE446" s="3"/>
      <c r="AF446" s="1344">
        <v>744</v>
      </c>
      <c r="AG446" s="1346"/>
      <c r="AH446" s="197" t="s">
        <v>432</v>
      </c>
      <c r="AI446" s="3"/>
      <c r="AJ446" s="3"/>
      <c r="AK446" s="3"/>
      <c r="AL446" s="1283">
        <v>0</v>
      </c>
      <c r="AM446" s="1284"/>
      <c r="AN446" s="1284"/>
      <c r="AO446" s="1285"/>
      <c r="AP446" s="163"/>
      <c r="AQ446" s="3"/>
      <c r="AR446" s="3"/>
      <c r="AS446" s="3"/>
      <c r="AT446" s="3"/>
      <c r="AU446" s="3"/>
      <c r="AV446" s="3"/>
      <c r="AW446" s="3"/>
      <c r="AX446" s="1402">
        <f>'Control Panel'!R1058</f>
        <v>0</v>
      </c>
      <c r="AY446" s="1402"/>
      <c r="AZ446" s="1402"/>
      <c r="BA446" s="1402"/>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6" t="s">
        <v>973</v>
      </c>
      <c r="K448" s="1387"/>
      <c r="L448" s="1387"/>
      <c r="M448" s="1387"/>
      <c r="N448" s="1387"/>
      <c r="O448" s="1387"/>
      <c r="P448" s="1388"/>
      <c r="Q448" s="577"/>
      <c r="R448" s="577"/>
      <c r="S448" s="555"/>
      <c r="T448" s="1344" t="s">
        <v>15</v>
      </c>
      <c r="U448" s="1345"/>
      <c r="V448" s="1345"/>
      <c r="W448" s="1346"/>
      <c r="X448" s="3"/>
      <c r="Y448" s="3"/>
      <c r="Z448" s="3"/>
      <c r="AA448" s="1398">
        <v>0</v>
      </c>
      <c r="AB448" s="1399"/>
      <c r="AC448" s="1400"/>
      <c r="AD448" s="3"/>
      <c r="AE448" s="3"/>
      <c r="AF448" s="1344">
        <v>744</v>
      </c>
      <c r="AG448" s="1346"/>
      <c r="AH448" s="197" t="s">
        <v>432</v>
      </c>
      <c r="AI448" s="3"/>
      <c r="AJ448" s="3"/>
      <c r="AK448" s="3"/>
      <c r="AL448" s="1283">
        <f>'Control Panel'!Q1059</f>
        <v>0</v>
      </c>
      <c r="AM448" s="1284"/>
      <c r="AN448" s="1284"/>
      <c r="AO448" s="1285"/>
      <c r="AP448" s="163"/>
      <c r="AQ448" s="3"/>
      <c r="AR448" s="3"/>
      <c r="AS448" s="3"/>
      <c r="AT448" s="3"/>
      <c r="AU448" s="3"/>
      <c r="AV448" s="3"/>
      <c r="AW448" s="3"/>
      <c r="AX448" s="1402">
        <f>'Control Panel'!R1059</f>
        <v>0</v>
      </c>
      <c r="AY448" s="1402"/>
      <c r="AZ448" s="1402"/>
      <c r="BA448" s="1402"/>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15"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294" t="s">
        <v>975</v>
      </c>
      <c r="AR450" s="1294"/>
      <c r="AS450" s="1294"/>
      <c r="AT450" s="1294"/>
      <c r="AU450" s="1294"/>
      <c r="AV450" s="1294"/>
      <c r="AW450" s="1294"/>
      <c r="AX450" s="1377">
        <f>'Control Panel'!R1060</f>
        <v>0</v>
      </c>
      <c r="AY450" s="1377"/>
      <c r="AZ450" s="1377"/>
      <c r="BA450" s="1377"/>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294" t="s">
        <v>3421</v>
      </c>
      <c r="AO451" s="1294"/>
      <c r="AP451" s="1294"/>
      <c r="AQ451" s="1294"/>
      <c r="AR451" s="1294"/>
      <c r="AS451" s="1294"/>
      <c r="AT451" s="1294"/>
      <c r="AU451" s="1294"/>
      <c r="AV451" s="1294"/>
      <c r="AW451" s="1294"/>
      <c r="AX451" s="1394">
        <f>'Control Panel'!R1060</f>
        <v>0</v>
      </c>
      <c r="AY451" s="1394"/>
      <c r="AZ451" s="1394"/>
      <c r="BA451" s="1394"/>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01"/>
      <c r="AT452" s="1401"/>
      <c r="AU452" s="1401"/>
      <c r="AV452" s="1401"/>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36" t="s">
        <v>3541</v>
      </c>
      <c r="D453" s="1436"/>
      <c r="E453" s="1436"/>
      <c r="F453" s="1436"/>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422"/>
      <c r="D454" s="1422"/>
      <c r="E454" s="1422"/>
      <c r="F454" s="1422"/>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422"/>
      <c r="D455" s="1422"/>
      <c r="E455" s="1422"/>
      <c r="F455" s="1422"/>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422"/>
      <c r="D456" s="1422"/>
      <c r="E456" s="1422"/>
      <c r="F456" s="1422"/>
      <c r="G456" s="163"/>
      <c r="H456" s="3"/>
      <c r="I456" s="163"/>
      <c r="J456" s="1354">
        <v>0</v>
      </c>
      <c r="K456" s="1355"/>
      <c r="L456" s="1355"/>
      <c r="M456" s="1356"/>
      <c r="N456" s="1435" t="s">
        <v>91</v>
      </c>
      <c r="O456" s="1349"/>
      <c r="P456" s="588"/>
      <c r="Q456" s="54"/>
      <c r="R456" s="1354">
        <v>0</v>
      </c>
      <c r="S456" s="1355"/>
      <c r="T456" s="1355"/>
      <c r="U456" s="1356"/>
      <c r="V456" s="163"/>
      <c r="W456" s="163" t="s">
        <v>4019</v>
      </c>
      <c r="X456" s="163"/>
      <c r="Y456" s="163"/>
      <c r="Z456" s="163"/>
      <c r="AA456" s="163"/>
      <c r="AB456" s="163"/>
      <c r="AC456" s="163"/>
      <c r="AD456" s="1383">
        <v>0</v>
      </c>
      <c r="AE456" s="1384"/>
      <c r="AF456" s="1384"/>
      <c r="AG456" s="1385"/>
      <c r="AH456" s="897" t="s">
        <v>4132</v>
      </c>
      <c r="AI456" s="75"/>
      <c r="AJ456" s="163"/>
      <c r="AK456" s="163"/>
      <c r="AL456" s="1383">
        <v>0</v>
      </c>
      <c r="AM456" s="1384"/>
      <c r="AN456" s="1384"/>
      <c r="AO456" s="1385"/>
      <c r="AP456" s="896" t="s">
        <v>4134</v>
      </c>
      <c r="AQ456" s="75"/>
      <c r="AR456" s="163"/>
      <c r="AS456" s="163"/>
      <c r="AT456" s="163"/>
      <c r="AU456" s="163"/>
      <c r="AV456" s="163"/>
      <c r="AW456" s="306"/>
      <c r="AX456" s="1359" t="str">
        <f>'Control Panel'!B1407</f>
        <v>Not Available</v>
      </c>
      <c r="AY456" s="1359"/>
      <c r="AZ456" s="1359"/>
      <c r="BA456" s="1359"/>
      <c r="BB456" s="646"/>
      <c r="BC456" s="8"/>
      <c r="BD456" s="175"/>
      <c r="BE456" s="782"/>
      <c r="BF456" s="175"/>
      <c r="BG456" s="175"/>
      <c r="BH456" s="175"/>
    </row>
    <row r="457" spans="1:85" s="4" customFormat="1" ht="5.15" customHeight="1">
      <c r="A457" s="779"/>
      <c r="B457" s="7"/>
      <c r="C457" s="1422"/>
      <c r="D457" s="1422"/>
      <c r="E457" s="1422"/>
      <c r="F457" s="1422"/>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422"/>
      <c r="D458" s="1422"/>
      <c r="E458" s="1422"/>
      <c r="F458" s="1422"/>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294" t="s">
        <v>1106</v>
      </c>
      <c r="AR458" s="1294"/>
      <c r="AS458" s="1294"/>
      <c r="AT458" s="1294"/>
      <c r="AU458" s="1294"/>
      <c r="AV458" s="1294"/>
      <c r="AW458" s="1294"/>
      <c r="AX458" s="1392" t="str">
        <f>'Control Panel'!B1407</f>
        <v>Not Available</v>
      </c>
      <c r="AY458" s="1392"/>
      <c r="AZ458" s="1392"/>
      <c r="BA458" s="1392"/>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422" t="s">
        <v>4646</v>
      </c>
      <c r="D461" s="1422"/>
      <c r="E461" s="1422"/>
      <c r="F461" s="1422"/>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422"/>
      <c r="D462" s="1422"/>
      <c r="E462" s="1422"/>
      <c r="F462" s="1422"/>
      <c r="G462" s="163"/>
      <c r="H462" s="163"/>
      <c r="I462" s="1449" t="s">
        <v>1048</v>
      </c>
      <c r="J462" s="1449"/>
      <c r="K462" s="1449"/>
      <c r="L462" s="1449"/>
      <c r="M462" s="1449"/>
      <c r="N462" s="1449"/>
      <c r="O462" s="163"/>
      <c r="P462" s="163"/>
      <c r="Q462" s="54"/>
      <c r="R462" s="54"/>
      <c r="S462" s="54"/>
      <c r="T462" s="54"/>
      <c r="U462" s="54"/>
      <c r="V462" s="54"/>
      <c r="W462" s="1382" t="s">
        <v>318</v>
      </c>
      <c r="X462" s="1382"/>
      <c r="Y462" s="1382"/>
      <c r="Z462" s="1382"/>
      <c r="AA462" s="1382"/>
      <c r="AB462" s="1382"/>
      <c r="AC462" s="658"/>
      <c r="AD462" s="163"/>
      <c r="AE462" s="163"/>
      <c r="AF462" s="1382"/>
      <c r="AG462" s="1382"/>
      <c r="AH462" s="1382"/>
      <c r="AI462" s="1382"/>
      <c r="AJ462" s="1382"/>
      <c r="AK462" s="1382"/>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15" customHeight="1">
      <c r="A463" s="779"/>
      <c r="B463" s="7"/>
      <c r="C463" s="1422"/>
      <c r="D463" s="1422"/>
      <c r="E463" s="1422"/>
      <c r="F463" s="1422"/>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422"/>
      <c r="D464" s="1422"/>
      <c r="E464" s="1422"/>
      <c r="F464" s="1422"/>
      <c r="G464" s="163"/>
      <c r="H464" s="163"/>
      <c r="I464" s="3"/>
      <c r="J464" s="1354">
        <v>0</v>
      </c>
      <c r="K464" s="1355"/>
      <c r="L464" s="1355"/>
      <c r="M464" s="1356"/>
      <c r="N464" s="985" t="s">
        <v>563</v>
      </c>
      <c r="O464" s="588"/>
      <c r="P464" s="588"/>
      <c r="Q464" s="54"/>
      <c r="R464" s="54"/>
      <c r="S464" s="54"/>
      <c r="T464" s="54"/>
      <c r="U464" s="54"/>
      <c r="V464" s="54"/>
      <c r="W464" s="3"/>
      <c r="X464" s="3"/>
      <c r="Y464" s="1344">
        <v>744</v>
      </c>
      <c r="Z464" s="1346"/>
      <c r="AA464" s="1236" t="s">
        <v>91</v>
      </c>
      <c r="AB464" s="641"/>
      <c r="AC464" s="18"/>
      <c r="AD464" s="163"/>
      <c r="AE464" s="163"/>
      <c r="AF464" s="163"/>
      <c r="AG464" s="1439"/>
      <c r="AH464" s="1439"/>
      <c r="AI464" s="1439"/>
      <c r="AJ464" s="1439"/>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15" customHeight="1">
      <c r="A465" s="779"/>
      <c r="B465" s="7"/>
      <c r="C465" s="1422"/>
      <c r="D465" s="1422"/>
      <c r="E465" s="1422"/>
      <c r="F465" s="1422"/>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422"/>
      <c r="D466" s="1422"/>
      <c r="E466" s="1422"/>
      <c r="F466" s="1422"/>
      <c r="G466" s="163"/>
      <c r="H466" s="163"/>
      <c r="I466" s="3"/>
      <c r="J466" s="1354">
        <v>0</v>
      </c>
      <c r="K466" s="1355"/>
      <c r="L466" s="1355"/>
      <c r="M466" s="1356"/>
      <c r="N466" s="985" t="s">
        <v>564</v>
      </c>
      <c r="O466" s="985"/>
      <c r="P466" s="588"/>
      <c r="Q466" s="54"/>
      <c r="R466" s="54"/>
      <c r="S466" s="54"/>
      <c r="T466" s="54"/>
      <c r="U466" s="54"/>
      <c r="V466" s="54"/>
      <c r="W466" s="3"/>
      <c r="X466" s="3"/>
      <c r="Y466" s="1344">
        <v>744</v>
      </c>
      <c r="Z466" s="1346"/>
      <c r="AA466" s="1236" t="s">
        <v>91</v>
      </c>
      <c r="AB466" s="641"/>
      <c r="AC466" s="18"/>
      <c r="AD466" s="163"/>
      <c r="AE466" s="163"/>
      <c r="AF466" s="163"/>
      <c r="AG466" s="1439"/>
      <c r="AH466" s="1439"/>
      <c r="AI466" s="1439"/>
      <c r="AJ466" s="1439"/>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15" customHeight="1">
      <c r="A467" s="779"/>
      <c r="B467" s="7"/>
      <c r="C467" s="1422"/>
      <c r="D467" s="1422"/>
      <c r="E467" s="1422"/>
      <c r="F467" s="1422"/>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422"/>
      <c r="D468" s="1422"/>
      <c r="E468" s="1422"/>
      <c r="F468" s="1422"/>
      <c r="G468" s="163"/>
      <c r="H468" s="163"/>
      <c r="I468" s="3"/>
      <c r="J468" s="1354">
        <v>0</v>
      </c>
      <c r="K468" s="1355"/>
      <c r="L468" s="1355"/>
      <c r="M468" s="1356"/>
      <c r="N468" s="985" t="s">
        <v>3388</v>
      </c>
      <c r="O468" s="985"/>
      <c r="P468" s="588"/>
      <c r="Q468" s="54"/>
      <c r="R468" s="54"/>
      <c r="S468" s="54"/>
      <c r="T468" s="54"/>
      <c r="U468" s="54"/>
      <c r="V468" s="54"/>
      <c r="W468" s="3"/>
      <c r="X468" s="3"/>
      <c r="Y468" s="1344">
        <v>744</v>
      </c>
      <c r="Z468" s="1346"/>
      <c r="AA468" s="1236" t="s">
        <v>91</v>
      </c>
      <c r="AB468" s="641"/>
      <c r="AC468" s="18"/>
      <c r="AD468" s="163"/>
      <c r="AE468" s="163"/>
      <c r="AF468" s="163"/>
      <c r="AG468" s="1439"/>
      <c r="AH468" s="1439"/>
      <c r="AI468" s="1439"/>
      <c r="AJ468" s="1439"/>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294" t="s">
        <v>1107</v>
      </c>
      <c r="AR469" s="1294"/>
      <c r="AS469" s="1294"/>
      <c r="AT469" s="1294"/>
      <c r="AU469" s="1294"/>
      <c r="AV469" s="1294"/>
      <c r="AW469" s="1294"/>
      <c r="AX469" s="1392">
        <f>'Control Panel'!K1413</f>
        <v>0</v>
      </c>
      <c r="AY469" s="1392"/>
      <c r="AZ469" s="1392"/>
      <c r="BA469" s="1392"/>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459" t="s">
        <v>1391</v>
      </c>
      <c r="D472" s="1459"/>
      <c r="E472" s="1459"/>
      <c r="F472" s="1459"/>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59"/>
      <c r="AY472" s="1359"/>
      <c r="AZ472" s="1359"/>
      <c r="BA472" s="1359"/>
      <c r="BB472" s="163"/>
      <c r="BC472" s="8"/>
      <c r="BD472" s="175"/>
      <c r="BE472" s="782"/>
      <c r="BF472" s="175"/>
      <c r="BG472" s="175"/>
      <c r="BH472" s="175"/>
    </row>
    <row r="473" spans="1:85" s="4" customFormat="1" ht="15" customHeight="1">
      <c r="A473" s="779"/>
      <c r="B473" s="7"/>
      <c r="C473" s="1422"/>
      <c r="D473" s="1422"/>
      <c r="E473" s="1422"/>
      <c r="F473" s="1422"/>
      <c r="G473" s="163"/>
      <c r="H473" s="3"/>
      <c r="I473" s="75" t="s">
        <v>397</v>
      </c>
      <c r="J473" s="76"/>
      <c r="K473" s="76"/>
      <c r="L473" s="81"/>
      <c r="M473" s="195"/>
      <c r="N473" s="1365">
        <v>0</v>
      </c>
      <c r="O473" s="1366"/>
      <c r="P473" s="1366"/>
      <c r="Q473" s="1367"/>
      <c r="R473" s="163"/>
      <c r="S473" s="163" t="s">
        <v>6</v>
      </c>
      <c r="T473" s="163"/>
      <c r="U473" s="163"/>
      <c r="V473" s="3"/>
      <c r="W473" s="3"/>
      <c r="X473" s="3"/>
      <c r="Y473" s="1344">
        <v>744</v>
      </c>
      <c r="Z473" s="1346"/>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349" t="s">
        <v>1111</v>
      </c>
      <c r="AU473" s="1349"/>
      <c r="AV473" s="1349"/>
      <c r="AW473" s="1349"/>
      <c r="AX473" s="1359" t="str">
        <f>+IF(AX475="Not Available", "Not Available", "Free")</f>
        <v>Free</v>
      </c>
      <c r="AY473" s="1359"/>
      <c r="AZ473" s="1359"/>
      <c r="BA473" s="1359"/>
      <c r="BB473" s="646"/>
      <c r="BC473" s="8"/>
      <c r="BD473" s="175"/>
      <c r="BE473" s="782"/>
      <c r="BF473" s="175"/>
      <c r="BG473" s="175"/>
      <c r="BH473" s="175"/>
    </row>
    <row r="474" spans="1:85" s="4" customFormat="1" ht="9" customHeight="1">
      <c r="A474" s="779"/>
      <c r="B474" s="7"/>
      <c r="C474" s="1422"/>
      <c r="D474" s="1422"/>
      <c r="E474" s="1422"/>
      <c r="F474" s="1422"/>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422"/>
      <c r="D475" s="1422"/>
      <c r="E475" s="1422"/>
      <c r="F475" s="1422"/>
      <c r="G475" s="163"/>
      <c r="H475" s="3"/>
      <c r="I475" s="75" t="s">
        <v>399</v>
      </c>
      <c r="J475" s="76"/>
      <c r="K475" s="76"/>
      <c r="L475" s="76"/>
      <c r="M475" s="163"/>
      <c r="N475" s="1351">
        <v>0</v>
      </c>
      <c r="O475" s="1352"/>
      <c r="P475" s="1352"/>
      <c r="Q475" s="1353"/>
      <c r="R475" s="163"/>
      <c r="S475" s="163" t="s">
        <v>6</v>
      </c>
      <c r="T475" s="163"/>
      <c r="U475" s="163"/>
      <c r="V475" s="163"/>
      <c r="W475" s="163"/>
      <c r="X475" s="3"/>
      <c r="Y475" s="1344">
        <v>744</v>
      </c>
      <c r="Z475" s="1346"/>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349" t="s">
        <v>1112</v>
      </c>
      <c r="AT475" s="1349"/>
      <c r="AU475" s="1349"/>
      <c r="AV475" s="1349"/>
      <c r="AW475" s="1349"/>
      <c r="AX475" s="1359">
        <f>'Control Panel'!B1418</f>
        <v>0</v>
      </c>
      <c r="AY475" s="1359"/>
      <c r="AZ475" s="1359"/>
      <c r="BA475" s="1359"/>
      <c r="BB475" s="646"/>
      <c r="BC475" s="8"/>
      <c r="BD475" s="175"/>
      <c r="BE475" s="782"/>
      <c r="BF475" s="175"/>
      <c r="BG475" s="175"/>
      <c r="BH475" s="175"/>
    </row>
    <row r="476" spans="1:85" s="4" customFormat="1" ht="5.15" customHeight="1">
      <c r="A476" s="779"/>
      <c r="B476" s="7"/>
      <c r="C476" s="1422"/>
      <c r="D476" s="1422"/>
      <c r="E476" s="1422"/>
      <c r="F476" s="1422"/>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422"/>
      <c r="D477" s="1422"/>
      <c r="E477" s="1422"/>
      <c r="F477" s="1422"/>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294" t="s">
        <v>1108</v>
      </c>
      <c r="AR477" s="1294"/>
      <c r="AS477" s="1294"/>
      <c r="AT477" s="1294"/>
      <c r="AU477" s="1294"/>
      <c r="AV477" s="1294"/>
      <c r="AW477" s="1294"/>
      <c r="AX477" s="1392">
        <f>'Control Panel'!B1418</f>
        <v>0</v>
      </c>
      <c r="AY477" s="1392"/>
      <c r="AZ477" s="1392"/>
      <c r="BA477" s="1392"/>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36" t="s">
        <v>1406</v>
      </c>
      <c r="D480" s="1436"/>
      <c r="E480" s="1436"/>
      <c r="F480" s="1436"/>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391"/>
      <c r="AY480" s="1391"/>
      <c r="AZ480" s="1391"/>
      <c r="BA480" s="1391"/>
      <c r="BB480" s="163"/>
      <c r="BC480" s="8"/>
      <c r="BD480" s="175"/>
      <c r="BE480" s="782"/>
      <c r="BF480" s="175"/>
      <c r="BG480" s="175"/>
      <c r="BH480" s="175"/>
    </row>
    <row r="481" spans="1:85" s="4" customFormat="1" ht="15" customHeight="1">
      <c r="A481" s="779"/>
      <c r="B481" s="578"/>
      <c r="C481" s="1422"/>
      <c r="D481" s="1422"/>
      <c r="E481" s="1422"/>
      <c r="F481" s="1422"/>
      <c r="G481" s="163"/>
      <c r="H481" s="163"/>
      <c r="I481" s="1382" t="s">
        <v>1398</v>
      </c>
      <c r="J481" s="1382"/>
      <c r="K481" s="1382"/>
      <c r="L481" s="1382"/>
      <c r="M481" s="1382"/>
      <c r="N481" s="1382"/>
      <c r="O481" s="1382"/>
      <c r="P481" s="1382"/>
      <c r="Q481" s="1382"/>
      <c r="R481" s="1382"/>
      <c r="S481" s="1382"/>
      <c r="T481" s="163"/>
      <c r="U481" s="163"/>
      <c r="V481" s="163"/>
      <c r="W481" s="163"/>
      <c r="X481" s="1382" t="s">
        <v>1399</v>
      </c>
      <c r="Y481" s="1382"/>
      <c r="Z481" s="1382"/>
      <c r="AA481" s="1382"/>
      <c r="AB481" s="1382"/>
      <c r="AC481" s="1382"/>
      <c r="AD481" s="1382"/>
      <c r="AE481" s="1382"/>
      <c r="AF481" s="1382"/>
      <c r="AG481" s="1382"/>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422"/>
      <c r="D482" s="1422"/>
      <c r="E482" s="1422"/>
      <c r="F482" s="1422"/>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422"/>
      <c r="D483" s="1422"/>
      <c r="E483" s="1422"/>
      <c r="F483" s="1422"/>
      <c r="G483" s="163"/>
      <c r="H483" s="163"/>
      <c r="I483" s="75" t="s">
        <v>1400</v>
      </c>
      <c r="J483" s="76"/>
      <c r="K483" s="76"/>
      <c r="L483" s="81"/>
      <c r="M483" s="195"/>
      <c r="N483" s="1365">
        <v>0</v>
      </c>
      <c r="O483" s="1366"/>
      <c r="P483" s="1366"/>
      <c r="Q483" s="1367"/>
      <c r="R483" s="163"/>
      <c r="S483" s="163" t="s">
        <v>1355</v>
      </c>
      <c r="T483" s="163"/>
      <c r="U483" s="163"/>
      <c r="V483" s="163"/>
      <c r="W483" s="75"/>
      <c r="X483" s="75" t="s">
        <v>1400</v>
      </c>
      <c r="Y483" s="76"/>
      <c r="Z483" s="76"/>
      <c r="AA483" s="81"/>
      <c r="AB483" s="1365">
        <v>0</v>
      </c>
      <c r="AC483" s="1366"/>
      <c r="AD483" s="1366"/>
      <c r="AE483" s="1367"/>
      <c r="AF483" s="163"/>
      <c r="AG483" s="163" t="s">
        <v>1355</v>
      </c>
      <c r="AH483" s="163"/>
      <c r="AI483" s="163"/>
      <c r="AJ483" s="163"/>
      <c r="AK483" s="163"/>
      <c r="AL483" s="163"/>
      <c r="AM483" s="163"/>
      <c r="AN483" s="163"/>
      <c r="AO483" s="163"/>
      <c r="AP483" s="163"/>
      <c r="AQ483" s="810"/>
      <c r="AR483" s="810"/>
      <c r="AS483" s="810"/>
      <c r="AT483" s="1266" t="s">
        <v>1402</v>
      </c>
      <c r="AU483" s="1266"/>
      <c r="AV483" s="1266"/>
      <c r="AW483" s="1266"/>
      <c r="AX483" s="1359" t="str">
        <f>'Control Panel'!B1439</f>
        <v>Not Available</v>
      </c>
      <c r="AY483" s="1359"/>
      <c r="AZ483" s="1359"/>
      <c r="BA483" s="1359"/>
      <c r="BB483" s="812"/>
      <c r="BC483" s="8"/>
      <c r="BD483" s="175"/>
      <c r="BE483" s="782"/>
      <c r="BF483" s="175"/>
      <c r="BG483" s="175"/>
      <c r="BH483" s="175"/>
    </row>
    <row r="484" spans="1:85" s="4" customFormat="1" ht="9" customHeight="1">
      <c r="A484" s="779"/>
      <c r="B484" s="7"/>
      <c r="C484" s="1422"/>
      <c r="D484" s="1422"/>
      <c r="E484" s="1422"/>
      <c r="F484" s="1422"/>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422"/>
      <c r="D485" s="1422"/>
      <c r="E485" s="1422"/>
      <c r="F485" s="1422"/>
      <c r="G485" s="163"/>
      <c r="H485" s="163"/>
      <c r="I485" s="75" t="s">
        <v>1401</v>
      </c>
      <c r="J485" s="76"/>
      <c r="K485" s="76"/>
      <c r="L485" s="76"/>
      <c r="M485" s="163"/>
      <c r="N485" s="1365">
        <v>0</v>
      </c>
      <c r="O485" s="1366"/>
      <c r="P485" s="1366"/>
      <c r="Q485" s="1367"/>
      <c r="R485" s="163"/>
      <c r="S485" s="163" t="s">
        <v>1355</v>
      </c>
      <c r="T485" s="163"/>
      <c r="U485" s="163"/>
      <c r="V485" s="163"/>
      <c r="W485" s="75"/>
      <c r="X485" s="75" t="s">
        <v>1401</v>
      </c>
      <c r="Y485" s="76"/>
      <c r="Z485" s="76"/>
      <c r="AA485" s="76"/>
      <c r="AB485" s="1365">
        <v>0</v>
      </c>
      <c r="AC485" s="1366"/>
      <c r="AD485" s="1366"/>
      <c r="AE485" s="1367"/>
      <c r="AF485" s="163"/>
      <c r="AG485" s="163" t="s">
        <v>1355</v>
      </c>
      <c r="AH485" s="163"/>
      <c r="AI485" s="163"/>
      <c r="AJ485" s="163"/>
      <c r="AK485" s="163"/>
      <c r="AL485" s="163"/>
      <c r="AM485" s="163"/>
      <c r="AN485" s="163"/>
      <c r="AO485" s="163"/>
      <c r="AP485" s="163"/>
      <c r="AQ485" s="810"/>
      <c r="AR485" s="810"/>
      <c r="AS485" s="1266" t="s">
        <v>1403</v>
      </c>
      <c r="AT485" s="1266"/>
      <c r="AU485" s="1266"/>
      <c r="AV485" s="1266"/>
      <c r="AW485" s="1266"/>
      <c r="AX485" s="1359" t="str">
        <f>'Control Panel'!E1439</f>
        <v>Not Available</v>
      </c>
      <c r="AY485" s="1359"/>
      <c r="AZ485" s="1359"/>
      <c r="BA485" s="1359"/>
      <c r="BB485" s="812"/>
      <c r="BC485" s="8"/>
      <c r="BD485" s="175"/>
      <c r="BE485" s="782"/>
      <c r="BF485" s="175"/>
      <c r="BG485" s="175"/>
      <c r="BH485" s="175"/>
    </row>
    <row r="486" spans="1:85" s="4" customFormat="1" ht="5.15" customHeight="1">
      <c r="A486" s="779"/>
      <c r="B486" s="7"/>
      <c r="C486" s="1422"/>
      <c r="D486" s="1422"/>
      <c r="E486" s="1422"/>
      <c r="F486" s="1422"/>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422"/>
      <c r="D487" s="1422"/>
      <c r="E487" s="1422"/>
      <c r="F487" s="1422"/>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294" t="s">
        <v>1404</v>
      </c>
      <c r="AR487" s="1294"/>
      <c r="AS487" s="1294"/>
      <c r="AT487" s="1294"/>
      <c r="AU487" s="1294"/>
      <c r="AV487" s="1294"/>
      <c r="AW487" s="1294"/>
      <c r="AX487" s="1392" t="str">
        <f>'Control Panel'!H1439</f>
        <v>Not Available</v>
      </c>
      <c r="AY487" s="1392"/>
      <c r="AZ487" s="1392"/>
      <c r="BA487" s="1392"/>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412" t="s">
        <v>142</v>
      </c>
      <c r="D490" s="1412"/>
      <c r="E490" s="1412"/>
      <c r="F490" s="1412"/>
      <c r="G490" s="1412"/>
      <c r="H490" s="1412"/>
      <c r="I490" s="1412"/>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375"/>
      <c r="AY490" s="1375"/>
      <c r="AZ490" s="1375"/>
      <c r="BA490" s="1375"/>
      <c r="BB490" s="747"/>
      <c r="BC490" s="8"/>
      <c r="BD490" s="175"/>
      <c r="BE490" s="782"/>
      <c r="BF490" s="175"/>
      <c r="BG490" s="175"/>
      <c r="BH490" s="175"/>
    </row>
    <row r="491" spans="1:85" s="4" customFormat="1" ht="12.75" customHeight="1">
      <c r="A491" s="779"/>
      <c r="B491" s="7"/>
      <c r="C491" s="1412"/>
      <c r="D491" s="1412"/>
      <c r="E491" s="1412"/>
      <c r="F491" s="1412"/>
      <c r="G491" s="1412"/>
      <c r="H491" s="1412"/>
      <c r="I491" s="1412"/>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375"/>
      <c r="AY491" s="1375"/>
      <c r="AZ491" s="1375"/>
      <c r="BA491" s="1375"/>
      <c r="BB491" s="747"/>
      <c r="BC491" s="8"/>
      <c r="BD491" s="175"/>
      <c r="BE491" s="782"/>
      <c r="BF491" s="175"/>
      <c r="BG491" s="175"/>
      <c r="BH491" s="175"/>
    </row>
    <row r="492" spans="1:85" s="4" customFormat="1" ht="18" customHeight="1">
      <c r="A492" s="779"/>
      <c r="B492" s="578"/>
      <c r="C492" s="1422" t="s">
        <v>1390</v>
      </c>
      <c r="D492" s="1422"/>
      <c r="E492" s="1422"/>
      <c r="F492" s="1422"/>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422"/>
      <c r="D493" s="1422"/>
      <c r="E493" s="1422"/>
      <c r="F493" s="1422"/>
      <c r="G493" s="163"/>
      <c r="H493" s="42"/>
      <c r="I493" s="1389" t="s">
        <v>4835</v>
      </c>
      <c r="J493" s="1389"/>
      <c r="K493" s="1389"/>
      <c r="L493" s="1389"/>
      <c r="M493" s="1389"/>
      <c r="N493" s="1389"/>
      <c r="O493" s="1389"/>
      <c r="P493" s="1389"/>
      <c r="Q493" s="1389"/>
      <c r="R493" s="1389"/>
      <c r="S493" s="1389"/>
      <c r="T493" s="716"/>
      <c r="U493" s="662"/>
      <c r="V493" s="662"/>
      <c r="W493" s="662"/>
      <c r="X493" s="709"/>
      <c r="Y493" s="709"/>
      <c r="Z493" s="1389" t="s">
        <v>4839</v>
      </c>
      <c r="AA493" s="1389"/>
      <c r="AB493" s="1389"/>
      <c r="AC493" s="1389"/>
      <c r="AD493" s="1389"/>
      <c r="AE493" s="1389"/>
      <c r="AF493" s="1389"/>
      <c r="AG493" s="1389"/>
      <c r="AH493" s="1389"/>
      <c r="AI493" s="1389"/>
      <c r="AJ493" s="1389"/>
      <c r="AK493" s="1389"/>
      <c r="AL493" s="1389"/>
      <c r="AM493" s="1389"/>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422"/>
      <c r="D494" s="1422"/>
      <c r="E494" s="1422"/>
      <c r="F494" s="1422"/>
      <c r="G494" s="163"/>
      <c r="H494" s="42"/>
      <c r="I494" s="1389"/>
      <c r="J494" s="1389"/>
      <c r="K494" s="1389"/>
      <c r="L494" s="1389"/>
      <c r="M494" s="1389"/>
      <c r="N494" s="1389"/>
      <c r="O494" s="1389"/>
      <c r="P494" s="1389"/>
      <c r="Q494" s="1389"/>
      <c r="R494" s="1389"/>
      <c r="S494" s="1389"/>
      <c r="T494" s="716"/>
      <c r="U494" s="662"/>
      <c r="V494" s="662"/>
      <c r="W494" s="662"/>
      <c r="X494" s="709"/>
      <c r="Y494" s="709"/>
      <c r="Z494" s="1389"/>
      <c r="AA494" s="1389"/>
      <c r="AB494" s="1389"/>
      <c r="AC494" s="1389"/>
      <c r="AD494" s="1389"/>
      <c r="AE494" s="1389"/>
      <c r="AF494" s="1389"/>
      <c r="AG494" s="1389"/>
      <c r="AH494" s="1389"/>
      <c r="AI494" s="1389"/>
      <c r="AJ494" s="1389"/>
      <c r="AK494" s="1389"/>
      <c r="AL494" s="1389"/>
      <c r="AM494" s="1389"/>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422"/>
      <c r="D495" s="1422"/>
      <c r="E495" s="1422"/>
      <c r="F495" s="1422"/>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422"/>
      <c r="D496" s="1422"/>
      <c r="E496" s="1422"/>
      <c r="F496" s="1422"/>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51" t="s">
        <v>512</v>
      </c>
      <c r="K498" s="1352"/>
      <c r="L498" s="1352"/>
      <c r="M498" s="1353"/>
      <c r="N498" s="163"/>
      <c r="O498" s="163"/>
      <c r="P498" s="163"/>
      <c r="Q498" s="163"/>
      <c r="R498" s="163"/>
      <c r="S498" s="163"/>
      <c r="T498" s="163"/>
      <c r="U498" s="163"/>
      <c r="V498" s="163"/>
      <c r="W498" s="163"/>
      <c r="X498" s="163"/>
      <c r="Y498" s="42"/>
      <c r="Z498" s="163"/>
      <c r="AA498" s="1351" t="s">
        <v>512</v>
      </c>
      <c r="AB498" s="1352"/>
      <c r="AC498" s="1352"/>
      <c r="AD498" s="1353"/>
      <c r="AE498" s="163"/>
      <c r="AF498" s="163"/>
      <c r="AG498" s="163"/>
      <c r="AH498" s="163"/>
      <c r="AI498" s="163"/>
      <c r="AJ498" s="163"/>
      <c r="AK498" s="163"/>
      <c r="AL498" s="163"/>
      <c r="AM498" s="163"/>
      <c r="AN498" s="163"/>
      <c r="AO498" s="844"/>
      <c r="AP498" s="1266" t="s">
        <v>3396</v>
      </c>
      <c r="AQ498" s="1266"/>
      <c r="AR498" s="1266"/>
      <c r="AS498" s="1266"/>
      <c r="AT498" s="1266"/>
      <c r="AU498" s="1266"/>
      <c r="AV498" s="1266"/>
      <c r="AW498" s="1266"/>
      <c r="AX498" s="1357">
        <f>'Control Panel'!G1580</f>
        <v>0</v>
      </c>
      <c r="AY498" s="1357"/>
      <c r="AZ498" s="1357"/>
      <c r="BA498" s="1357"/>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266" t="s">
        <v>4841</v>
      </c>
      <c r="AQ500" s="1266"/>
      <c r="AR500" s="1266"/>
      <c r="AS500" s="1266"/>
      <c r="AT500" s="1266"/>
      <c r="AU500" s="1266"/>
      <c r="AV500" s="1266"/>
      <c r="AW500" s="1266"/>
      <c r="AX500" s="1357">
        <f>'Control Panel'!G1582</f>
        <v>0</v>
      </c>
      <c r="AY500" s="1357"/>
      <c r="AZ500" s="1357"/>
      <c r="BA500" s="1357"/>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51" t="s">
        <v>4838</v>
      </c>
      <c r="K502" s="1352"/>
      <c r="L502" s="1352"/>
      <c r="M502" s="1353"/>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266" t="s">
        <v>3397</v>
      </c>
      <c r="AP502" s="1266"/>
      <c r="AQ502" s="1266"/>
      <c r="AR502" s="1266"/>
      <c r="AS502" s="1266"/>
      <c r="AT502" s="1266"/>
      <c r="AU502" s="1266"/>
      <c r="AV502" s="1266"/>
      <c r="AW502" s="1266"/>
      <c r="AX502" s="1357">
        <f>'Control Panel'!G1587</f>
        <v>0</v>
      </c>
      <c r="AY502" s="1357"/>
      <c r="AZ502" s="1357"/>
      <c r="BA502" s="1357"/>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266" t="s">
        <v>3398</v>
      </c>
      <c r="AP504" s="1266"/>
      <c r="AQ504" s="1266"/>
      <c r="AR504" s="1266"/>
      <c r="AS504" s="1266"/>
      <c r="AT504" s="1266"/>
      <c r="AU504" s="1266"/>
      <c r="AV504" s="1266"/>
      <c r="AW504" s="1266"/>
      <c r="AX504" s="1357">
        <f>'Control Panel'!G1596</f>
        <v>0</v>
      </c>
      <c r="AY504" s="1357"/>
      <c r="AZ504" s="1357"/>
      <c r="BA504" s="1357"/>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51">
        <v>0</v>
      </c>
      <c r="K506" s="1352"/>
      <c r="L506" s="1352"/>
      <c r="M506" s="1353"/>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47"/>
      <c r="S507" s="1447"/>
      <c r="T507" s="1447"/>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51">
        <v>0</v>
      </c>
      <c r="K510" s="1352"/>
      <c r="L510" s="1352"/>
      <c r="M510" s="1353"/>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51">
        <v>0</v>
      </c>
      <c r="K514" s="1352"/>
      <c r="L514" s="1352"/>
      <c r="M514" s="1353"/>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294" t="s">
        <v>514</v>
      </c>
      <c r="AR515" s="1294"/>
      <c r="AS515" s="1294"/>
      <c r="AT515" s="1294"/>
      <c r="AU515" s="1294"/>
      <c r="AV515" s="1294"/>
      <c r="AW515" s="1294"/>
      <c r="AX515" s="1392">
        <f>'Control Panel'!G1597</f>
        <v>0</v>
      </c>
      <c r="AY515" s="1392"/>
      <c r="AZ515" s="1392"/>
      <c r="BA515" s="1392"/>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438" t="s">
        <v>140</v>
      </c>
      <c r="D518" s="1438"/>
      <c r="E518" s="1438"/>
      <c r="F518" s="1438"/>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411"/>
      <c r="D519" s="1411"/>
      <c r="E519" s="1411"/>
      <c r="F519" s="1411"/>
      <c r="G519" s="163"/>
      <c r="H519" s="163"/>
      <c r="I519" s="1389" t="s">
        <v>140</v>
      </c>
      <c r="J519" s="1389"/>
      <c r="K519" s="1389"/>
      <c r="L519" s="1389"/>
      <c r="M519" s="1389"/>
      <c r="N519" s="703"/>
      <c r="O519" s="703"/>
      <c r="P519" s="662"/>
      <c r="Q519" s="662"/>
      <c r="R519" s="662"/>
      <c r="S519" s="662"/>
      <c r="T519" s="662"/>
      <c r="U519" s="662"/>
      <c r="V519" s="662"/>
      <c r="W519" s="662"/>
      <c r="X519" s="1397"/>
      <c r="Y519" s="1397"/>
      <c r="Z519" s="1397"/>
      <c r="AA519" s="1397"/>
      <c r="AB519" s="1397"/>
      <c r="AC519" s="1397"/>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411"/>
      <c r="D520" s="1411"/>
      <c r="E520" s="1411"/>
      <c r="F520" s="1411"/>
      <c r="G520" s="163"/>
      <c r="H520" s="163"/>
      <c r="I520" s="1389"/>
      <c r="J520" s="1389"/>
      <c r="K520" s="1389"/>
      <c r="L520" s="1389"/>
      <c r="M520" s="1389"/>
      <c r="N520" s="703"/>
      <c r="O520" s="703"/>
      <c r="P520" s="706"/>
      <c r="Q520" s="706"/>
      <c r="R520" s="706"/>
      <c r="S520" s="706"/>
      <c r="T520" s="662"/>
      <c r="U520" s="662"/>
      <c r="V520" s="662"/>
      <c r="W520" s="662"/>
      <c r="X520" s="1397"/>
      <c r="Y520" s="1397"/>
      <c r="Z520" s="1397"/>
      <c r="AA520" s="1397"/>
      <c r="AB520" s="1397"/>
      <c r="AC520" s="1397"/>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411"/>
      <c r="D521" s="1411"/>
      <c r="E521" s="1411"/>
      <c r="F521" s="1411"/>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51">
        <v>10</v>
      </c>
      <c r="O522" s="1352"/>
      <c r="P522" s="1353"/>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57">
        <f>'Control Panel'!D1013</f>
        <v>0.43499999999999994</v>
      </c>
      <c r="AY522" s="1350"/>
      <c r="AZ522" s="1350"/>
      <c r="BA522" s="1350"/>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294" t="s">
        <v>1063</v>
      </c>
      <c r="AP525" s="1294"/>
      <c r="AQ525" s="1294"/>
      <c r="AR525" s="1294"/>
      <c r="AS525" s="1294"/>
      <c r="AT525" s="1294"/>
      <c r="AU525" s="1294"/>
      <c r="AV525" s="1294"/>
      <c r="AW525" s="1294"/>
      <c r="AX525" s="1364">
        <f>'Control Panel'!D1013</f>
        <v>0.43499999999999994</v>
      </c>
      <c r="AY525" s="1364"/>
      <c r="AZ525" s="1364"/>
      <c r="BA525" s="1364"/>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422" t="s">
        <v>143</v>
      </c>
      <c r="D528" s="1422"/>
      <c r="E528" s="1422"/>
      <c r="F528" s="1422"/>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422"/>
      <c r="D529" s="1422"/>
      <c r="E529" s="1422"/>
      <c r="F529" s="1422"/>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422"/>
      <c r="D530" s="1422"/>
      <c r="E530" s="1422"/>
      <c r="F530" s="1422"/>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422"/>
      <c r="D531" s="1422"/>
      <c r="E531" s="1422"/>
      <c r="F531" s="1422"/>
      <c r="G531" s="163"/>
      <c r="H531" s="163"/>
      <c r="I531" s="163"/>
      <c r="J531" s="1423" t="s">
        <v>3390</v>
      </c>
      <c r="K531" s="1423"/>
      <c r="L531" s="1423"/>
      <c r="M531" s="1423"/>
      <c r="N531" s="1423"/>
      <c r="O531" s="1423"/>
      <c r="P531" s="1423"/>
      <c r="Q531" s="1457"/>
      <c r="R531" s="1351">
        <v>744</v>
      </c>
      <c r="S531" s="1352"/>
      <c r="T531" s="1353"/>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266" t="s">
        <v>3393</v>
      </c>
      <c r="AQ531" s="1266"/>
      <c r="AR531" s="1266"/>
      <c r="AS531" s="1266"/>
      <c r="AT531" s="1266"/>
      <c r="AU531" s="1266"/>
      <c r="AV531" s="1266"/>
      <c r="AW531" s="1266"/>
      <c r="AX531" s="1359">
        <f>'Control Panel'!C1163</f>
        <v>26.783999999999999</v>
      </c>
      <c r="AY531" s="1359"/>
      <c r="AZ531" s="1359"/>
      <c r="BA531" s="1359"/>
      <c r="BB531" s="71"/>
      <c r="BC531" s="8"/>
      <c r="BD531" s="175"/>
      <c r="BE531" s="782"/>
    </row>
    <row r="532" spans="1:60" s="4" customFormat="1" ht="8.25" customHeight="1">
      <c r="A532" s="779"/>
      <c r="B532" s="7"/>
      <c r="C532" s="1422"/>
      <c r="D532" s="1422"/>
      <c r="E532" s="1422"/>
      <c r="F532" s="1422"/>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422"/>
      <c r="D533" s="1422"/>
      <c r="E533" s="1422"/>
      <c r="F533" s="1422"/>
      <c r="G533" s="163"/>
      <c r="H533" s="163"/>
      <c r="I533" s="163"/>
      <c r="J533" s="998" t="s">
        <v>4796</v>
      </c>
      <c r="K533" s="998"/>
      <c r="L533" s="998"/>
      <c r="M533" s="998"/>
      <c r="N533" s="998"/>
      <c r="O533" s="998"/>
      <c r="P533" s="998"/>
      <c r="Q533" s="998"/>
      <c r="R533" s="1351">
        <v>0</v>
      </c>
      <c r="S533" s="1352"/>
      <c r="T533" s="1353"/>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266" t="s">
        <v>4798</v>
      </c>
      <c r="AQ533" s="1266"/>
      <c r="AR533" s="1266"/>
      <c r="AS533" s="1266"/>
      <c r="AT533" s="1266"/>
      <c r="AU533" s="1266"/>
      <c r="AV533" s="1266"/>
      <c r="AW533" s="1266"/>
      <c r="AX533" s="1358">
        <f>'Control Panel'!G1163</f>
        <v>0</v>
      </c>
      <c r="AY533" s="1359"/>
      <c r="AZ533" s="1359"/>
      <c r="BA533" s="1359"/>
      <c r="BB533" s="71"/>
      <c r="BC533" s="8"/>
      <c r="BD533" s="175"/>
      <c r="BE533" s="782"/>
    </row>
    <row r="534" spans="1:60" s="4" customFormat="1" ht="8.25" customHeight="1">
      <c r="A534" s="779"/>
      <c r="B534" s="7"/>
      <c r="C534" s="1422"/>
      <c r="D534" s="1422"/>
      <c r="E534" s="1422"/>
      <c r="F534" s="1422"/>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422"/>
      <c r="D535" s="1422"/>
      <c r="E535" s="1422"/>
      <c r="F535" s="1422"/>
      <c r="G535" s="163"/>
      <c r="H535" s="163"/>
      <c r="I535" s="163"/>
      <c r="J535" s="847" t="s">
        <v>3391</v>
      </c>
      <c r="K535" s="847"/>
      <c r="L535" s="847"/>
      <c r="M535" s="847"/>
      <c r="N535" s="847"/>
      <c r="O535" s="847"/>
      <c r="P535" s="847"/>
      <c r="Q535" s="847"/>
      <c r="R535" s="1351">
        <v>0</v>
      </c>
      <c r="S535" s="1352"/>
      <c r="T535" s="1353"/>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266" t="s">
        <v>3394</v>
      </c>
      <c r="AQ535" s="1266"/>
      <c r="AR535" s="1266"/>
      <c r="AS535" s="1266"/>
      <c r="AT535" s="1266"/>
      <c r="AU535" s="1266"/>
      <c r="AV535" s="1266"/>
      <c r="AW535" s="1266"/>
      <c r="AX535" s="1359">
        <f>'Control Panel'!E1163</f>
        <v>0</v>
      </c>
      <c r="AY535" s="1359"/>
      <c r="AZ535" s="1359"/>
      <c r="BA535" s="1359"/>
      <c r="BB535" s="71"/>
      <c r="BC535" s="8"/>
      <c r="BD535" s="175"/>
      <c r="BE535" s="782"/>
    </row>
    <row r="536" spans="1:60" s="4" customFormat="1" ht="8.15" customHeight="1">
      <c r="A536" s="779"/>
      <c r="B536" s="7"/>
      <c r="C536" s="1422"/>
      <c r="D536" s="1422"/>
      <c r="E536" s="1422"/>
      <c r="F536" s="1422"/>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422"/>
      <c r="D537" s="1422"/>
      <c r="E537" s="1422"/>
      <c r="F537" s="1422"/>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294" t="s">
        <v>365</v>
      </c>
      <c r="AU537" s="1294"/>
      <c r="AV537" s="1294"/>
      <c r="AW537" s="1294"/>
      <c r="AX537" s="1364">
        <f>'Control Panel'!E1164</f>
        <v>26.783999999999999</v>
      </c>
      <c r="AY537" s="1364"/>
      <c r="AZ537" s="1364"/>
      <c r="BA537" s="1364"/>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23" t="s">
        <v>4801</v>
      </c>
      <c r="K541" s="1423"/>
      <c r="L541" s="1423"/>
      <c r="M541" s="1423"/>
      <c r="N541" s="1423"/>
      <c r="O541" s="1423"/>
      <c r="P541" s="1423"/>
      <c r="Q541" s="1457"/>
      <c r="R541" s="1351">
        <v>0</v>
      </c>
      <c r="S541" s="1352"/>
      <c r="T541" s="1353"/>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266" t="s">
        <v>4805</v>
      </c>
      <c r="AQ541" s="1266"/>
      <c r="AR541" s="1266"/>
      <c r="AS541" s="1266"/>
      <c r="AT541" s="1266"/>
      <c r="AU541" s="1266"/>
      <c r="AV541" s="1266"/>
      <c r="AW541" s="1266"/>
      <c r="AX541" s="1359">
        <f>'Control Panel'!E1169</f>
        <v>0</v>
      </c>
      <c r="AY541" s="1359"/>
      <c r="AZ541" s="1359"/>
      <c r="BA541" s="1359"/>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51">
        <v>0</v>
      </c>
      <c r="S543" s="1352"/>
      <c r="T543" s="1353"/>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266" t="s">
        <v>4806</v>
      </c>
      <c r="AQ543" s="1266"/>
      <c r="AR543" s="1266"/>
      <c r="AS543" s="1266"/>
      <c r="AT543" s="1266"/>
      <c r="AU543" s="1266"/>
      <c r="AV543" s="1266"/>
      <c r="AW543" s="1266"/>
      <c r="AX543" s="1358">
        <f>'Control Panel'!G1169</f>
        <v>0</v>
      </c>
      <c r="AY543" s="1359"/>
      <c r="AZ543" s="1359"/>
      <c r="BA543" s="1359"/>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51">
        <v>0</v>
      </c>
      <c r="S545" s="1352"/>
      <c r="T545" s="1353"/>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266" t="s">
        <v>4807</v>
      </c>
      <c r="AQ545" s="1266"/>
      <c r="AR545" s="1266"/>
      <c r="AS545" s="1266"/>
      <c r="AT545" s="1266"/>
      <c r="AU545" s="1266"/>
      <c r="AV545" s="1266"/>
      <c r="AW545" s="1266"/>
      <c r="AX545" s="1359">
        <f>'Control Panel'!I1169</f>
        <v>0</v>
      </c>
      <c r="AY545" s="1359"/>
      <c r="AZ545" s="1359"/>
      <c r="BA545" s="1359"/>
      <c r="BB545" s="71"/>
      <c r="BC545" s="8"/>
      <c r="BD545" s="175"/>
      <c r="BE545" s="782"/>
    </row>
    <row r="546" spans="1:60" s="4" customFormat="1" ht="8.15"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294" t="s">
        <v>4809</v>
      </c>
      <c r="AU547" s="1294"/>
      <c r="AV547" s="1294"/>
      <c r="AW547" s="1294"/>
      <c r="AX547" s="1364">
        <f>'Control Panel'!E1170</f>
        <v>0</v>
      </c>
      <c r="AY547" s="1364"/>
      <c r="AZ547" s="1364"/>
      <c r="BA547" s="1364"/>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424" t="s">
        <v>445</v>
      </c>
      <c r="D550" s="1424"/>
      <c r="E550" s="1424"/>
      <c r="F550" s="1424"/>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411"/>
      <c r="D551" s="1411"/>
      <c r="E551" s="1411"/>
      <c r="F551" s="1411"/>
      <c r="G551" s="163"/>
      <c r="H551" s="163"/>
      <c r="I551" s="1389" t="s">
        <v>445</v>
      </c>
      <c r="J551" s="1389"/>
      <c r="K551" s="1389"/>
      <c r="L551" s="1389"/>
      <c r="M551" s="1389"/>
      <c r="N551" s="1389"/>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411"/>
      <c r="D552" s="1411"/>
      <c r="E552" s="1411"/>
      <c r="F552" s="1411"/>
      <c r="G552" s="163"/>
      <c r="H552" s="163"/>
      <c r="I552" s="1389"/>
      <c r="J552" s="1389"/>
      <c r="K552" s="1389"/>
      <c r="L552" s="1389"/>
      <c r="M552" s="1389"/>
      <c r="N552" s="1389"/>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411"/>
      <c r="D553" s="1411"/>
      <c r="E553" s="1411"/>
      <c r="F553" s="1411"/>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23" t="s">
        <v>454</v>
      </c>
      <c r="K554" s="1423"/>
      <c r="L554" s="1423"/>
      <c r="M554" s="1423"/>
      <c r="N554" s="1423"/>
      <c r="O554" s="1423"/>
      <c r="P554" s="1423"/>
      <c r="Q554" s="1423"/>
      <c r="R554" s="1423"/>
      <c r="S554" s="1423"/>
      <c r="T554" s="371"/>
      <c r="U554" s="1351">
        <v>0</v>
      </c>
      <c r="V554" s="1352"/>
      <c r="W554" s="1353"/>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49" t="s">
        <v>602</v>
      </c>
      <c r="AU554" s="1349"/>
      <c r="AV554" s="1349"/>
      <c r="AW554" s="1349"/>
      <c r="AX554" s="1357">
        <f>'Control Panel'!E1524</f>
        <v>0</v>
      </c>
      <c r="AY554" s="1350"/>
      <c r="AZ554" s="1350"/>
      <c r="BA554" s="1350"/>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57"/>
      <c r="AY555" s="1350"/>
      <c r="AZ555" s="1350"/>
      <c r="BA555" s="1350"/>
      <c r="BB555" s="71"/>
      <c r="BC555" s="8"/>
      <c r="BD555" s="175"/>
      <c r="BE555" s="774"/>
    </row>
    <row r="556" spans="1:60" s="4" customFormat="1" ht="15" customHeight="1">
      <c r="A556" s="779"/>
      <c r="B556" s="7"/>
      <c r="C556" s="51"/>
      <c r="D556" s="51"/>
      <c r="E556" s="51"/>
      <c r="F556" s="51"/>
      <c r="G556" s="163"/>
      <c r="H556" s="163"/>
      <c r="I556" s="163"/>
      <c r="J556" s="1423" t="s">
        <v>600</v>
      </c>
      <c r="K556" s="1423"/>
      <c r="L556" s="1423"/>
      <c r="M556" s="1423"/>
      <c r="N556" s="1423"/>
      <c r="O556" s="1423"/>
      <c r="P556" s="1423"/>
      <c r="Q556" s="1423"/>
      <c r="R556" s="1423"/>
      <c r="S556" s="1423"/>
      <c r="T556" s="371"/>
      <c r="U556" s="1351">
        <v>0</v>
      </c>
      <c r="V556" s="1352"/>
      <c r="W556" s="1353"/>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49" t="s">
        <v>603</v>
      </c>
      <c r="AR556" s="1349"/>
      <c r="AS556" s="1349"/>
      <c r="AT556" s="1349"/>
      <c r="AU556" s="1349"/>
      <c r="AV556" s="1349"/>
      <c r="AW556" s="1349"/>
      <c r="AX556" s="1357">
        <f>'Control Panel'!E1525</f>
        <v>0</v>
      </c>
      <c r="AY556" s="1350"/>
      <c r="AZ556" s="1350"/>
      <c r="BA556" s="1350"/>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23" t="s">
        <v>601</v>
      </c>
      <c r="K558" s="1423"/>
      <c r="L558" s="1423"/>
      <c r="M558" s="1423"/>
      <c r="N558" s="1423"/>
      <c r="O558" s="1423"/>
      <c r="P558" s="1423"/>
      <c r="Q558" s="1423"/>
      <c r="R558" s="1423"/>
      <c r="S558" s="1423"/>
      <c r="T558" s="371"/>
      <c r="U558" s="1351">
        <v>0</v>
      </c>
      <c r="V558" s="1352"/>
      <c r="W558" s="1353"/>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49" t="s">
        <v>604</v>
      </c>
      <c r="AR558" s="1349"/>
      <c r="AS558" s="1349"/>
      <c r="AT558" s="1349"/>
      <c r="AU558" s="1349"/>
      <c r="AV558" s="1349"/>
      <c r="AW558" s="1349"/>
      <c r="AX558" s="1357">
        <f>'Control Panel'!E1526</f>
        <v>0</v>
      </c>
      <c r="AY558" s="1350"/>
      <c r="AZ558" s="1350"/>
      <c r="BA558" s="1350"/>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57"/>
      <c r="AY559" s="1350"/>
      <c r="AZ559" s="1350"/>
      <c r="BA559" s="1350"/>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73" t="s">
        <v>449</v>
      </c>
      <c r="AR561" s="1273"/>
      <c r="AS561" s="1273"/>
      <c r="AT561" s="1273"/>
      <c r="AU561" s="1273"/>
      <c r="AV561" s="1273"/>
      <c r="AW561" s="1273"/>
      <c r="AX561" s="1376">
        <f>'Control Panel'!E1527</f>
        <v>0</v>
      </c>
      <c r="AY561" s="1376"/>
      <c r="AZ561" s="1376"/>
      <c r="BA561" s="1376"/>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58" t="s">
        <v>4843</v>
      </c>
      <c r="D564" s="1438"/>
      <c r="E564" s="1438"/>
      <c r="F564" s="1438"/>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411"/>
      <c r="D565" s="1411"/>
      <c r="E565" s="1411"/>
      <c r="F565" s="1411"/>
      <c r="G565" s="163"/>
      <c r="H565" s="163"/>
      <c r="I565" s="1444" t="s">
        <v>4844</v>
      </c>
      <c r="J565" s="1444"/>
      <c r="K565" s="1444"/>
      <c r="L565" s="1444"/>
      <c r="M565" s="1444"/>
      <c r="N565" s="1444"/>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411"/>
      <c r="D566" s="1411"/>
      <c r="E566" s="1411"/>
      <c r="F566" s="1411"/>
      <c r="G566" s="163"/>
      <c r="H566" s="163"/>
      <c r="I566" s="1444"/>
      <c r="J566" s="1444"/>
      <c r="K566" s="1444"/>
      <c r="L566" s="1444"/>
      <c r="M566" s="1444"/>
      <c r="N566" s="1444"/>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411"/>
      <c r="D567" s="1411"/>
      <c r="E567" s="1411"/>
      <c r="F567" s="1411"/>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452">
        <v>0</v>
      </c>
      <c r="V568" s="1453"/>
      <c r="W568" s="1453"/>
      <c r="X568" s="1453"/>
      <c r="Y568" s="1454"/>
      <c r="AA568" s="163" t="s">
        <v>4767</v>
      </c>
      <c r="AB568" s="163"/>
      <c r="AK568" s="163"/>
      <c r="AL568" s="163"/>
      <c r="AM568" s="163"/>
      <c r="AN568" s="163"/>
      <c r="AO568" s="163"/>
      <c r="AP568" s="1205"/>
      <c r="AQ568" s="163"/>
      <c r="AR568" s="163"/>
      <c r="AS568" s="163"/>
      <c r="AT568" s="1349" t="s">
        <v>4794</v>
      </c>
      <c r="AU568" s="1349"/>
      <c r="AV568" s="1349"/>
      <c r="AW568" s="1349"/>
      <c r="AX568" s="1357">
        <f>'Control Panel'!F1532</f>
        <v>0</v>
      </c>
      <c r="AY568" s="1350"/>
      <c r="AZ568" s="1350"/>
      <c r="BA568" s="1350"/>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57"/>
      <c r="AY569" s="1350"/>
      <c r="AZ569" s="1350"/>
      <c r="BA569" s="1350"/>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452">
        <v>0</v>
      </c>
      <c r="V570" s="1453"/>
      <c r="W570" s="1453"/>
      <c r="X570" s="1453"/>
      <c r="Y570" s="1454"/>
      <c r="AA570" s="163" t="s">
        <v>4857</v>
      </c>
      <c r="AB570" s="163"/>
      <c r="AK570" s="163"/>
      <c r="AL570" s="163"/>
      <c r="AM570" s="163"/>
      <c r="AN570" s="163"/>
      <c r="AO570" s="163"/>
      <c r="AP570" s="1205"/>
      <c r="AQ570" s="1266" t="s">
        <v>4865</v>
      </c>
      <c r="AR570" s="1266"/>
      <c r="AS570" s="1266"/>
      <c r="AT570" s="1266"/>
      <c r="AU570" s="1266"/>
      <c r="AV570" s="1266"/>
      <c r="AW570" s="1266"/>
      <c r="AX570" s="1357">
        <f>'Control Panel'!F1534</f>
        <v>0</v>
      </c>
      <c r="AY570" s="1350"/>
      <c r="AZ570" s="1350"/>
      <c r="BA570" s="1350"/>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73"/>
      <c r="Y573" s="1373"/>
      <c r="Z573" s="1373"/>
      <c r="AA573" s="1373"/>
      <c r="AB573" s="163"/>
      <c r="AC573" s="163"/>
      <c r="AD573" s="163"/>
      <c r="AE573" s="163"/>
      <c r="AF573" s="163"/>
      <c r="AG573" s="163"/>
      <c r="AH573" s="163"/>
      <c r="AI573" s="163"/>
      <c r="AJ573" s="163"/>
      <c r="AK573" s="163"/>
      <c r="AL573" s="163"/>
      <c r="AM573" s="163"/>
      <c r="AN573" s="1294" t="s">
        <v>4870</v>
      </c>
      <c r="AO573" s="1294"/>
      <c r="AP573" s="1294"/>
      <c r="AQ573" s="1294"/>
      <c r="AR573" s="1294"/>
      <c r="AS573" s="1294"/>
      <c r="AT573" s="1294"/>
      <c r="AU573" s="1294"/>
      <c r="AV573" s="1294"/>
      <c r="AW573" s="1294"/>
      <c r="AX573" s="1376">
        <f>'Control Panel'!F1536</f>
        <v>0</v>
      </c>
      <c r="AY573" s="1376"/>
      <c r="AZ573" s="1376"/>
      <c r="BA573" s="1376"/>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58" t="s">
        <v>1370</v>
      </c>
      <c r="D576" s="1438"/>
      <c r="E576" s="1438"/>
      <c r="F576" s="1438"/>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411"/>
      <c r="D577" s="1411"/>
      <c r="E577" s="1411"/>
      <c r="F577" s="1411"/>
      <c r="G577" s="163"/>
      <c r="H577" s="163"/>
      <c r="I577" s="1444" t="s">
        <v>1370</v>
      </c>
      <c r="J577" s="1444"/>
      <c r="K577" s="1444"/>
      <c r="L577" s="1444"/>
      <c r="M577" s="1444"/>
      <c r="N577" s="1444"/>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411"/>
      <c r="D578" s="1411"/>
      <c r="E578" s="1411"/>
      <c r="F578" s="1411"/>
      <c r="G578" s="163"/>
      <c r="H578" s="163"/>
      <c r="I578" s="1444"/>
      <c r="J578" s="1444"/>
      <c r="K578" s="1444"/>
      <c r="L578" s="1444"/>
      <c r="M578" s="1444"/>
      <c r="N578" s="1444"/>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411"/>
      <c r="D579" s="1411"/>
      <c r="E579" s="1411"/>
      <c r="F579" s="1411"/>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65">
        <v>0</v>
      </c>
      <c r="P580" s="1366"/>
      <c r="Q580" s="1366"/>
      <c r="R580" s="1367"/>
      <c r="S580" s="163"/>
      <c r="T580" s="163" t="s">
        <v>10</v>
      </c>
      <c r="U580" s="163"/>
      <c r="V580" s="163"/>
      <c r="AK580" s="163"/>
      <c r="AL580" s="163"/>
      <c r="AM580" s="163"/>
      <c r="AN580" s="163"/>
      <c r="AO580" s="163"/>
      <c r="AP580" s="805"/>
      <c r="AQ580" s="805"/>
      <c r="AR580" s="1266"/>
      <c r="AS580" s="1266"/>
      <c r="AT580" s="1266"/>
      <c r="AU580" s="1266"/>
      <c r="AV580" s="1266"/>
      <c r="AW580" s="1266"/>
      <c r="AX580" s="1350"/>
      <c r="AY580" s="1350"/>
      <c r="AZ580" s="1350"/>
      <c r="BA580" s="1350"/>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65">
        <v>0</v>
      </c>
      <c r="P582" s="1366"/>
      <c r="Q582" s="1366"/>
      <c r="R582" s="1367"/>
      <c r="S582" s="641"/>
      <c r="T582" s="163" t="s">
        <v>282</v>
      </c>
      <c r="U582" s="163"/>
      <c r="V582" s="163"/>
      <c r="AK582" s="163"/>
      <c r="AL582" s="163"/>
      <c r="AM582" s="163"/>
      <c r="AN582" s="163"/>
      <c r="AO582" s="163"/>
      <c r="AP582" s="805"/>
      <c r="AQ582" s="805"/>
      <c r="AR582" s="1266"/>
      <c r="AS582" s="1266"/>
      <c r="AT582" s="1266"/>
      <c r="AU582" s="1266"/>
      <c r="AV582" s="1266"/>
      <c r="AW582" s="1266"/>
      <c r="AX582" s="1350"/>
      <c r="AY582" s="1350"/>
      <c r="AZ582" s="1350"/>
      <c r="BA582" s="1350"/>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73"/>
      <c r="Y585" s="1373"/>
      <c r="Z585" s="1373"/>
      <c r="AA585" s="1373"/>
      <c r="AB585" s="163"/>
      <c r="AC585" s="163"/>
      <c r="AD585" s="163"/>
      <c r="AE585" s="163"/>
      <c r="AF585" s="163"/>
      <c r="AG585" s="163"/>
      <c r="AH585" s="163"/>
      <c r="AI585" s="163"/>
      <c r="AJ585" s="163"/>
      <c r="AK585" s="163"/>
      <c r="AL585" s="163"/>
      <c r="AM585" s="163"/>
      <c r="AN585" s="1294" t="s">
        <v>1384</v>
      </c>
      <c r="AO585" s="1294"/>
      <c r="AP585" s="1294"/>
      <c r="AQ585" s="1294"/>
      <c r="AR585" s="1294"/>
      <c r="AS585" s="1294"/>
      <c r="AT585" s="1294"/>
      <c r="AU585" s="1294"/>
      <c r="AV585" s="1294"/>
      <c r="AW585" s="1294"/>
      <c r="AX585" s="1376">
        <f>'Control Panel'!F1639</f>
        <v>0</v>
      </c>
      <c r="AY585" s="1376"/>
      <c r="AZ585" s="1376"/>
      <c r="BA585" s="1376"/>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502" t="s">
        <v>7374</v>
      </c>
      <c r="D588" s="1502"/>
      <c r="E588" s="1502"/>
      <c r="F588" s="1502"/>
      <c r="G588" s="163"/>
      <c r="H588" s="163"/>
      <c r="I588" s="1444" t="s">
        <v>7374</v>
      </c>
      <c r="J588" s="1444"/>
      <c r="K588" s="1444"/>
      <c r="L588" s="1444"/>
      <c r="M588" s="1444"/>
      <c r="N588" s="1444"/>
      <c r="O588" s="1444"/>
      <c r="P588" s="1444"/>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502"/>
      <c r="D589" s="1502"/>
      <c r="E589" s="1502"/>
      <c r="F589" s="1502"/>
      <c r="G589" s="163"/>
      <c r="H589" s="3"/>
      <c r="I589" s="1444"/>
      <c r="J589" s="1444"/>
      <c r="K589" s="1444"/>
      <c r="L589" s="1444"/>
      <c r="M589" s="1444"/>
      <c r="N589" s="1444"/>
      <c r="O589" s="1444"/>
      <c r="P589" s="1444"/>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502"/>
      <c r="D590" s="1502"/>
      <c r="E590" s="1502"/>
      <c r="F590" s="1502"/>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502"/>
      <c r="D591" s="1502"/>
      <c r="E591" s="1502"/>
      <c r="F591" s="1502"/>
      <c r="G591" s="163"/>
      <c r="H591" s="163"/>
      <c r="I591" s="1449" t="s">
        <v>629</v>
      </c>
      <c r="J591" s="1449"/>
      <c r="K591" s="1449"/>
      <c r="L591" s="1449"/>
      <c r="M591" s="1449"/>
      <c r="N591" s="1449"/>
      <c r="O591" s="163"/>
      <c r="P591" s="163"/>
      <c r="Q591" s="54"/>
      <c r="R591" s="54"/>
      <c r="S591" s="54"/>
      <c r="T591" s="54"/>
      <c r="U591" s="54"/>
      <c r="V591" s="54"/>
      <c r="W591" s="1382" t="s">
        <v>318</v>
      </c>
      <c r="X591" s="1382"/>
      <c r="Y591" s="1382"/>
      <c r="Z591" s="1382"/>
      <c r="AA591" s="1382"/>
      <c r="AB591" s="1382"/>
      <c r="AC591" s="658"/>
      <c r="AD591" s="163"/>
      <c r="AE591" s="163"/>
      <c r="AF591" s="1382"/>
      <c r="AG591" s="1382"/>
      <c r="AH591" s="1382"/>
      <c r="AI591" s="1382"/>
      <c r="AJ591" s="1382"/>
      <c r="AK591" s="1382"/>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15" customHeight="1">
      <c r="A592" s="779"/>
      <c r="B592" s="7"/>
      <c r="C592" s="1502"/>
      <c r="D592" s="1502"/>
      <c r="E592" s="1502"/>
      <c r="F592" s="1502"/>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83">
        <v>0</v>
      </c>
      <c r="K593" s="1384"/>
      <c r="L593" s="1384"/>
      <c r="M593" s="1385"/>
      <c r="N593" s="1218" t="s">
        <v>547</v>
      </c>
      <c r="O593" s="588"/>
      <c r="P593" s="588"/>
      <c r="Q593" s="54"/>
      <c r="R593" s="54"/>
      <c r="S593" s="54"/>
      <c r="T593" s="54"/>
      <c r="U593" s="54"/>
      <c r="V593" s="54"/>
      <c r="W593" s="3"/>
      <c r="X593" s="3"/>
      <c r="Y593" s="1344">
        <v>744</v>
      </c>
      <c r="Z593" s="1346"/>
      <c r="AA593" s="1236" t="s">
        <v>91</v>
      </c>
      <c r="AB593" s="1218"/>
      <c r="AC593" s="18"/>
      <c r="AD593" s="163"/>
      <c r="AE593" s="163"/>
      <c r="AF593" s="163"/>
      <c r="AG593" s="1439"/>
      <c r="AH593" s="1439"/>
      <c r="AI593" s="1439"/>
      <c r="AJ593" s="1439"/>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15"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83">
        <v>0</v>
      </c>
      <c r="K595" s="1384"/>
      <c r="L595" s="1384"/>
      <c r="M595" s="1385"/>
      <c r="N595" s="1218" t="s">
        <v>549</v>
      </c>
      <c r="O595" s="1216"/>
      <c r="P595" s="588"/>
      <c r="Q595" s="54"/>
      <c r="R595" s="54"/>
      <c r="S595" s="54"/>
      <c r="T595" s="54"/>
      <c r="U595" s="54"/>
      <c r="V595" s="54"/>
      <c r="W595" s="3"/>
      <c r="X595" s="3"/>
      <c r="Y595" s="1344">
        <v>744</v>
      </c>
      <c r="Z595" s="1346"/>
      <c r="AA595" s="1236" t="s">
        <v>91</v>
      </c>
      <c r="AB595" s="1218"/>
      <c r="AC595" s="18"/>
      <c r="AD595" s="163"/>
      <c r="AE595" s="163"/>
      <c r="AF595" s="163"/>
      <c r="AG595" s="1439"/>
      <c r="AH595" s="1439"/>
      <c r="AI595" s="1439"/>
      <c r="AJ595" s="1439"/>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15"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83">
        <v>0</v>
      </c>
      <c r="K597" s="1384"/>
      <c r="L597" s="1384"/>
      <c r="M597" s="1385"/>
      <c r="N597" s="1218" t="s">
        <v>550</v>
      </c>
      <c r="O597" s="1216"/>
      <c r="P597" s="588"/>
      <c r="Q597" s="54"/>
      <c r="R597" s="54"/>
      <c r="S597" s="54"/>
      <c r="T597" s="54"/>
      <c r="U597" s="54"/>
      <c r="V597" s="54"/>
      <c r="W597" s="3"/>
      <c r="X597" s="3"/>
      <c r="Y597" s="1344">
        <v>744</v>
      </c>
      <c r="Z597" s="1346"/>
      <c r="AA597" s="1236" t="s">
        <v>91</v>
      </c>
      <c r="AB597" s="1218"/>
      <c r="AC597" s="18"/>
      <c r="AD597" s="163"/>
      <c r="AE597" s="163"/>
      <c r="AF597" s="163"/>
      <c r="AG597" s="1439"/>
      <c r="AH597" s="1439"/>
      <c r="AI597" s="1439"/>
      <c r="AJ597" s="1439"/>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73" t="s">
        <v>7375</v>
      </c>
      <c r="AO598" s="1273"/>
      <c r="AP598" s="1273"/>
      <c r="AQ598" s="1273"/>
      <c r="AR598" s="1273"/>
      <c r="AS598" s="1273"/>
      <c r="AT598" s="1273"/>
      <c r="AU598" s="1273"/>
      <c r="AV598" s="1273"/>
      <c r="AW598" s="1273"/>
      <c r="AX598" s="1392">
        <f>'Control Panel'!K1666</f>
        <v>0</v>
      </c>
      <c r="AY598" s="1392"/>
      <c r="AZ598" s="1392"/>
      <c r="BA598" s="1392"/>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23" t="s">
        <v>7377</v>
      </c>
      <c r="K601" s="1423"/>
      <c r="L601" s="1423"/>
      <c r="M601" s="1423"/>
      <c r="N601" s="1423"/>
      <c r="O601" s="1423"/>
      <c r="P601" s="1423"/>
      <c r="Q601" s="1423"/>
      <c r="R601" s="163"/>
      <c r="S601" s="163"/>
      <c r="T601" s="163"/>
      <c r="U601" s="163"/>
      <c r="V601" s="54"/>
      <c r="W601" s="163"/>
      <c r="X601" s="1351">
        <v>0</v>
      </c>
      <c r="Y601" s="1352"/>
      <c r="Z601" s="1353"/>
      <c r="AA601" s="54" t="s">
        <v>10</v>
      </c>
      <c r="AB601" s="163"/>
      <c r="AC601" s="163"/>
      <c r="AD601" s="163"/>
      <c r="AE601" s="163"/>
      <c r="AF601" s="163"/>
      <c r="AG601" s="163"/>
      <c r="AH601" s="163"/>
      <c r="AI601" s="163"/>
      <c r="AJ601" s="163"/>
      <c r="AK601" s="163"/>
      <c r="AL601" s="18"/>
      <c r="AM601" s="18"/>
      <c r="AN601" s="163"/>
      <c r="AO601" s="163"/>
      <c r="AP601" s="1266" t="s">
        <v>7380</v>
      </c>
      <c r="AQ601" s="1266"/>
      <c r="AR601" s="1266"/>
      <c r="AS601" s="1266"/>
      <c r="AT601" s="1266"/>
      <c r="AU601" s="1266"/>
      <c r="AV601" s="1266"/>
      <c r="AW601" s="1266"/>
      <c r="AX601" s="1451">
        <f>'Control Panel'!D1675</f>
        <v>0</v>
      </c>
      <c r="AY601" s="1359"/>
      <c r="AZ601" s="1359"/>
      <c r="BA601" s="1359"/>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51">
        <v>0</v>
      </c>
      <c r="Y603" s="1352"/>
      <c r="Z603" s="1353"/>
      <c r="AA603" s="54" t="s">
        <v>10</v>
      </c>
      <c r="AB603" s="163"/>
      <c r="AC603" s="163"/>
      <c r="AD603" s="163"/>
      <c r="AE603" s="163"/>
      <c r="AF603" s="163"/>
      <c r="AG603" s="163"/>
      <c r="AH603" s="163"/>
      <c r="AI603" s="163"/>
      <c r="AJ603" s="163"/>
      <c r="AK603" s="163"/>
      <c r="AL603" s="18"/>
      <c r="AM603" s="18"/>
      <c r="AN603" s="163"/>
      <c r="AO603" s="163"/>
      <c r="AP603" s="1266" t="s">
        <v>7381</v>
      </c>
      <c r="AQ603" s="1266"/>
      <c r="AR603" s="1266"/>
      <c r="AS603" s="1266"/>
      <c r="AT603" s="1266"/>
      <c r="AU603" s="1266"/>
      <c r="AV603" s="1266"/>
      <c r="AW603" s="1266"/>
      <c r="AX603" s="1358">
        <f>'Control Panel'!K1675</f>
        <v>0</v>
      </c>
      <c r="AY603" s="1359"/>
      <c r="AZ603" s="1359"/>
      <c r="BA603" s="1359"/>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51">
        <v>0</v>
      </c>
      <c r="Y605" s="1352"/>
      <c r="Z605" s="1353"/>
      <c r="AA605" s="54" t="s">
        <v>10</v>
      </c>
      <c r="AB605" s="163"/>
      <c r="AC605" s="163"/>
      <c r="AD605" s="163"/>
      <c r="AE605" s="163"/>
      <c r="AF605" s="163"/>
      <c r="AG605" s="163"/>
      <c r="AH605" s="163"/>
      <c r="AI605" s="163"/>
      <c r="AJ605" s="163"/>
      <c r="AK605" s="163"/>
      <c r="AL605" s="18"/>
      <c r="AM605" s="18"/>
      <c r="AN605" s="163"/>
      <c r="AO605" s="163"/>
      <c r="AP605" s="1266" t="s">
        <v>7380</v>
      </c>
      <c r="AQ605" s="1266"/>
      <c r="AR605" s="1266"/>
      <c r="AS605" s="1266"/>
      <c r="AT605" s="1266"/>
      <c r="AU605" s="1266"/>
      <c r="AV605" s="1266"/>
      <c r="AW605" s="1266"/>
      <c r="AX605" s="1451">
        <f>'Control Panel'!R1675</f>
        <v>0</v>
      </c>
      <c r="AY605" s="1359"/>
      <c r="AZ605" s="1359"/>
      <c r="BA605" s="1359"/>
      <c r="BB605" s="71"/>
      <c r="BC605" s="8"/>
      <c r="BD605" s="175"/>
      <c r="BE605" s="782"/>
    </row>
    <row r="606" spans="1:60" s="4" customFormat="1" ht="8.15"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73" t="s">
        <v>7382</v>
      </c>
      <c r="AM607" s="1273"/>
      <c r="AN607" s="1273"/>
      <c r="AO607" s="1273"/>
      <c r="AP607" s="1273"/>
      <c r="AQ607" s="1273"/>
      <c r="AR607" s="1273"/>
      <c r="AS607" s="1273"/>
      <c r="AT607" s="1273"/>
      <c r="AU607" s="1273"/>
      <c r="AV607" s="1273"/>
      <c r="AW607" s="1273"/>
      <c r="AX607" s="1364">
        <f>'Control Panel'!D1676</f>
        <v>0</v>
      </c>
      <c r="AY607" s="1364"/>
      <c r="AZ607" s="1364"/>
      <c r="BA607" s="1364"/>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412" t="s">
        <v>127</v>
      </c>
      <c r="D612" s="1412"/>
      <c r="E612" s="1412"/>
      <c r="F612" s="1412"/>
      <c r="G612" s="1412"/>
      <c r="H612" s="1412"/>
      <c r="I612" s="1412"/>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375"/>
      <c r="AY612" s="1375"/>
      <c r="AZ612" s="1375"/>
      <c r="BA612" s="1375"/>
      <c r="BB612" s="747"/>
      <c r="BC612" s="8"/>
      <c r="BD612" s="175"/>
      <c r="BE612" s="782"/>
      <c r="BF612" s="175"/>
      <c r="BG612" s="175"/>
      <c r="BH612" s="175"/>
    </row>
    <row r="613" spans="1:60" s="4" customFormat="1" ht="12.75" customHeight="1">
      <c r="A613" s="779"/>
      <c r="B613" s="7"/>
      <c r="C613" s="1412"/>
      <c r="D613" s="1412"/>
      <c r="E613" s="1412"/>
      <c r="F613" s="1412"/>
      <c r="G613" s="1412"/>
      <c r="H613" s="1412"/>
      <c r="I613" s="1412"/>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375"/>
      <c r="AY613" s="1375"/>
      <c r="AZ613" s="1375"/>
      <c r="BA613" s="1375"/>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411" t="s">
        <v>78</v>
      </c>
      <c r="D626" s="1411"/>
      <c r="E626" s="1411"/>
      <c r="F626" s="1411"/>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411"/>
      <c r="D627" s="1411"/>
      <c r="E627" s="1411"/>
      <c r="F627" s="1411"/>
      <c r="G627" s="163"/>
      <c r="H627" s="163"/>
      <c r="I627" s="1487" t="s">
        <v>78</v>
      </c>
      <c r="J627" s="1487"/>
      <c r="K627" s="709"/>
      <c r="L627" s="709"/>
      <c r="M627" s="706"/>
      <c r="N627" s="706"/>
      <c r="O627" s="706"/>
      <c r="P627" s="706"/>
      <c r="Q627" s="706"/>
      <c r="R627" s="706"/>
      <c r="S627" s="706"/>
      <c r="T627" s="662"/>
      <c r="U627" s="662"/>
      <c r="V627" s="662"/>
      <c r="W627" s="662"/>
      <c r="X627" s="662"/>
      <c r="Y627" s="662"/>
      <c r="Z627" s="723"/>
      <c r="AA627" s="662"/>
      <c r="AB627" s="1397"/>
      <c r="AC627" s="1397"/>
      <c r="AD627" s="1397"/>
      <c r="AE627" s="1397"/>
      <c r="AF627" s="1397"/>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411"/>
      <c r="D628" s="1411"/>
      <c r="E628" s="1411"/>
      <c r="F628" s="1411"/>
      <c r="G628" s="163"/>
      <c r="H628" s="163"/>
      <c r="I628" s="1487"/>
      <c r="J628" s="1487"/>
      <c r="K628" s="709"/>
      <c r="L628" s="709"/>
      <c r="M628" s="706"/>
      <c r="N628" s="706"/>
      <c r="O628" s="706"/>
      <c r="P628" s="706"/>
      <c r="Q628" s="706"/>
      <c r="R628" s="706"/>
      <c r="S628" s="706"/>
      <c r="T628" s="662"/>
      <c r="U628" s="662"/>
      <c r="V628" s="662"/>
      <c r="W628" s="662"/>
      <c r="X628" s="662"/>
      <c r="Y628" s="662"/>
      <c r="Z628" s="723"/>
      <c r="AA628" s="662"/>
      <c r="AB628" s="1397"/>
      <c r="AC628" s="1397"/>
      <c r="AD628" s="1397"/>
      <c r="AE628" s="1397"/>
      <c r="AF628" s="1397"/>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411"/>
      <c r="D629" s="1411"/>
      <c r="E629" s="1411"/>
      <c r="F629" s="1411"/>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65">
        <v>0</v>
      </c>
      <c r="R630" s="1366"/>
      <c r="S630" s="1366"/>
      <c r="T630" s="1367"/>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266" t="s">
        <v>1060</v>
      </c>
      <c r="AR630" s="1266"/>
      <c r="AS630" s="1266"/>
      <c r="AT630" s="1266"/>
      <c r="AU630" s="1266"/>
      <c r="AV630" s="1266"/>
      <c r="AW630" s="1266"/>
      <c r="AX630" s="1368">
        <f>'Control Panel'!D1466</f>
        <v>0</v>
      </c>
      <c r="AY630" s="1368"/>
      <c r="AZ630" s="1368"/>
      <c r="BA630" s="1368"/>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294" t="s">
        <v>299</v>
      </c>
      <c r="AS632" s="1294"/>
      <c r="AT632" s="1294"/>
      <c r="AU632" s="1294"/>
      <c r="AV632" s="1294"/>
      <c r="AW632" s="1294"/>
      <c r="AX632" s="1377">
        <f>'Control Panel'!D1466</f>
        <v>0</v>
      </c>
      <c r="AY632" s="1377"/>
      <c r="AZ632" s="1377"/>
      <c r="BA632" s="1377"/>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424" t="s">
        <v>442</v>
      </c>
      <c r="D635" s="1424"/>
      <c r="E635" s="1424"/>
      <c r="F635" s="1424"/>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411"/>
      <c r="D636" s="1411"/>
      <c r="E636" s="1411"/>
      <c r="F636" s="1411"/>
      <c r="G636" s="163"/>
      <c r="H636" s="172"/>
      <c r="I636" s="1389" t="s">
        <v>309</v>
      </c>
      <c r="J636" s="1389"/>
      <c r="K636" s="1389"/>
      <c r="L636" s="1389"/>
      <c r="M636" s="1389"/>
      <c r="N636" s="1389"/>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411"/>
      <c r="D637" s="1411"/>
      <c r="E637" s="1411"/>
      <c r="F637" s="1411"/>
      <c r="G637" s="163"/>
      <c r="H637" s="172"/>
      <c r="I637" s="1389"/>
      <c r="J637" s="1389"/>
      <c r="K637" s="1389"/>
      <c r="L637" s="1389"/>
      <c r="M637" s="1389"/>
      <c r="N637" s="1389"/>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411"/>
      <c r="D638" s="1411"/>
      <c r="E638" s="1411"/>
      <c r="F638" s="1411"/>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456" t="s">
        <v>305</v>
      </c>
      <c r="K639" s="1456"/>
      <c r="L639" s="1456"/>
      <c r="M639" s="1456"/>
      <c r="N639" s="1456"/>
      <c r="O639" s="1456"/>
      <c r="P639" s="1456"/>
      <c r="Q639" s="1365">
        <v>0</v>
      </c>
      <c r="R639" s="1450"/>
      <c r="S639" s="1366"/>
      <c r="T639" s="1367"/>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456" t="s">
        <v>366</v>
      </c>
      <c r="K641" s="1456"/>
      <c r="L641" s="1456"/>
      <c r="M641" s="1456"/>
      <c r="N641" s="1456"/>
      <c r="O641" s="1456"/>
      <c r="P641" s="1456"/>
      <c r="Q641" s="1365" t="s">
        <v>15</v>
      </c>
      <c r="R641" s="1366"/>
      <c r="S641" s="1366"/>
      <c r="T641" s="1367"/>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294" t="s">
        <v>300</v>
      </c>
      <c r="AR643" s="1294"/>
      <c r="AS643" s="1294"/>
      <c r="AT643" s="1294"/>
      <c r="AU643" s="1294"/>
      <c r="AV643" s="1294"/>
      <c r="AW643" s="1294"/>
      <c r="AX643" s="1364" t="str">
        <f>'Control Panel'!H1327</f>
        <v>Not Available</v>
      </c>
      <c r="AY643" s="1364"/>
      <c r="AZ643" s="1364"/>
      <c r="BA643" s="1364"/>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424" t="s">
        <v>76</v>
      </c>
      <c r="D646" s="1424"/>
      <c r="E646" s="1424"/>
      <c r="F646" s="1424"/>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411"/>
      <c r="D647" s="1411"/>
      <c r="E647" s="1411"/>
      <c r="F647" s="1411"/>
      <c r="G647" s="163"/>
      <c r="H647" s="163"/>
      <c r="I647" s="1372" t="s">
        <v>92</v>
      </c>
      <c r="J647" s="1372"/>
      <c r="K647" s="1372"/>
      <c r="L647" s="1372"/>
      <c r="M647" s="710"/>
      <c r="N647" s="662"/>
      <c r="O647" s="662"/>
      <c r="P647" s="662"/>
      <c r="Q647" s="662"/>
      <c r="R647" s="662"/>
      <c r="S647" s="662"/>
      <c r="T647" s="662"/>
      <c r="U647" s="662"/>
      <c r="V647" s="662"/>
      <c r="W647" s="662"/>
      <c r="X647" s="662"/>
      <c r="Y647" s="662"/>
      <c r="Z647" s="710"/>
      <c r="AA647" s="1372"/>
      <c r="AB647" s="1372"/>
      <c r="AC647" s="1372"/>
      <c r="AD647" s="1372"/>
      <c r="AE647" s="1372"/>
      <c r="AF647" s="1372"/>
      <c r="AG647" s="1372"/>
      <c r="AH647" s="1372"/>
      <c r="AI647" s="1372"/>
      <c r="AJ647" s="1372"/>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411"/>
      <c r="D648" s="1411"/>
      <c r="E648" s="1411"/>
      <c r="F648" s="1411"/>
      <c r="G648" s="163"/>
      <c r="H648" s="163"/>
      <c r="I648" s="1372"/>
      <c r="J648" s="1372"/>
      <c r="K648" s="1372"/>
      <c r="L648" s="1372"/>
      <c r="M648" s="710"/>
      <c r="N648" s="706"/>
      <c r="O648" s="706"/>
      <c r="P648" s="706"/>
      <c r="Q648" s="706"/>
      <c r="R648" s="706"/>
      <c r="S648" s="706"/>
      <c r="T648" s="706"/>
      <c r="U648" s="706"/>
      <c r="V648" s="706"/>
      <c r="W648" s="706"/>
      <c r="X648" s="706"/>
      <c r="Y648" s="706"/>
      <c r="Z648" s="710"/>
      <c r="AA648" s="1372"/>
      <c r="AB648" s="1372"/>
      <c r="AC648" s="1372"/>
      <c r="AD648" s="1372"/>
      <c r="AE648" s="1372"/>
      <c r="AF648" s="1372"/>
      <c r="AG648" s="1372"/>
      <c r="AH648" s="1372"/>
      <c r="AI648" s="1372"/>
      <c r="AJ648" s="1372"/>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411"/>
      <c r="D649" s="1411"/>
      <c r="E649" s="1411"/>
      <c r="F649" s="1411"/>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69">
        <v>0</v>
      </c>
      <c r="S650" s="1370"/>
      <c r="T650" s="1370"/>
      <c r="U650" s="1371"/>
      <c r="V650" s="163" t="s">
        <v>434</v>
      </c>
      <c r="W650" s="3"/>
      <c r="X650" s="3"/>
      <c r="Y650" s="3"/>
      <c r="Z650" s="75"/>
      <c r="AA650" s="75" t="s">
        <v>4647</v>
      </c>
      <c r="AB650" s="75"/>
      <c r="AC650" s="75"/>
      <c r="AD650" s="75"/>
      <c r="AE650" s="75"/>
      <c r="AF650" s="75"/>
      <c r="AG650" s="75"/>
      <c r="AH650" s="75"/>
      <c r="AI650" s="75"/>
      <c r="AJ650" s="1369">
        <v>0</v>
      </c>
      <c r="AK650" s="1370"/>
      <c r="AL650" s="1370"/>
      <c r="AM650" s="1371"/>
      <c r="AN650" s="163" t="s">
        <v>433</v>
      </c>
      <c r="AO650" s="3"/>
      <c r="AP650" s="163"/>
      <c r="AQ650" s="163"/>
      <c r="AR650" s="163"/>
      <c r="AS650" s="163"/>
      <c r="AT650" s="1266"/>
      <c r="AU650" s="1266"/>
      <c r="AV650" s="1266"/>
      <c r="AW650" s="1266"/>
      <c r="AX650" s="1368"/>
      <c r="AY650" s="1368"/>
      <c r="AZ650" s="1368"/>
      <c r="BA650" s="1368"/>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69">
        <v>0</v>
      </c>
      <c r="S652" s="1370"/>
      <c r="T652" s="1370"/>
      <c r="U652" s="1371"/>
      <c r="V652" s="163" t="s">
        <v>434</v>
      </c>
      <c r="W652" s="3"/>
      <c r="X652" s="3"/>
      <c r="Y652" s="3"/>
      <c r="Z652" s="75"/>
      <c r="AA652" s="75" t="s">
        <v>7347</v>
      </c>
      <c r="AB652" s="75"/>
      <c r="AC652" s="75"/>
      <c r="AD652" s="75"/>
      <c r="AE652" s="75"/>
      <c r="AF652" s="75"/>
      <c r="AG652" s="75"/>
      <c r="AH652" s="75"/>
      <c r="AI652" s="75"/>
      <c r="AJ652" s="1369">
        <v>0</v>
      </c>
      <c r="AK652" s="1370"/>
      <c r="AL652" s="1370"/>
      <c r="AM652" s="1371"/>
      <c r="AN652" s="163" t="s">
        <v>433</v>
      </c>
      <c r="AO652" s="3"/>
      <c r="AP652" s="1266" t="s">
        <v>1323</v>
      </c>
      <c r="AQ652" s="1266"/>
      <c r="AR652" s="1266"/>
      <c r="AS652" s="1266"/>
      <c r="AT652" s="1266"/>
      <c r="AU652" s="1266"/>
      <c r="AV652" s="1266"/>
      <c r="AW652" s="1266"/>
      <c r="AX652" s="1368">
        <f>IF('Control Panel'!D1095="Not Available", "Not Available", SUM('Control Panel'!D1096,'Control Panel'!I1096,'Control Panel'!N1096))</f>
        <v>0</v>
      </c>
      <c r="AY652" s="1368"/>
      <c r="AZ652" s="1368"/>
      <c r="BA652" s="1368"/>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69">
        <v>0</v>
      </c>
      <c r="S654" s="1370"/>
      <c r="T654" s="1370"/>
      <c r="U654" s="1371"/>
      <c r="V654" s="163" t="s">
        <v>434</v>
      </c>
      <c r="W654" s="3"/>
      <c r="X654" s="3"/>
      <c r="Y654" s="3"/>
      <c r="Z654" s="163"/>
      <c r="AA654" s="75" t="s">
        <v>1324</v>
      </c>
      <c r="AB654" s="75"/>
      <c r="AC654" s="75"/>
      <c r="AD654" s="75"/>
      <c r="AE654" s="75"/>
      <c r="AF654" s="75"/>
      <c r="AG654" s="75"/>
      <c r="AH654" s="75"/>
      <c r="AI654" s="75"/>
      <c r="AJ654" s="1369">
        <v>0</v>
      </c>
      <c r="AK654" s="1370"/>
      <c r="AL654" s="1370"/>
      <c r="AM654" s="1371"/>
      <c r="AN654" s="163" t="s">
        <v>433</v>
      </c>
      <c r="AO654" s="3"/>
      <c r="AP654" s="1266" t="s">
        <v>404</v>
      </c>
      <c r="AQ654" s="1266"/>
      <c r="AR654" s="1266"/>
      <c r="AS654" s="1266"/>
      <c r="AT654" s="1266"/>
      <c r="AU654" s="1266"/>
      <c r="AV654" s="1266"/>
      <c r="AW654" s="1266"/>
      <c r="AX654" s="1368">
        <f>IF(AX652="Not Available", "Not Available", SUM('Control Panel'!D1091,'Control Panel'!D1108, 'Control Panel'!D1119))</f>
        <v>0</v>
      </c>
      <c r="AY654" s="1368"/>
      <c r="AZ654" s="1368"/>
      <c r="BA654" s="1368"/>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89" t="s">
        <v>1190</v>
      </c>
      <c r="J656" s="1389"/>
      <c r="K656" s="1389"/>
      <c r="L656" s="1389"/>
      <c r="M656" s="710"/>
      <c r="N656" s="662"/>
      <c r="O656" s="662"/>
      <c r="P656" s="662"/>
      <c r="Q656" s="662"/>
      <c r="R656" s="662"/>
      <c r="S656" s="662"/>
      <c r="T656" s="662"/>
      <c r="U656" s="662"/>
      <c r="V656" s="662"/>
      <c r="W656" s="662"/>
      <c r="X656" s="662"/>
      <c r="Y656" s="662"/>
      <c r="Z656" s="709"/>
      <c r="AA656" s="1389" t="s">
        <v>1220</v>
      </c>
      <c r="AB656" s="1389"/>
      <c r="AC656" s="1389"/>
      <c r="AD656" s="1389"/>
      <c r="AE656" s="1389"/>
      <c r="AF656" s="1389"/>
      <c r="AG656" s="1389"/>
      <c r="AH656" s="1389"/>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69">
        <v>0</v>
      </c>
      <c r="S658" s="1370"/>
      <c r="T658" s="1370"/>
      <c r="U658" s="1371"/>
      <c r="V658" s="1374" t="s">
        <v>823</v>
      </c>
      <c r="W658" s="1349"/>
      <c r="X658" s="1349"/>
      <c r="Y658" s="3"/>
      <c r="Z658" s="163"/>
      <c r="AA658" s="163"/>
      <c r="AB658" s="163" t="s">
        <v>1192</v>
      </c>
      <c r="AC658" s="163"/>
      <c r="AD658" s="163"/>
      <c r="AE658" s="163"/>
      <c r="AF658" s="163"/>
      <c r="AG658" s="163"/>
      <c r="AH658" s="163"/>
      <c r="AI658" s="163"/>
      <c r="AJ658" s="1369">
        <v>0</v>
      </c>
      <c r="AK658" s="1370"/>
      <c r="AL658" s="1370"/>
      <c r="AM658" s="1371"/>
      <c r="AN658" s="696"/>
      <c r="AO658" s="696"/>
      <c r="AP658" s="696"/>
      <c r="AQ658" s="696"/>
      <c r="AR658" s="696"/>
      <c r="AS658" s="696"/>
      <c r="AT658" s="696"/>
      <c r="AU658" s="696"/>
      <c r="AV658" s="696"/>
      <c r="AW658" s="696" t="s">
        <v>1196</v>
      </c>
      <c r="AX658" s="1368">
        <f>'Control Panel'!C1133</f>
        <v>0</v>
      </c>
      <c r="AY658" s="1368"/>
      <c r="AZ658" s="1368"/>
      <c r="BA658" s="1368"/>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69">
        <v>0</v>
      </c>
      <c r="AK660" s="1370"/>
      <c r="AL660" s="1370"/>
      <c r="AM660" s="1371"/>
      <c r="AN660" s="1374" t="s">
        <v>1193</v>
      </c>
      <c r="AO660" s="1349"/>
      <c r="AP660" s="1349"/>
      <c r="AQ660" s="696"/>
      <c r="AR660" s="696"/>
      <c r="AS660" s="696"/>
      <c r="AT660" s="696"/>
      <c r="AU660" s="696"/>
      <c r="AV660" s="696"/>
      <c r="AW660" s="696" t="s">
        <v>1197</v>
      </c>
      <c r="AX660" s="1368">
        <f>'Control Panel'!D1142</f>
        <v>0</v>
      </c>
      <c r="AY660" s="1368"/>
      <c r="AZ660" s="1368"/>
      <c r="BA660" s="1368"/>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69">
        <v>0</v>
      </c>
      <c r="S664" s="1370"/>
      <c r="T664" s="1370"/>
      <c r="U664" s="1371"/>
      <c r="V664" s="3"/>
      <c r="W664" s="3"/>
      <c r="X664" s="3"/>
      <c r="Y664" s="163"/>
      <c r="Z664" s="163"/>
      <c r="AA664" s="163"/>
      <c r="AB664" s="163" t="s">
        <v>1195</v>
      </c>
      <c r="AC664" s="163"/>
      <c r="AD664" s="163"/>
      <c r="AE664" s="163"/>
      <c r="AF664" s="163"/>
      <c r="AG664" s="163"/>
      <c r="AH664" s="163"/>
      <c r="AI664" s="163"/>
      <c r="AJ664" s="1369">
        <v>0</v>
      </c>
      <c r="AK664" s="1370"/>
      <c r="AL664" s="1370"/>
      <c r="AM664" s="1371"/>
      <c r="AN664" s="3"/>
      <c r="AO664" s="3"/>
      <c r="AP664" s="163"/>
      <c r="AQ664" s="3"/>
      <c r="AR664" s="163"/>
      <c r="AS664" s="163"/>
      <c r="AT664" s="163"/>
      <c r="AU664" s="163"/>
      <c r="AV664" s="163"/>
      <c r="AW664" s="696" t="s">
        <v>1198</v>
      </c>
      <c r="AX664" s="1368">
        <f>'Control Panel'!D1146</f>
        <v>0</v>
      </c>
      <c r="AY664" s="1368"/>
      <c r="AZ664" s="1368"/>
      <c r="BA664" s="1368"/>
      <c r="BB664" s="737"/>
      <c r="BC664" s="8"/>
      <c r="BD664" s="175"/>
      <c r="BE664" s="782"/>
      <c r="BF664" s="175"/>
      <c r="BG664" s="175"/>
      <c r="BH664" s="175"/>
    </row>
    <row r="665" spans="1:60" s="4" customFormat="1" ht="7"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68" t="str">
        <f>'Control Panel'!D1150</f>
        <v>Not Available</v>
      </c>
      <c r="AY666" s="1368"/>
      <c r="AZ666" s="1368"/>
      <c r="BA666" s="1368"/>
      <c r="BB666" s="737"/>
      <c r="BC666" s="8"/>
      <c r="BD666" s="175"/>
      <c r="BE666" s="782"/>
      <c r="BF666" s="175"/>
      <c r="BG666" s="175"/>
      <c r="BH666" s="175"/>
    </row>
    <row r="667" spans="1:60" s="4" customFormat="1" ht="7"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69">
        <v>0</v>
      </c>
      <c r="S670" s="1370"/>
      <c r="T670" s="1370"/>
      <c r="U670" s="1371"/>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68">
        <f>'Control Panel'!D1124</f>
        <v>0</v>
      </c>
      <c r="AY670" s="1368"/>
      <c r="AZ670" s="1368"/>
      <c r="BA670" s="1368"/>
      <c r="BB670" s="790"/>
      <c r="BC670" s="8"/>
      <c r="BD670" s="175"/>
      <c r="BE670" s="782"/>
      <c r="BF670" s="175"/>
      <c r="BG670" s="175"/>
      <c r="BH670" s="175"/>
    </row>
    <row r="671" spans="1:60" s="4" customFormat="1" ht="7"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68"/>
      <c r="AY672" s="1368"/>
      <c r="AZ672" s="1368"/>
      <c r="BA672" s="1368"/>
      <c r="BB672" s="790"/>
      <c r="BC672" s="8"/>
      <c r="BD672" s="175"/>
      <c r="BE672" s="782"/>
      <c r="BF672" s="175"/>
      <c r="BG672" s="175"/>
      <c r="BH672" s="175"/>
    </row>
    <row r="673" spans="1:85" s="4" customFormat="1" ht="7"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294" t="s">
        <v>363</v>
      </c>
      <c r="AQ674" s="1294"/>
      <c r="AR674" s="1294"/>
      <c r="AS674" s="1294"/>
      <c r="AT674" s="1294"/>
      <c r="AU674" s="1294"/>
      <c r="AV674" s="1294"/>
      <c r="AW674" s="1294"/>
      <c r="AX674" s="1392">
        <f>IF('Control Panel'!E1084="Not Available", "Not Available", 'Control Panel'!D1152)</f>
        <v>0</v>
      </c>
      <c r="AY674" s="1392"/>
      <c r="AZ674" s="1392"/>
      <c r="BA674" s="1392"/>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424" t="s">
        <v>4135</v>
      </c>
      <c r="D677" s="1424"/>
      <c r="E677" s="1424"/>
      <c r="F677" s="1424"/>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411"/>
      <c r="D678" s="1411"/>
      <c r="E678" s="1411"/>
      <c r="F678" s="1411"/>
      <c r="G678" s="641"/>
      <c r="H678" s="641"/>
      <c r="I678" s="1372" t="s">
        <v>75</v>
      </c>
      <c r="J678" s="1372"/>
      <c r="K678" s="1372"/>
      <c r="L678" s="1372"/>
      <c r="M678" s="1372"/>
      <c r="N678" s="710"/>
      <c r="O678" s="710"/>
      <c r="P678" s="710"/>
      <c r="Q678" s="1503"/>
      <c r="R678" s="1503"/>
      <c r="S678" s="1503"/>
      <c r="T678" s="1503"/>
      <c r="U678" s="1503"/>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411"/>
      <c r="D679" s="1411"/>
      <c r="E679" s="1411"/>
      <c r="F679" s="1411"/>
      <c r="G679" s="641"/>
      <c r="H679" s="641"/>
      <c r="I679" s="1372"/>
      <c r="J679" s="1372"/>
      <c r="K679" s="1372"/>
      <c r="L679" s="1372"/>
      <c r="M679" s="1372"/>
      <c r="N679" s="710"/>
      <c r="O679" s="710"/>
      <c r="P679" s="710"/>
      <c r="Q679" s="1503"/>
      <c r="R679" s="1503"/>
      <c r="S679" s="1503"/>
      <c r="T679" s="1503"/>
      <c r="U679" s="1503"/>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411"/>
      <c r="D680" s="1411"/>
      <c r="E680" s="1411"/>
      <c r="F680" s="1411"/>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90"/>
      <c r="D681" s="1490"/>
      <c r="E681" s="1490"/>
      <c r="F681" s="1490"/>
      <c r="G681" s="163"/>
      <c r="H681" s="163"/>
      <c r="I681" s="75"/>
      <c r="J681" s="75" t="s">
        <v>301</v>
      </c>
      <c r="K681" s="75"/>
      <c r="L681" s="75"/>
      <c r="M681" s="75"/>
      <c r="N681" s="75"/>
      <c r="O681" s="75"/>
      <c r="P681" s="75"/>
      <c r="Q681" s="163"/>
      <c r="R681" s="1369">
        <v>0</v>
      </c>
      <c r="S681" s="1370"/>
      <c r="T681" s="1370"/>
      <c r="U681" s="1371"/>
      <c r="V681" s="163" t="s">
        <v>431</v>
      </c>
      <c r="W681" s="163"/>
      <c r="X681" s="163"/>
      <c r="Y681" s="163"/>
      <c r="AD681" s="163"/>
      <c r="AE681" s="163"/>
      <c r="AF681" s="163"/>
      <c r="AG681" s="163"/>
      <c r="AH681" s="163"/>
      <c r="AI681" s="163"/>
      <c r="AJ681" s="163"/>
      <c r="AK681" s="163"/>
      <c r="AL681" s="163"/>
      <c r="AM681" s="163"/>
      <c r="AN681" s="163"/>
      <c r="AO681" s="163"/>
      <c r="AP681" s="163"/>
      <c r="AQ681" s="1266" t="s">
        <v>405</v>
      </c>
      <c r="AR681" s="1266"/>
      <c r="AS681" s="1266"/>
      <c r="AT681" s="1266"/>
      <c r="AU681" s="1266"/>
      <c r="AV681" s="1266"/>
      <c r="AW681" s="1266"/>
      <c r="AX681" s="1368">
        <f>'Control Panel'!D1071</f>
        <v>0</v>
      </c>
      <c r="AY681" s="1368"/>
      <c r="AZ681" s="1368"/>
      <c r="BA681" s="1368"/>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90"/>
      <c r="D682" s="1490"/>
      <c r="E682" s="1490"/>
      <c r="F682" s="1490"/>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90"/>
      <c r="D683" s="1490"/>
      <c r="E683" s="1490"/>
      <c r="F683" s="1490"/>
      <c r="G683" s="163"/>
      <c r="H683" s="163"/>
      <c r="I683" s="75"/>
      <c r="J683" s="75" t="s">
        <v>302</v>
      </c>
      <c r="K683" s="75"/>
      <c r="L683" s="75"/>
      <c r="M683" s="75"/>
      <c r="N683" s="75"/>
      <c r="O683" s="75"/>
      <c r="P683" s="75"/>
      <c r="Q683" s="163"/>
      <c r="R683" s="1369">
        <v>0</v>
      </c>
      <c r="S683" s="1370"/>
      <c r="T683" s="1370"/>
      <c r="U683" s="1371"/>
      <c r="V683" s="163" t="s">
        <v>432</v>
      </c>
      <c r="W683" s="163"/>
      <c r="X683" s="163"/>
      <c r="Y683" s="163"/>
      <c r="AD683" s="163"/>
      <c r="AE683" s="163"/>
      <c r="AF683" s="163"/>
      <c r="AG683" s="163"/>
      <c r="AH683" s="163"/>
      <c r="AI683" s="163"/>
      <c r="AJ683" s="163"/>
      <c r="AK683" s="163"/>
      <c r="AL683" s="163"/>
      <c r="AM683" s="163"/>
      <c r="AN683" s="163"/>
      <c r="AO683" s="163"/>
      <c r="AP683" s="163"/>
      <c r="AQ683" s="163"/>
      <c r="AT683" s="1266" t="s">
        <v>406</v>
      </c>
      <c r="AU683" s="1266"/>
      <c r="AV683" s="1266"/>
      <c r="AW683" s="1266"/>
      <c r="AX683" s="1368">
        <f>'Control Panel'!D1075</f>
        <v>0</v>
      </c>
      <c r="AY683" s="1368"/>
      <c r="AZ683" s="1368"/>
      <c r="BA683" s="1368"/>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294" t="s">
        <v>364</v>
      </c>
      <c r="AS686" s="1294"/>
      <c r="AT686" s="1294"/>
      <c r="AU686" s="1294"/>
      <c r="AV686" s="1294"/>
      <c r="AW686" s="1294"/>
      <c r="AX686" s="1364">
        <f>'Control Panel'!D1077</f>
        <v>0</v>
      </c>
      <c r="AY686" s="1364"/>
      <c r="AZ686" s="1364"/>
      <c r="BA686" s="1364"/>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424" t="s">
        <v>1393</v>
      </c>
      <c r="D689" s="1424"/>
      <c r="E689" s="1424"/>
      <c r="F689" s="1424"/>
      <c r="G689" s="1424"/>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411"/>
      <c r="D690" s="1411"/>
      <c r="E690" s="1411"/>
      <c r="F690" s="1411"/>
      <c r="G690" s="1411"/>
      <c r="H690" s="163"/>
      <c r="I690" s="1444" t="s">
        <v>332</v>
      </c>
      <c r="J690" s="1444"/>
      <c r="K690" s="1444"/>
      <c r="L690" s="1444"/>
      <c r="M690" s="1444"/>
      <c r="N690" s="1444"/>
      <c r="O690" s="1444"/>
      <c r="P690" s="1444"/>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411"/>
      <c r="D691" s="1411"/>
      <c r="E691" s="1411"/>
      <c r="F691" s="1411"/>
      <c r="G691" s="1411"/>
      <c r="H691" s="163"/>
      <c r="I691" s="1444"/>
      <c r="J691" s="1444"/>
      <c r="K691" s="1444"/>
      <c r="L691" s="1444"/>
      <c r="M691" s="1444"/>
      <c r="N691" s="1444"/>
      <c r="O691" s="1444"/>
      <c r="P691" s="1444"/>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411"/>
      <c r="D692" s="1411"/>
      <c r="E692" s="1411"/>
      <c r="F692" s="1411"/>
      <c r="G692" s="1411"/>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65">
        <v>0</v>
      </c>
      <c r="P693" s="1366"/>
      <c r="Q693" s="1366"/>
      <c r="R693" s="1367"/>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266" t="s">
        <v>349</v>
      </c>
      <c r="AS693" s="1266"/>
      <c r="AT693" s="1266"/>
      <c r="AU693" s="1266"/>
      <c r="AV693" s="1266"/>
      <c r="AW693" s="1266"/>
      <c r="AX693" s="1350" t="str">
        <f>'Control Panel'!H1480</f>
        <v>Free</v>
      </c>
      <c r="AY693" s="1350"/>
      <c r="AZ693" s="1350"/>
      <c r="BA693" s="1350"/>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65">
        <v>0</v>
      </c>
      <c r="P695" s="1366"/>
      <c r="Q695" s="1366"/>
      <c r="R695" s="1367"/>
      <c r="S695" s="163"/>
      <c r="T695" s="163" t="s">
        <v>6</v>
      </c>
      <c r="U695" s="163"/>
      <c r="V695" s="163"/>
      <c r="Y695" s="1365">
        <v>0</v>
      </c>
      <c r="Z695" s="1366"/>
      <c r="AA695" s="1366"/>
      <c r="AB695" s="1367"/>
      <c r="AC695" s="163"/>
      <c r="AD695" s="3" t="s">
        <v>1066</v>
      </c>
      <c r="AI695" s="163"/>
      <c r="AJ695" s="163"/>
      <c r="AK695" s="163"/>
      <c r="AL695" s="163"/>
      <c r="AM695" s="163"/>
      <c r="AN695" s="163"/>
      <c r="AO695" s="590"/>
      <c r="AP695" s="590"/>
      <c r="AQ695" s="590"/>
      <c r="AR695" s="1266" t="s">
        <v>348</v>
      </c>
      <c r="AS695" s="1266"/>
      <c r="AT695" s="1266"/>
      <c r="AU695" s="1266"/>
      <c r="AV695" s="1266"/>
      <c r="AW695" s="1266"/>
      <c r="AX695" s="1350">
        <f>IF('Control Panel'!H1482="Not Available", "Not Available", SUM('Control Panel'!H1482,'Control Panel'!H1488))</f>
        <v>0</v>
      </c>
      <c r="AY695" s="1350"/>
      <c r="AZ695" s="1350"/>
      <c r="BA695" s="1350"/>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65">
        <v>0</v>
      </c>
      <c r="P697" s="1366"/>
      <c r="Q697" s="1366"/>
      <c r="R697" s="1367"/>
      <c r="S697" s="591"/>
      <c r="T697" s="641" t="s">
        <v>6</v>
      </c>
      <c r="U697" s="163"/>
      <c r="V697" s="163"/>
      <c r="Y697" s="1365">
        <v>0</v>
      </c>
      <c r="Z697" s="1366"/>
      <c r="AA697" s="1366"/>
      <c r="AB697" s="1367"/>
      <c r="AC697" s="163"/>
      <c r="AD697" s="3" t="s">
        <v>1066</v>
      </c>
      <c r="AI697" s="163"/>
      <c r="AJ697" s="163"/>
      <c r="AK697" s="163"/>
      <c r="AL697" s="163"/>
      <c r="AM697" s="163"/>
      <c r="AN697" s="163"/>
      <c r="AO697" s="590"/>
      <c r="AP697" s="590"/>
      <c r="AQ697" s="590"/>
      <c r="AR697" s="1266" t="s">
        <v>350</v>
      </c>
      <c r="AS697" s="1266"/>
      <c r="AT697" s="1266"/>
      <c r="AU697" s="1266"/>
      <c r="AV697" s="1266"/>
      <c r="AW697" s="1266"/>
      <c r="AX697" s="1350">
        <f>IF('Control Panel'!H1484="Not Available", "Not Available", SUM('Control Panel'!H1484,'Control Panel'!H1489))</f>
        <v>0</v>
      </c>
      <c r="AY697" s="1350"/>
      <c r="AZ697" s="1350"/>
      <c r="BA697" s="1350"/>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73"/>
      <c r="Y700" s="1373"/>
      <c r="Z700" s="1373"/>
      <c r="AA700" s="1373"/>
      <c r="AB700" s="163"/>
      <c r="AC700" s="163"/>
      <c r="AD700" s="163"/>
      <c r="AE700" s="163"/>
      <c r="AF700" s="163"/>
      <c r="AG700" s="163"/>
      <c r="AH700" s="163"/>
      <c r="AI700" s="163"/>
      <c r="AJ700" s="163"/>
      <c r="AK700" s="163"/>
      <c r="AL700" s="163"/>
      <c r="AM700" s="163"/>
      <c r="AN700" s="1294" t="s">
        <v>347</v>
      </c>
      <c r="AO700" s="1294"/>
      <c r="AP700" s="1294"/>
      <c r="AQ700" s="1294"/>
      <c r="AR700" s="1294"/>
      <c r="AS700" s="1294"/>
      <c r="AT700" s="1294"/>
      <c r="AU700" s="1294"/>
      <c r="AV700" s="1294"/>
      <c r="AW700" s="1294"/>
      <c r="AX700" s="1364">
        <f>SUM(AX693:BA697)</f>
        <v>0</v>
      </c>
      <c r="AY700" s="1364"/>
      <c r="AZ700" s="1364"/>
      <c r="BA700" s="1364"/>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459" t="s">
        <v>1043</v>
      </c>
      <c r="D703" s="1459"/>
      <c r="E703" s="1459"/>
      <c r="F703" s="1459"/>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422"/>
      <c r="D704" s="1422"/>
      <c r="E704" s="1422"/>
      <c r="F704" s="1422"/>
      <c r="G704" s="163"/>
      <c r="H704" s="163"/>
      <c r="I704" s="1444" t="s">
        <v>1043</v>
      </c>
      <c r="J704" s="1444"/>
      <c r="K704" s="1444"/>
      <c r="L704" s="1444"/>
      <c r="M704" s="1444"/>
      <c r="N704" s="1444"/>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422"/>
      <c r="D705" s="1422"/>
      <c r="E705" s="1422"/>
      <c r="F705" s="1422"/>
      <c r="G705" s="163"/>
      <c r="H705" s="163"/>
      <c r="I705" s="1444"/>
      <c r="J705" s="1444"/>
      <c r="K705" s="1444"/>
      <c r="L705" s="1444"/>
      <c r="M705" s="1444"/>
      <c r="N705" s="1444"/>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422"/>
      <c r="D706" s="1422"/>
      <c r="E706" s="1422"/>
      <c r="F706" s="1422"/>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65">
        <v>0</v>
      </c>
      <c r="P707" s="1366"/>
      <c r="Q707" s="1366"/>
      <c r="R707" s="1367"/>
      <c r="S707" s="163"/>
      <c r="T707" s="163" t="s">
        <v>81</v>
      </c>
      <c r="U707" s="163"/>
      <c r="AH707" s="163"/>
      <c r="AI707" s="163"/>
      <c r="AJ707" s="163"/>
      <c r="AK707" s="163"/>
      <c r="AL707" s="163"/>
      <c r="AM707" s="163"/>
      <c r="AN707" s="216"/>
      <c r="AO707" s="216"/>
      <c r="AP707" s="216"/>
      <c r="AQ707" s="216"/>
      <c r="AR707" s="1266" t="s">
        <v>349</v>
      </c>
      <c r="AS707" s="1266"/>
      <c r="AT707" s="1266"/>
      <c r="AU707" s="1266"/>
      <c r="AV707" s="1266"/>
      <c r="AW707" s="1266"/>
      <c r="AX707" s="1350" t="str">
        <f>'Control Panel'!H1492</f>
        <v>Free</v>
      </c>
      <c r="AY707" s="1350"/>
      <c r="AZ707" s="1350"/>
      <c r="BA707" s="1350"/>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65">
        <v>0</v>
      </c>
      <c r="P709" s="1366"/>
      <c r="Q709" s="1366"/>
      <c r="R709" s="1367"/>
      <c r="S709" s="163"/>
      <c r="T709" s="163" t="s">
        <v>81</v>
      </c>
      <c r="U709" s="163"/>
      <c r="AH709" s="163"/>
      <c r="AI709" s="163"/>
      <c r="AJ709" s="163"/>
      <c r="AK709" s="163"/>
      <c r="AL709" s="163"/>
      <c r="AM709" s="163"/>
      <c r="AN709" s="216"/>
      <c r="AO709" s="216"/>
      <c r="AP709" s="216"/>
      <c r="AQ709" s="216"/>
      <c r="AR709" s="1266" t="s">
        <v>1112</v>
      </c>
      <c r="AS709" s="1266"/>
      <c r="AT709" s="1266"/>
      <c r="AU709" s="1266"/>
      <c r="AV709" s="1266"/>
      <c r="AW709" s="1266"/>
      <c r="AX709" s="1350">
        <f>'Control Panel'!H1494</f>
        <v>0</v>
      </c>
      <c r="AY709" s="1350"/>
      <c r="AZ709" s="1350"/>
      <c r="BA709" s="1350"/>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65">
        <v>0</v>
      </c>
      <c r="P711" s="1366"/>
      <c r="Q711" s="1366"/>
      <c r="R711" s="1367"/>
      <c r="S711" s="182"/>
      <c r="T711" s="163" t="s">
        <v>81</v>
      </c>
      <c r="U711" s="163"/>
      <c r="AH711" s="163"/>
      <c r="AI711" s="163"/>
      <c r="AJ711" s="163"/>
      <c r="AK711" s="163"/>
      <c r="AL711" s="163"/>
      <c r="AM711" s="163"/>
      <c r="AN711" s="216"/>
      <c r="AO711" s="216"/>
      <c r="AP711" s="216"/>
      <c r="AQ711" s="216"/>
      <c r="AR711" s="1266" t="s">
        <v>4449</v>
      </c>
      <c r="AS711" s="1266"/>
      <c r="AT711" s="1266"/>
      <c r="AU711" s="1266"/>
      <c r="AV711" s="1266"/>
      <c r="AW711" s="1266"/>
      <c r="AX711" s="1350">
        <f>'Control Panel'!H1496</f>
        <v>0</v>
      </c>
      <c r="AY711" s="1350"/>
      <c r="AZ711" s="1350"/>
      <c r="BA711" s="1350"/>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73"/>
      <c r="Y714" s="1373"/>
      <c r="Z714" s="1373"/>
      <c r="AA714" s="1373"/>
      <c r="AB714" s="163"/>
      <c r="AC714" s="163"/>
      <c r="AD714" s="163"/>
      <c r="AE714" s="163"/>
      <c r="AF714" s="163"/>
      <c r="AG714" s="163"/>
      <c r="AH714" s="163"/>
      <c r="AI714" s="163"/>
      <c r="AJ714" s="163"/>
      <c r="AK714" s="163"/>
      <c r="AL714" s="163"/>
      <c r="AM714" s="163"/>
      <c r="AN714" s="1294" t="s">
        <v>1044</v>
      </c>
      <c r="AO714" s="1294"/>
      <c r="AP714" s="1294"/>
      <c r="AQ714" s="1294"/>
      <c r="AR714" s="1294"/>
      <c r="AS714" s="1294"/>
      <c r="AT714" s="1294"/>
      <c r="AU714" s="1294"/>
      <c r="AV714" s="1294"/>
      <c r="AW714" s="1294"/>
      <c r="AX714" s="1364">
        <f>'Control Panel'!H1497</f>
        <v>0</v>
      </c>
      <c r="AY714" s="1364"/>
      <c r="AZ714" s="1364"/>
      <c r="BA714" s="1364"/>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438" t="s">
        <v>1388</v>
      </c>
      <c r="D716" s="1438"/>
      <c r="E716" s="1438"/>
      <c r="F716" s="1438"/>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411"/>
      <c r="D717" s="1411"/>
      <c r="E717" s="1411"/>
      <c r="F717" s="1411"/>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411"/>
      <c r="D718" s="1411"/>
      <c r="E718" s="1411"/>
      <c r="F718" s="1411"/>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266"/>
      <c r="AT719" s="1266"/>
      <c r="AU719" s="1266"/>
      <c r="AV719" s="1266"/>
      <c r="AW719" s="1266"/>
      <c r="AX719" s="1350"/>
      <c r="AY719" s="1350"/>
      <c r="AZ719" s="1350"/>
      <c r="BA719" s="1350"/>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65">
        <v>0</v>
      </c>
      <c r="Q721" s="1366"/>
      <c r="R721" s="1367"/>
      <c r="T721" s="163" t="s">
        <v>3322</v>
      </c>
      <c r="AC721" s="75"/>
      <c r="AD721" s="163"/>
      <c r="AE721" s="163"/>
      <c r="AF721" s="163"/>
      <c r="AG721" s="163"/>
      <c r="AN721" s="163"/>
      <c r="AQ721" s="1349"/>
      <c r="AR721" s="1349"/>
      <c r="AS721" s="1349"/>
      <c r="AT721" s="1349"/>
      <c r="AU721" s="1349"/>
      <c r="AV721" s="1349"/>
      <c r="AW721" s="1349"/>
      <c r="AX721" s="1350"/>
      <c r="AY721" s="1350"/>
      <c r="AZ721" s="1350"/>
      <c r="BA721" s="1350"/>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65">
        <v>0</v>
      </c>
      <c r="Q723" s="1366"/>
      <c r="R723" s="1367"/>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294" t="s">
        <v>1389</v>
      </c>
      <c r="AN725" s="1294"/>
      <c r="AO725" s="1294"/>
      <c r="AP725" s="1294"/>
      <c r="AQ725" s="1294"/>
      <c r="AR725" s="1294"/>
      <c r="AS725" s="1294"/>
      <c r="AT725" s="1294"/>
      <c r="AU725" s="1294"/>
      <c r="AV725" s="1294"/>
      <c r="AW725" s="1294"/>
      <c r="AX725" s="1364" t="str">
        <f>'Control Panel'!H1499</f>
        <v>Not Available</v>
      </c>
      <c r="AY725" s="1364"/>
      <c r="AZ725" s="1364"/>
      <c r="BA725" s="1364"/>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411" t="s">
        <v>4792</v>
      </c>
      <c r="D729" s="1411"/>
      <c r="E729" s="1411"/>
      <c r="F729" s="1411"/>
      <c r="G729" s="1411"/>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411"/>
      <c r="D730" s="1411"/>
      <c r="E730" s="1411"/>
      <c r="F730" s="1411"/>
      <c r="G730" s="1411"/>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411"/>
      <c r="D731" s="1411"/>
      <c r="E731" s="1411"/>
      <c r="F731" s="1411"/>
      <c r="G731" s="1411"/>
      <c r="H731" s="163"/>
      <c r="AN731" s="163"/>
      <c r="AS731" s="1266"/>
      <c r="AT731" s="1266"/>
      <c r="AU731" s="1266"/>
      <c r="AV731" s="1266"/>
      <c r="AW731" s="1266"/>
      <c r="AX731" s="1350"/>
      <c r="AY731" s="1350"/>
      <c r="AZ731" s="1350"/>
      <c r="BA731" s="1350"/>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411"/>
      <c r="D732" s="1411"/>
      <c r="E732" s="1411"/>
      <c r="F732" s="1411"/>
      <c r="G732" s="1411"/>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65">
        <v>0</v>
      </c>
      <c r="Q733" s="1366"/>
      <c r="R733" s="1367"/>
      <c r="T733" s="163" t="s">
        <v>4740</v>
      </c>
      <c r="AC733" s="75"/>
      <c r="AD733" s="163"/>
      <c r="AE733" s="163"/>
      <c r="AF733" s="163"/>
      <c r="AG733" s="163"/>
      <c r="AN733" s="163"/>
      <c r="AQ733" s="75"/>
      <c r="AR733" s="1266" t="s">
        <v>349</v>
      </c>
      <c r="AS733" s="1266"/>
      <c r="AT733" s="1266"/>
      <c r="AU733" s="1266"/>
      <c r="AV733" s="1266"/>
      <c r="AW733" s="1266"/>
      <c r="AX733" s="1350" t="str">
        <f>'Control Panel'!H1503</f>
        <v>Free</v>
      </c>
      <c r="AY733" s="1350"/>
      <c r="AZ733" s="1350"/>
      <c r="BA733" s="1350"/>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65">
        <v>0</v>
      </c>
      <c r="Q735" s="1366"/>
      <c r="R735" s="1367"/>
      <c r="T735" s="163" t="s">
        <v>10</v>
      </c>
      <c r="AC735" s="75"/>
      <c r="AD735" s="163"/>
      <c r="AE735" s="163"/>
      <c r="AF735" s="163"/>
      <c r="AG735" s="163"/>
      <c r="AN735" s="163"/>
      <c r="AQ735" s="75"/>
      <c r="AR735" s="1266" t="s">
        <v>1112</v>
      </c>
      <c r="AS735" s="1266"/>
      <c r="AT735" s="1266"/>
      <c r="AU735" s="1266"/>
      <c r="AV735" s="1266"/>
      <c r="AW735" s="1266"/>
      <c r="AX735" s="1350">
        <f>'Control Panel'!H1505</f>
        <v>0</v>
      </c>
      <c r="AY735" s="1350"/>
      <c r="AZ735" s="1350"/>
      <c r="BA735" s="1350"/>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65">
        <v>0</v>
      </c>
      <c r="Q737" s="1366"/>
      <c r="R737" s="1367"/>
      <c r="T737" s="163" t="s">
        <v>10</v>
      </c>
      <c r="AR737" s="1266" t="s">
        <v>4449</v>
      </c>
      <c r="AS737" s="1266"/>
      <c r="AT737" s="1266"/>
      <c r="AU737" s="1266"/>
      <c r="AV737" s="1266"/>
      <c r="AW737" s="1266"/>
      <c r="AX737" s="1350">
        <f>'Control Panel'!H1507</f>
        <v>0</v>
      </c>
      <c r="AY737" s="1350"/>
      <c r="AZ737" s="1350"/>
      <c r="BA737" s="1350"/>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294" t="s">
        <v>4793</v>
      </c>
      <c r="AN740" s="1294"/>
      <c r="AO740" s="1294"/>
      <c r="AP740" s="1294"/>
      <c r="AQ740" s="1294"/>
      <c r="AR740" s="1294"/>
      <c r="AS740" s="1294"/>
      <c r="AT740" s="1294"/>
      <c r="AU740" s="1294"/>
      <c r="AV740" s="1294"/>
      <c r="AW740" s="1294"/>
      <c r="AX740" s="1364">
        <f>'Control Panel'!H1508</f>
        <v>0</v>
      </c>
      <c r="AY740" s="1364"/>
      <c r="AZ740" s="1364"/>
      <c r="BA740" s="1364"/>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438" t="s">
        <v>3458</v>
      </c>
      <c r="D743" s="1438"/>
      <c r="E743" s="1438"/>
      <c r="F743" s="1438"/>
      <c r="G743" s="1438"/>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411"/>
      <c r="D744" s="1411"/>
      <c r="E744" s="1411"/>
      <c r="F744" s="1411"/>
      <c r="G744" s="1411"/>
      <c r="H744" s="641"/>
      <c r="I744" s="1389" t="s">
        <v>3458</v>
      </c>
      <c r="J744" s="1389"/>
      <c r="K744" s="1389"/>
      <c r="L744" s="1389"/>
      <c r="M744" s="1389"/>
      <c r="N744" s="1389"/>
      <c r="O744" s="1389"/>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411"/>
      <c r="D745" s="1411"/>
      <c r="E745" s="1411"/>
      <c r="F745" s="1411"/>
      <c r="G745" s="1411"/>
      <c r="H745" s="641"/>
      <c r="I745" s="1389"/>
      <c r="J745" s="1389"/>
      <c r="K745" s="1389"/>
      <c r="L745" s="1389"/>
      <c r="M745" s="1389"/>
      <c r="N745" s="1389"/>
      <c r="O745" s="1389"/>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411"/>
      <c r="D746" s="1411"/>
      <c r="E746" s="1411"/>
      <c r="F746" s="1411"/>
      <c r="G746" s="1411"/>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480" t="s">
        <v>3460</v>
      </c>
      <c r="K747" s="1480"/>
      <c r="L747" s="1480"/>
      <c r="M747" s="1480"/>
      <c r="N747" s="1480"/>
      <c r="O747" s="1480"/>
      <c r="P747" s="1480"/>
      <c r="Q747" s="1480"/>
      <c r="R747" s="1480"/>
      <c r="T747" s="1365">
        <v>0</v>
      </c>
      <c r="U747" s="1366"/>
      <c r="V747" s="1366"/>
      <c r="W747" s="1367"/>
      <c r="X747" s="163" t="s">
        <v>3465</v>
      </c>
      <c r="Y747" s="49"/>
      <c r="Z747" s="49"/>
      <c r="AA747" s="871"/>
      <c r="AN747" s="1266" t="s">
        <v>3460</v>
      </c>
      <c r="AO747" s="1266"/>
      <c r="AP747" s="1266"/>
      <c r="AQ747" s="1266"/>
      <c r="AR747" s="1266"/>
      <c r="AS747" s="1266"/>
      <c r="AT747" s="1266"/>
      <c r="AU747" s="1266"/>
      <c r="AV747" s="1266"/>
      <c r="AW747" s="1266"/>
      <c r="AX747" s="1350">
        <f>'Control Panel'!H1511</f>
        <v>0</v>
      </c>
      <c r="AY747" s="1350"/>
      <c r="AZ747" s="1350"/>
      <c r="BA747" s="1350"/>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266" t="s">
        <v>3459</v>
      </c>
      <c r="M749" s="1266"/>
      <c r="N749" s="1266"/>
      <c r="O749" s="1266"/>
      <c r="P749" s="1266"/>
      <c r="Q749" s="1266"/>
      <c r="R749" s="1266"/>
      <c r="T749" s="1365">
        <v>0</v>
      </c>
      <c r="U749" s="1366"/>
      <c r="V749" s="1366"/>
      <c r="W749" s="1367"/>
      <c r="X749" s="3" t="s">
        <v>3466</v>
      </c>
      <c r="AS749" s="1266" t="s">
        <v>3459</v>
      </c>
      <c r="AT749" s="1266"/>
      <c r="AU749" s="1266"/>
      <c r="AV749" s="1266"/>
      <c r="AW749" s="1266"/>
      <c r="AX749" s="1350">
        <f>'Control Panel'!H1512</f>
        <v>0</v>
      </c>
      <c r="AY749" s="1350"/>
      <c r="AZ749" s="1350"/>
      <c r="BA749" s="1350"/>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294" t="s">
        <v>3461</v>
      </c>
      <c r="AN752" s="1294"/>
      <c r="AO752" s="1294"/>
      <c r="AP752" s="1294"/>
      <c r="AQ752" s="1294"/>
      <c r="AR752" s="1294"/>
      <c r="AS752" s="1294"/>
      <c r="AT752" s="1294"/>
      <c r="AU752" s="1294"/>
      <c r="AV752" s="1294"/>
      <c r="AW752" s="1294"/>
      <c r="AX752" s="1364">
        <f>'Control Panel'!H1513</f>
        <v>0</v>
      </c>
      <c r="AY752" s="1364"/>
      <c r="AZ752" s="1364"/>
      <c r="BA752" s="1364"/>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424" t="s">
        <v>333</v>
      </c>
      <c r="D755" s="1424"/>
      <c r="E755" s="1424"/>
      <c r="F755" s="1424"/>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411"/>
      <c r="D756" s="1411"/>
      <c r="E756" s="1411"/>
      <c r="F756" s="1411"/>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411"/>
      <c r="D757" s="1411"/>
      <c r="E757" s="1411"/>
      <c r="F757" s="1411"/>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266" t="s">
        <v>390</v>
      </c>
      <c r="AT758" s="1266"/>
      <c r="AU758" s="1266"/>
      <c r="AV758" s="1266"/>
      <c r="AW758" s="1266"/>
      <c r="AX758" s="1350">
        <f>'Control Panel'!F1558</f>
        <v>0</v>
      </c>
      <c r="AY758" s="1350"/>
      <c r="AZ758" s="1350"/>
      <c r="BA758" s="1350"/>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65">
        <v>0</v>
      </c>
      <c r="Q760" s="1366"/>
      <c r="R760" s="1367"/>
      <c r="AC760" s="75" t="s">
        <v>440</v>
      </c>
      <c r="AD760" s="163"/>
      <c r="AE760" s="163"/>
      <c r="AF760" s="163"/>
      <c r="AG760" s="163"/>
      <c r="AL760" s="1365">
        <v>0</v>
      </c>
      <c r="AM760" s="1366"/>
      <c r="AN760" s="1367"/>
      <c r="AQ760" s="1349" t="s">
        <v>575</v>
      </c>
      <c r="AR760" s="1349"/>
      <c r="AS760" s="1349"/>
      <c r="AT760" s="1349"/>
      <c r="AU760" s="1349"/>
      <c r="AV760" s="1349"/>
      <c r="AW760" s="1349"/>
      <c r="AX760" s="1350">
        <f>'Control Panel'!F1559</f>
        <v>0</v>
      </c>
      <c r="AY760" s="1350"/>
      <c r="AZ760" s="1350"/>
      <c r="BA760" s="1350"/>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73" t="s">
        <v>444</v>
      </c>
      <c r="AM764" s="1273"/>
      <c r="AN764" s="1273"/>
      <c r="AO764" s="1273"/>
      <c r="AP764" s="1273"/>
      <c r="AQ764" s="1273"/>
      <c r="AR764" s="1273"/>
      <c r="AS764" s="1273"/>
      <c r="AT764" s="1273"/>
      <c r="AU764" s="1273"/>
      <c r="AV764" s="1273"/>
      <c r="AW764" s="1273"/>
      <c r="AX764" s="1364">
        <f>'Control Panel'!F1560</f>
        <v>0</v>
      </c>
      <c r="AY764" s="1364"/>
      <c r="AZ764" s="1364"/>
      <c r="BA764" s="1364"/>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438" t="s">
        <v>1219</v>
      </c>
      <c r="D766" s="1438"/>
      <c r="E766" s="1438"/>
      <c r="F766" s="1438"/>
      <c r="G766" s="1438"/>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411"/>
      <c r="D767" s="1411"/>
      <c r="E767" s="1411"/>
      <c r="F767" s="1411"/>
      <c r="G767" s="1411"/>
      <c r="H767" s="641"/>
      <c r="I767" s="1389" t="s">
        <v>593</v>
      </c>
      <c r="J767" s="1389"/>
      <c r="K767" s="1389"/>
      <c r="L767" s="1389"/>
      <c r="M767" s="1389"/>
      <c r="N767" s="1389"/>
      <c r="O767" s="1389"/>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411"/>
      <c r="D768" s="1411"/>
      <c r="E768" s="1411"/>
      <c r="F768" s="1411"/>
      <c r="G768" s="1411"/>
      <c r="H768" s="641"/>
      <c r="I768" s="1389"/>
      <c r="J768" s="1389"/>
      <c r="K768" s="1389"/>
      <c r="L768" s="1389"/>
      <c r="M768" s="1389"/>
      <c r="N768" s="1389"/>
      <c r="O768" s="1389"/>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411"/>
      <c r="D769" s="1411"/>
      <c r="E769" s="1411"/>
      <c r="F769" s="1411"/>
      <c r="G769" s="1411"/>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65">
        <v>0</v>
      </c>
      <c r="P770" s="1366"/>
      <c r="Q770" s="1366"/>
      <c r="R770" s="1367"/>
      <c r="S770" s="163" t="s">
        <v>595</v>
      </c>
      <c r="T770" s="49"/>
      <c r="U770" s="49"/>
      <c r="Z770" s="49"/>
      <c r="AA770" s="49"/>
      <c r="AS770" s="1266" t="s">
        <v>596</v>
      </c>
      <c r="AT770" s="1266" t="s">
        <v>14</v>
      </c>
      <c r="AU770" s="1266"/>
      <c r="AV770" s="1266"/>
      <c r="AW770" s="1266"/>
      <c r="AX770" s="1350">
        <f>'Control Panel'!D1567</f>
        <v>0</v>
      </c>
      <c r="AY770" s="1350"/>
      <c r="AZ770" s="1350"/>
      <c r="BA770" s="1350"/>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65">
        <v>0</v>
      </c>
      <c r="P772" s="1366"/>
      <c r="Q772" s="1366"/>
      <c r="R772" s="1367"/>
      <c r="S772" s="3" t="s">
        <v>595</v>
      </c>
      <c r="Z772" s="49"/>
      <c r="AA772" s="49"/>
      <c r="AS772" s="1266" t="s">
        <v>597</v>
      </c>
      <c r="AT772" s="1266"/>
      <c r="AU772" s="1266"/>
      <c r="AV772" s="1266"/>
      <c r="AW772" s="1266"/>
      <c r="AX772" s="1350">
        <f>'Control Panel'!D1568</f>
        <v>0</v>
      </c>
      <c r="AY772" s="1350"/>
      <c r="AZ772" s="1350"/>
      <c r="BA772" s="1350"/>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65">
        <v>0</v>
      </c>
      <c r="P774" s="1366"/>
      <c r="Q774" s="1366"/>
      <c r="R774" s="1367"/>
      <c r="S774" s="3" t="s">
        <v>595</v>
      </c>
      <c r="V774" s="455"/>
      <c r="AS774" s="1266" t="s">
        <v>3468</v>
      </c>
      <c r="AT774" s="1266"/>
      <c r="AU774" s="1266"/>
      <c r="AV774" s="1266"/>
      <c r="AW774" s="1266"/>
      <c r="AX774" s="1350">
        <f>'Control Panel'!D1569</f>
        <v>0</v>
      </c>
      <c r="AY774" s="1350"/>
      <c r="AZ774" s="1350"/>
      <c r="BA774" s="1350"/>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73"/>
      <c r="AA777" s="1373"/>
      <c r="AB777" s="1373"/>
      <c r="AC777" s="163"/>
      <c r="AM777" s="1294" t="s">
        <v>3469</v>
      </c>
      <c r="AN777" s="1294"/>
      <c r="AO777" s="1294"/>
      <c r="AP777" s="1294"/>
      <c r="AQ777" s="1294"/>
      <c r="AR777" s="1294"/>
      <c r="AS777" s="1294"/>
      <c r="AT777" s="1294"/>
      <c r="AU777" s="1294"/>
      <c r="AV777" s="1294"/>
      <c r="AW777" s="1294"/>
      <c r="AX777" s="1364">
        <f>'Control Panel'!D1570</f>
        <v>0</v>
      </c>
      <c r="AY777" s="1364"/>
      <c r="AZ777" s="1364"/>
      <c r="BA777" s="1364"/>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438" t="s">
        <v>613</v>
      </c>
      <c r="D780" s="1438"/>
      <c r="E780" s="1438"/>
      <c r="F780" s="1438"/>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411"/>
      <c r="D781" s="1411"/>
      <c r="E781" s="1411"/>
      <c r="F781" s="1411"/>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411"/>
      <c r="D782" s="1411"/>
      <c r="E782" s="1411"/>
      <c r="F782" s="1411"/>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411"/>
      <c r="D783" s="1411"/>
      <c r="E783" s="1411"/>
      <c r="F783" s="1411"/>
      <c r="G783" s="163"/>
      <c r="H783" s="163"/>
      <c r="I783" s="163"/>
      <c r="J783" s="103" t="s">
        <v>298</v>
      </c>
      <c r="K783" s="172"/>
      <c r="L783" s="163"/>
      <c r="M783" s="163"/>
      <c r="N783" s="163"/>
      <c r="O783" s="1365">
        <v>0</v>
      </c>
      <c r="P783" s="1366"/>
      <c r="Q783" s="1366"/>
      <c r="R783" s="1367"/>
      <c r="S783" s="163"/>
      <c r="T783" s="163"/>
      <c r="U783" s="163"/>
      <c r="V783" s="49"/>
      <c r="W783" s="163"/>
      <c r="X783" s="163"/>
      <c r="Y783" s="163"/>
      <c r="Z783" s="163"/>
      <c r="AA783" s="163"/>
      <c r="AB783" s="103" t="s">
        <v>652</v>
      </c>
      <c r="AC783" s="172"/>
      <c r="AD783" s="163"/>
      <c r="AE783" s="163"/>
      <c r="AF783" s="163"/>
      <c r="AG783" s="163"/>
      <c r="AH783" s="172"/>
      <c r="AI783" s="1365">
        <v>0</v>
      </c>
      <c r="AJ783" s="1366"/>
      <c r="AK783" s="1366"/>
      <c r="AL783" s="1367"/>
      <c r="AM783" s="163" t="s">
        <v>650</v>
      </c>
      <c r="AN783" s="163"/>
      <c r="AO783" s="163"/>
      <c r="AP783" s="163"/>
      <c r="AQ783" s="163"/>
      <c r="AR783" s="163"/>
      <c r="AS783" s="1266" t="s">
        <v>654</v>
      </c>
      <c r="AT783" s="1266" t="s">
        <v>14</v>
      </c>
      <c r="AU783" s="1266"/>
      <c r="AV783" s="1266"/>
      <c r="AW783" s="1266"/>
      <c r="AX783" s="1350">
        <f>'Control Panel'!I1601</f>
        <v>0</v>
      </c>
      <c r="AY783" s="1350"/>
      <c r="AZ783" s="1350"/>
      <c r="BA783" s="1350"/>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11"/>
      <c r="D784" s="1411"/>
      <c r="E784" s="1411"/>
      <c r="F784" s="1411"/>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65">
        <v>0</v>
      </c>
      <c r="P785" s="1366"/>
      <c r="Q785" s="1366"/>
      <c r="R785" s="1367"/>
      <c r="V785" s="163"/>
      <c r="AB785" s="3" t="s">
        <v>653</v>
      </c>
      <c r="AI785" s="1365">
        <v>0</v>
      </c>
      <c r="AJ785" s="1366"/>
      <c r="AK785" s="1366"/>
      <c r="AL785" s="1367"/>
      <c r="AM785" s="3" t="s">
        <v>651</v>
      </c>
      <c r="AS785" s="1266" t="s">
        <v>655</v>
      </c>
      <c r="AT785" s="1266" t="s">
        <v>14</v>
      </c>
      <c r="AU785" s="1266"/>
      <c r="AV785" s="1266"/>
      <c r="AW785" s="1266"/>
      <c r="AX785" s="1350">
        <f>'Control Panel'!I1602</f>
        <v>0</v>
      </c>
      <c r="AY785" s="1350"/>
      <c r="AZ785" s="1350"/>
      <c r="BA785" s="1350"/>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65">
        <v>0</v>
      </c>
      <c r="P787" s="1366"/>
      <c r="Q787" s="1366"/>
      <c r="R787" s="1367"/>
      <c r="V787" s="163"/>
      <c r="Z787" s="163"/>
      <c r="AA787" s="163"/>
      <c r="AS787" s="1266" t="s">
        <v>656</v>
      </c>
      <c r="AT787" s="1266" t="s">
        <v>14</v>
      </c>
      <c r="AU787" s="1266"/>
      <c r="AV787" s="1266"/>
      <c r="AW787" s="1266"/>
      <c r="AX787" s="1350">
        <f>'Control Panel'!I1603</f>
        <v>0</v>
      </c>
      <c r="AY787" s="1350"/>
      <c r="AZ787" s="1350"/>
      <c r="BA787" s="1350"/>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266" t="s">
        <v>657</v>
      </c>
      <c r="AT789" s="1266" t="s">
        <v>14</v>
      </c>
      <c r="AU789" s="1266"/>
      <c r="AV789" s="1266"/>
      <c r="AW789" s="1266"/>
      <c r="AX789" s="1350">
        <f>'Control Panel'!I1618</f>
        <v>0</v>
      </c>
      <c r="AY789" s="1350"/>
      <c r="AZ789" s="1350"/>
      <c r="BA789" s="1350"/>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266" t="s">
        <v>658</v>
      </c>
      <c r="AT791" s="1266" t="s">
        <v>14</v>
      </c>
      <c r="AU791" s="1266"/>
      <c r="AV791" s="1266"/>
      <c r="AW791" s="1266"/>
      <c r="AX791" s="1350">
        <f>'Control Panel'!I1611</f>
        <v>0</v>
      </c>
      <c r="AY791" s="1350"/>
      <c r="AZ791" s="1350"/>
      <c r="BA791" s="1350"/>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73"/>
      <c r="AA794" s="1373"/>
      <c r="AB794" s="1373"/>
      <c r="AC794" s="163"/>
      <c r="AN794" s="76"/>
      <c r="AO794" s="76"/>
      <c r="AQ794" s="76"/>
      <c r="AR794" s="76"/>
      <c r="AS794" s="76"/>
      <c r="AT794" s="76"/>
      <c r="AU794" s="76"/>
      <c r="AV794" s="76"/>
      <c r="AW794" s="76"/>
      <c r="AX794" s="1364">
        <f>'Control Panel'!I1620</f>
        <v>0</v>
      </c>
      <c r="AY794" s="1364"/>
      <c r="AZ794" s="1364"/>
      <c r="BA794" s="1364"/>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65">
        <v>0</v>
      </c>
      <c r="AC798" s="1366"/>
      <c r="AD798" s="1366"/>
      <c r="AE798" s="1367"/>
      <c r="AF798" s="163" t="s">
        <v>4726</v>
      </c>
      <c r="AG798" s="163"/>
      <c r="AH798" s="172"/>
      <c r="AM798" s="172"/>
      <c r="AN798" s="163"/>
      <c r="AO798" s="163"/>
      <c r="AP798" s="163"/>
      <c r="AQ798" s="163"/>
      <c r="AR798" s="163"/>
      <c r="AS798" s="1266"/>
      <c r="AT798" s="1266"/>
      <c r="AU798" s="1266"/>
      <c r="AV798" s="1266"/>
      <c r="AW798" s="1266"/>
      <c r="AX798" s="1350">
        <f>'Control Panel'!H1622</f>
        <v>0</v>
      </c>
      <c r="AY798" s="1350"/>
      <c r="AZ798" s="1350"/>
      <c r="BA798" s="1350"/>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65">
        <v>0</v>
      </c>
      <c r="AC800" s="1366"/>
      <c r="AD800" s="1366"/>
      <c r="AE800" s="1367"/>
      <c r="AF800" s="3" t="s">
        <v>4730</v>
      </c>
      <c r="AM800" s="172"/>
      <c r="AS800" s="1266"/>
      <c r="AT800" s="1266"/>
      <c r="AU800" s="1266"/>
      <c r="AV800" s="1266"/>
      <c r="AW800" s="1266"/>
      <c r="AX800" s="1350">
        <f>'Control Panel'!H1623</f>
        <v>0</v>
      </c>
      <c r="AY800" s="1350"/>
      <c r="AZ800" s="1350"/>
      <c r="BA800" s="1350"/>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65">
        <v>0</v>
      </c>
      <c r="AC802" s="1366"/>
      <c r="AD802" s="1366"/>
      <c r="AE802" s="1367"/>
      <c r="AF802" s="3" t="s">
        <v>4726</v>
      </c>
      <c r="AS802" s="1266"/>
      <c r="AT802" s="1266"/>
      <c r="AU802" s="1266"/>
      <c r="AV802" s="1266"/>
      <c r="AW802" s="1266"/>
      <c r="AX802" s="1350">
        <f>'Control Panel'!H1624</f>
        <v>0</v>
      </c>
      <c r="AY802" s="1350"/>
      <c r="AZ802" s="1350"/>
      <c r="BA802" s="1350"/>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65">
        <v>0</v>
      </c>
      <c r="AC804" s="1366"/>
      <c r="AD804" s="1366"/>
      <c r="AE804" s="1367"/>
      <c r="AF804" s="3" t="s">
        <v>4730</v>
      </c>
      <c r="AS804" s="1266"/>
      <c r="AT804" s="1266"/>
      <c r="AU804" s="1266"/>
      <c r="AV804" s="1266"/>
      <c r="AW804" s="1266"/>
      <c r="AX804" s="1350">
        <f>'Control Panel'!H1625</f>
        <v>0</v>
      </c>
      <c r="AY804" s="1350"/>
      <c r="AZ804" s="1350"/>
      <c r="BA804" s="1350"/>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73"/>
      <c r="AA807" s="1373"/>
      <c r="AB807" s="1373"/>
      <c r="AC807" s="163"/>
      <c r="AN807" s="76"/>
      <c r="AO807" s="76"/>
      <c r="AQ807" s="76"/>
      <c r="AR807" s="76"/>
      <c r="AS807" s="76"/>
      <c r="AT807" s="76"/>
      <c r="AU807" s="76"/>
      <c r="AV807" s="76"/>
      <c r="AW807" s="76"/>
      <c r="AX807" s="1364">
        <f>'Control Panel'!I1626</f>
        <v>0</v>
      </c>
      <c r="AY807" s="1364"/>
      <c r="AZ807" s="1364"/>
      <c r="BA807" s="1364"/>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438" t="s">
        <v>1394</v>
      </c>
      <c r="D810" s="1438"/>
      <c r="E810" s="1438"/>
      <c r="F810" s="1438"/>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411"/>
      <c r="D811" s="1411"/>
      <c r="E811" s="1411"/>
      <c r="F811" s="1411"/>
      <c r="G811" s="163"/>
      <c r="H811" s="163"/>
      <c r="I811" s="1444" t="s">
        <v>1113</v>
      </c>
      <c r="J811" s="1444"/>
      <c r="K811" s="1444"/>
      <c r="L811" s="1444"/>
      <c r="M811" s="1444"/>
      <c r="N811" s="1444"/>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411"/>
      <c r="D812" s="1411"/>
      <c r="E812" s="1411"/>
      <c r="F812" s="1411"/>
      <c r="G812" s="163"/>
      <c r="H812" s="163"/>
      <c r="I812" s="1444"/>
      <c r="J812" s="1444"/>
      <c r="K812" s="1444"/>
      <c r="L812" s="1444"/>
      <c r="M812" s="1444"/>
      <c r="N812" s="1444"/>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411"/>
      <c r="D813" s="1411"/>
      <c r="E813" s="1411"/>
      <c r="F813" s="1411"/>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65">
        <v>0</v>
      </c>
      <c r="P814" s="1366"/>
      <c r="Q814" s="1366"/>
      <c r="R814" s="1367"/>
      <c r="S814" s="163"/>
      <c r="T814" s="163" t="s">
        <v>1114</v>
      </c>
      <c r="U814" s="163"/>
      <c r="V814" s="163"/>
      <c r="AA814" s="1365">
        <v>0</v>
      </c>
      <c r="AB814" s="1366"/>
      <c r="AC814" s="1366"/>
      <c r="AD814" s="1367"/>
      <c r="AE814" s="163"/>
      <c r="AF814" s="3" t="s">
        <v>1115</v>
      </c>
      <c r="AK814" s="163"/>
      <c r="AL814" s="163"/>
      <c r="AM814" s="163"/>
      <c r="AN814" s="163"/>
      <c r="AO814" s="163"/>
      <c r="AP814" s="651"/>
      <c r="AQ814" s="651"/>
      <c r="AR814" s="1266" t="s">
        <v>348</v>
      </c>
      <c r="AS814" s="1266"/>
      <c r="AT814" s="1266"/>
      <c r="AU814" s="1266"/>
      <c r="AV814" s="1266"/>
      <c r="AW814" s="1266"/>
      <c r="AX814" s="1350" t="str">
        <f>'Control Panel'!B1634</f>
        <v>Not Available</v>
      </c>
      <c r="AY814" s="1350"/>
      <c r="AZ814" s="1350"/>
      <c r="BA814" s="1350"/>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65">
        <v>0</v>
      </c>
      <c r="P816" s="1366"/>
      <c r="Q816" s="1366"/>
      <c r="R816" s="1367"/>
      <c r="S816" s="641"/>
      <c r="T816" s="163" t="s">
        <v>1114</v>
      </c>
      <c r="U816" s="163"/>
      <c r="V816" s="163"/>
      <c r="AA816" s="1365">
        <v>0</v>
      </c>
      <c r="AB816" s="1366"/>
      <c r="AC816" s="1366"/>
      <c r="AD816" s="1367"/>
      <c r="AE816" s="163"/>
      <c r="AF816" s="3" t="s">
        <v>1115</v>
      </c>
      <c r="AK816" s="163"/>
      <c r="AL816" s="163"/>
      <c r="AM816" s="163"/>
      <c r="AN816" s="163"/>
      <c r="AO816" s="163"/>
      <c r="AP816" s="651"/>
      <c r="AQ816" s="651"/>
      <c r="AR816" s="1266" t="s">
        <v>350</v>
      </c>
      <c r="AS816" s="1266"/>
      <c r="AT816" s="1266"/>
      <c r="AU816" s="1266"/>
      <c r="AV816" s="1266"/>
      <c r="AW816" s="1266"/>
      <c r="AX816" s="1350" t="str">
        <f>'Control Panel'!E1634</f>
        <v>Not Available</v>
      </c>
      <c r="AY816" s="1350"/>
      <c r="AZ816" s="1350"/>
      <c r="BA816" s="1350"/>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73"/>
      <c r="Y819" s="1373"/>
      <c r="Z819" s="1373"/>
      <c r="AA819" s="1373"/>
      <c r="AB819" s="163"/>
      <c r="AC819" s="163"/>
      <c r="AD819" s="163"/>
      <c r="AE819" s="163"/>
      <c r="AF819" s="163"/>
      <c r="AG819" s="163"/>
      <c r="AH819" s="163"/>
      <c r="AI819" s="163"/>
      <c r="AJ819" s="163"/>
      <c r="AK819" s="163"/>
      <c r="AL819" s="163"/>
      <c r="AM819" s="163"/>
      <c r="AN819" s="1294" t="s">
        <v>1116</v>
      </c>
      <c r="AO819" s="1294"/>
      <c r="AP819" s="1294"/>
      <c r="AQ819" s="1294"/>
      <c r="AR819" s="1294"/>
      <c r="AS819" s="1294"/>
      <c r="AT819" s="1294"/>
      <c r="AU819" s="1294"/>
      <c r="AV819" s="1294"/>
      <c r="AW819" s="1294"/>
      <c r="AX819" s="1364" t="str">
        <f>'Control Panel'!B1635</f>
        <v>Not Available</v>
      </c>
      <c r="AY819" s="1364"/>
      <c r="AZ819" s="1364"/>
      <c r="BA819" s="1364"/>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424" t="s">
        <v>4136</v>
      </c>
      <c r="D822" s="1424"/>
      <c r="E822" s="1424"/>
      <c r="F822" s="1424"/>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411"/>
      <c r="D823" s="1411"/>
      <c r="E823" s="1411"/>
      <c r="F823" s="1411"/>
      <c r="G823" s="163"/>
      <c r="H823" s="163"/>
      <c r="I823" s="1389" t="s">
        <v>4138</v>
      </c>
      <c r="J823" s="1389"/>
      <c r="K823" s="1389"/>
      <c r="L823" s="1389"/>
      <c r="M823" s="1389"/>
      <c r="N823" s="1389"/>
      <c r="O823" s="1389"/>
      <c r="P823" s="1389"/>
      <c r="Q823" s="1389"/>
      <c r="R823" s="1389"/>
      <c r="S823" s="1389"/>
      <c r="T823" s="662"/>
      <c r="U823" s="662"/>
      <c r="V823" s="662"/>
      <c r="W823" s="662"/>
      <c r="X823" s="662"/>
      <c r="Y823" s="662"/>
      <c r="Z823" s="723"/>
      <c r="AA823" s="662"/>
      <c r="AB823" s="1397"/>
      <c r="AC823" s="1397"/>
      <c r="AD823" s="1397"/>
      <c r="AE823" s="1397"/>
      <c r="AF823" s="1397"/>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411"/>
      <c r="D824" s="1411"/>
      <c r="E824" s="1411"/>
      <c r="F824" s="1411"/>
      <c r="G824" s="163"/>
      <c r="H824" s="163"/>
      <c r="I824" s="1389"/>
      <c r="J824" s="1389"/>
      <c r="K824" s="1389"/>
      <c r="L824" s="1389"/>
      <c r="M824" s="1389"/>
      <c r="N824" s="1389"/>
      <c r="O824" s="1389"/>
      <c r="P824" s="1389"/>
      <c r="Q824" s="1389"/>
      <c r="R824" s="1389"/>
      <c r="S824" s="1389"/>
      <c r="T824" s="662"/>
      <c r="U824" s="662"/>
      <c r="V824" s="662"/>
      <c r="W824" s="662"/>
      <c r="X824" s="662"/>
      <c r="Y824" s="662"/>
      <c r="Z824" s="723"/>
      <c r="AA824" s="662"/>
      <c r="AB824" s="1397"/>
      <c r="AC824" s="1397"/>
      <c r="AD824" s="1397"/>
      <c r="AE824" s="1397"/>
      <c r="AF824" s="1397"/>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411"/>
      <c r="D825" s="1411"/>
      <c r="E825" s="1411"/>
      <c r="F825" s="1411"/>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411"/>
      <c r="D826" s="1411"/>
      <c r="E826" s="1411"/>
      <c r="F826" s="1411"/>
      <c r="G826" s="75"/>
      <c r="H826" s="163"/>
      <c r="I826" s="163"/>
      <c r="J826" s="75" t="s">
        <v>4138</v>
      </c>
      <c r="K826" s="76"/>
      <c r="L826" s="76"/>
      <c r="M826" s="76"/>
      <c r="N826" s="76"/>
      <c r="O826" s="76"/>
      <c r="P826" s="76"/>
      <c r="Q826" s="1365">
        <v>0</v>
      </c>
      <c r="R826" s="1366"/>
      <c r="S826" s="1366"/>
      <c r="T826" s="1367"/>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266"/>
      <c r="AR826" s="1266"/>
      <c r="AS826" s="1266"/>
      <c r="AT826" s="1266"/>
      <c r="AU826" s="1266"/>
      <c r="AV826" s="1266"/>
      <c r="AW826" s="1266"/>
      <c r="AX826" s="1368"/>
      <c r="AY826" s="1368"/>
      <c r="AZ826" s="1368"/>
      <c r="BA826" s="1368"/>
      <c r="BB826" s="163"/>
      <c r="BC826" s="8"/>
      <c r="BD826" s="175"/>
      <c r="BE826" s="782"/>
      <c r="BF826" s="175"/>
      <c r="BG826" s="175"/>
      <c r="BH826" s="175"/>
    </row>
    <row r="827" spans="1:85" s="4" customFormat="1" ht="9" customHeight="1">
      <c r="A827" s="779"/>
      <c r="B827" s="7"/>
      <c r="C827" s="1411"/>
      <c r="D827" s="1411"/>
      <c r="E827" s="1411"/>
      <c r="F827" s="1411"/>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73" t="s">
        <v>4139</v>
      </c>
      <c r="AO828" s="1273"/>
      <c r="AP828" s="1273"/>
      <c r="AQ828" s="1273"/>
      <c r="AR828" s="1273"/>
      <c r="AS828" s="1273"/>
      <c r="AT828" s="1273"/>
      <c r="AU828" s="1273"/>
      <c r="AV828" s="1273"/>
      <c r="AW828" s="1273"/>
      <c r="AX828" s="1377" t="str">
        <f>'Control Panel'!G1652</f>
        <v>Not Available</v>
      </c>
      <c r="AY828" s="1377"/>
      <c r="AZ828" s="1377"/>
      <c r="BA828" s="1377"/>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412" t="s">
        <v>7369</v>
      </c>
      <c r="D831" s="1412"/>
      <c r="E831" s="1412"/>
      <c r="F831" s="1412"/>
      <c r="G831" s="1412"/>
      <c r="H831" s="1412"/>
      <c r="I831" s="1412"/>
      <c r="J831" s="1412"/>
      <c r="K831" s="1412"/>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375"/>
      <c r="AY831" s="1375"/>
      <c r="AZ831" s="1375"/>
      <c r="BA831" s="1375"/>
      <c r="BB831" s="747"/>
      <c r="BC831" s="8"/>
      <c r="BD831" s="175"/>
      <c r="BE831" s="782"/>
      <c r="BF831" s="175"/>
      <c r="BG831" s="175"/>
      <c r="BH831" s="175"/>
    </row>
    <row r="832" spans="1:85" s="4" customFormat="1" ht="12.75" customHeight="1">
      <c r="A832" s="779"/>
      <c r="B832" s="7"/>
      <c r="C832" s="1412"/>
      <c r="D832" s="1412"/>
      <c r="E832" s="1412"/>
      <c r="F832" s="1412"/>
      <c r="G832" s="1412"/>
      <c r="H832" s="1412"/>
      <c r="I832" s="1412"/>
      <c r="J832" s="1412"/>
      <c r="K832" s="1412"/>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375"/>
      <c r="AY832" s="1375"/>
      <c r="AZ832" s="1375"/>
      <c r="BA832" s="1375"/>
      <c r="BB832" s="747"/>
      <c r="BC832" s="8"/>
      <c r="BD832" s="175"/>
      <c r="BE832" s="782"/>
      <c r="BF832" s="175"/>
      <c r="BG832" s="175"/>
      <c r="BH832" s="175"/>
    </row>
    <row r="834" spans="1:85" ht="0" hidden="1" customHeight="1">
      <c r="Q834" s="88">
        <v>0</v>
      </c>
    </row>
    <row r="845" spans="1:85" s="3" customFormat="1" ht="19.5" customHeight="1">
      <c r="A845" s="779"/>
      <c r="B845" s="578"/>
      <c r="C845" s="1422" t="s">
        <v>7370</v>
      </c>
      <c r="D845" s="1422"/>
      <c r="E845" s="1422"/>
      <c r="F845" s="1422"/>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422"/>
      <c r="D846" s="1422"/>
      <c r="E846" s="1422"/>
      <c r="F846" s="1422"/>
      <c r="G846" s="163"/>
      <c r="H846" s="163"/>
      <c r="I846" s="1444" t="s">
        <v>7371</v>
      </c>
      <c r="J846" s="1444"/>
      <c r="K846" s="1444"/>
      <c r="L846" s="1444"/>
      <c r="M846" s="1444"/>
      <c r="N846" s="1444"/>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422"/>
      <c r="D847" s="1422"/>
      <c r="E847" s="1422"/>
      <c r="F847" s="1422"/>
      <c r="G847" s="163"/>
      <c r="H847" s="163"/>
      <c r="I847" s="1444"/>
      <c r="J847" s="1444"/>
      <c r="K847" s="1444"/>
      <c r="L847" s="1444"/>
      <c r="M847" s="1444"/>
      <c r="N847" s="1444"/>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422"/>
      <c r="D848" s="1422"/>
      <c r="E848" s="1422"/>
      <c r="F848" s="1422"/>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49" t="s">
        <v>7410</v>
      </c>
      <c r="P849" s="1349"/>
      <c r="Q849" s="1349"/>
      <c r="R849" s="1349"/>
      <c r="S849" s="163"/>
      <c r="T849" s="163" t="s">
        <v>7409</v>
      </c>
      <c r="U849" s="163"/>
      <c r="AH849" s="163"/>
      <c r="AI849" s="163"/>
      <c r="AJ849" s="163"/>
      <c r="AK849" s="163"/>
      <c r="AL849" s="163"/>
      <c r="AM849" s="163"/>
      <c r="AN849" s="1216"/>
      <c r="AO849" s="1216"/>
      <c r="AP849" s="1216"/>
      <c r="AQ849" s="1216"/>
      <c r="AR849" s="1266" t="s">
        <v>349</v>
      </c>
      <c r="AS849" s="1266"/>
      <c r="AT849" s="1266"/>
      <c r="AU849" s="1266"/>
      <c r="AV849" s="1266"/>
      <c r="AW849" s="1266"/>
      <c r="AX849" s="1350" t="str">
        <f>'Control Panel'!H1656</f>
        <v>Free</v>
      </c>
      <c r="AY849" s="1350"/>
      <c r="AZ849" s="1350"/>
      <c r="BA849" s="1350"/>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65">
        <v>0</v>
      </c>
      <c r="P851" s="1366"/>
      <c r="Q851" s="1366"/>
      <c r="R851" s="1367"/>
      <c r="S851" s="163"/>
      <c r="T851" s="163" t="s">
        <v>7409</v>
      </c>
      <c r="U851" s="163"/>
      <c r="AH851" s="163"/>
      <c r="AI851" s="163"/>
      <c r="AJ851" s="163"/>
      <c r="AK851" s="163"/>
      <c r="AL851" s="163"/>
      <c r="AM851" s="163"/>
      <c r="AN851" s="1216"/>
      <c r="AO851" s="1216"/>
      <c r="AP851" s="1216"/>
      <c r="AQ851" s="1216"/>
      <c r="AR851" s="1266" t="s">
        <v>1112</v>
      </c>
      <c r="AS851" s="1266"/>
      <c r="AT851" s="1266"/>
      <c r="AU851" s="1266"/>
      <c r="AV851" s="1266"/>
      <c r="AW851" s="1266"/>
      <c r="AX851" s="1350">
        <f>'Control Panel'!H1658</f>
        <v>0</v>
      </c>
      <c r="AY851" s="1350"/>
      <c r="AZ851" s="1350"/>
      <c r="BA851" s="1350"/>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73"/>
      <c r="Y854" s="1373"/>
      <c r="Z854" s="1373"/>
      <c r="AA854" s="1373"/>
      <c r="AB854" s="163"/>
      <c r="AC854" s="163"/>
      <c r="AD854" s="163"/>
      <c r="AE854" s="163"/>
      <c r="AF854" s="163"/>
      <c r="AG854" s="163"/>
      <c r="AH854" s="163"/>
      <c r="AI854" s="163"/>
      <c r="AJ854" s="163"/>
      <c r="AK854" s="163"/>
      <c r="AL854" s="163"/>
      <c r="AM854" s="163"/>
      <c r="AN854" s="1294" t="s">
        <v>7418</v>
      </c>
      <c r="AO854" s="1294"/>
      <c r="AP854" s="1294"/>
      <c r="AQ854" s="1294"/>
      <c r="AR854" s="1294"/>
      <c r="AS854" s="1294"/>
      <c r="AT854" s="1294"/>
      <c r="AU854" s="1294"/>
      <c r="AV854" s="1294"/>
      <c r="AW854" s="1294"/>
      <c r="AX854" s="1364">
        <f>SUM(AX849:BA851)</f>
        <v>0</v>
      </c>
      <c r="AY854" s="1364"/>
      <c r="AZ854" s="1364"/>
      <c r="BA854" s="1364"/>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412" t="s">
        <v>12</v>
      </c>
      <c r="D857" s="1412"/>
      <c r="E857" s="1412"/>
      <c r="F857" s="1412"/>
      <c r="G857" s="1412"/>
      <c r="H857" s="1412"/>
      <c r="I857" s="1412"/>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375"/>
      <c r="AY857" s="1375"/>
      <c r="AZ857" s="1375"/>
      <c r="BA857" s="1375"/>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412"/>
      <c r="D858" s="1412"/>
      <c r="E858" s="1412"/>
      <c r="F858" s="1412"/>
      <c r="G858" s="1412"/>
      <c r="H858" s="1412"/>
      <c r="I858" s="1412"/>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375"/>
      <c r="AY858" s="1375"/>
      <c r="AZ858" s="1375"/>
      <c r="BA858" s="1375"/>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411" t="s">
        <v>12</v>
      </c>
      <c r="D860" s="1411"/>
      <c r="E860" s="1411"/>
      <c r="F860" s="1411"/>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411"/>
      <c r="D861" s="1411"/>
      <c r="E861" s="1411"/>
      <c r="F861" s="1411"/>
      <c r="I861" s="1489" t="s">
        <v>362</v>
      </c>
      <c r="J861" s="1489"/>
      <c r="K861" s="1489"/>
      <c r="L861" s="1489"/>
      <c r="M861" s="1489"/>
      <c r="N861" s="1489"/>
      <c r="O861" s="1489"/>
      <c r="P861" s="1489"/>
      <c r="Q861" s="1488" t="s">
        <v>13</v>
      </c>
      <c r="R861" s="1488"/>
      <c r="S861" s="1488"/>
      <c r="T861" s="1488"/>
      <c r="U861" s="1488"/>
      <c r="V861" s="1488"/>
      <c r="W861" s="1488"/>
      <c r="X861" s="83"/>
      <c r="Y861" s="163"/>
      <c r="Z861" s="163"/>
      <c r="AA861" s="163"/>
      <c r="AR861" s="1294" t="s">
        <v>361</v>
      </c>
      <c r="AS861" s="1294"/>
      <c r="AT861" s="1294"/>
      <c r="AU861" s="1294"/>
      <c r="AV861" s="1294"/>
      <c r="AW861" s="1294"/>
      <c r="AX861" s="1446">
        <f>'Control Panel'!E1030</f>
        <v>0</v>
      </c>
      <c r="AY861" s="1446"/>
      <c r="AZ861" s="1446"/>
      <c r="BA861" s="1446"/>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412" t="s">
        <v>145</v>
      </c>
      <c r="D864" s="1412"/>
      <c r="E864" s="1412"/>
      <c r="F864" s="1412"/>
      <c r="G864" s="1412"/>
      <c r="H864" s="1412"/>
      <c r="I864" s="1412"/>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412"/>
      <c r="AY864" s="1412"/>
      <c r="AZ864" s="1412"/>
      <c r="BA864" s="1412"/>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412"/>
      <c r="D865" s="1412"/>
      <c r="E865" s="1412"/>
      <c r="F865" s="1412"/>
      <c r="G865" s="1412"/>
      <c r="H865" s="1412"/>
      <c r="I865" s="1412"/>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412"/>
      <c r="AY865" s="1412"/>
      <c r="AZ865" s="1412"/>
      <c r="BA865" s="1412"/>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411" t="s">
        <v>144</v>
      </c>
      <c r="D867" s="1411"/>
      <c r="E867" s="1411"/>
      <c r="F867" s="1411"/>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411"/>
      <c r="D868" s="1411"/>
      <c r="E868" s="1411"/>
      <c r="F868" s="1411"/>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411"/>
      <c r="D869" s="1411"/>
      <c r="E869" s="1411"/>
      <c r="F869" s="1411"/>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411"/>
      <c r="D870" s="1411"/>
      <c r="E870" s="1411"/>
      <c r="F870" s="1411"/>
      <c r="G870" s="226"/>
      <c r="J870" s="1373"/>
      <c r="K870" s="1373"/>
      <c r="L870" s="1373"/>
      <c r="M870" s="1373"/>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93" t="s">
        <v>292</v>
      </c>
      <c r="D874" s="1494"/>
      <c r="E874" s="1494"/>
      <c r="F874" s="1494"/>
      <c r="G874" s="1494"/>
      <c r="H874" s="727"/>
      <c r="I874" s="727"/>
      <c r="J874" s="727"/>
      <c r="K874" s="1491"/>
      <c r="L874" s="1491"/>
      <c r="M874" s="1491"/>
      <c r="N874" s="1491"/>
      <c r="O874" s="1491"/>
      <c r="P874" s="1491"/>
      <c r="Q874" s="1491"/>
      <c r="R874" s="1491"/>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95"/>
      <c r="D875" s="1496"/>
      <c r="E875" s="1496"/>
      <c r="F875" s="1496"/>
      <c r="G875" s="1496"/>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95"/>
      <c r="D876" s="1496"/>
      <c r="E876" s="1496"/>
      <c r="F876" s="1496"/>
      <c r="G876" s="1496"/>
      <c r="H876" s="51"/>
      <c r="I876" s="163"/>
      <c r="J876" s="1291">
        <f>IFERROR(SUM(AX861,AX794,AX777,AX764,AX725,AX714,AX700,AX686,AX674,AX643,AX632,AX561,AX537,AX525,AX515,AX451, AX487, AX427,AX415,AX388,AX381,AX374,AX285,AX253,AX239,AX191,AX150,AX114,AX77,AX42,AX819,AX477,AX469,AX458, AX265,AX585,AX208,AX217,AX752, AX157,AX828, AX807, AX740, AX573, AX296, AX547,AX607,AX854,AX305),"Contact Us")</f>
        <v>348.779</v>
      </c>
      <c r="K876" s="1291"/>
      <c r="L876" s="1291"/>
      <c r="M876" s="1291"/>
      <c r="N876" s="1291"/>
      <c r="O876" s="1291"/>
      <c r="P876" s="1291"/>
      <c r="Q876" s="1291"/>
      <c r="R876" s="1291"/>
      <c r="S876" s="1291"/>
      <c r="T876" s="1291"/>
      <c r="U876" s="1291"/>
      <c r="V876" s="1291"/>
      <c r="W876" s="1291"/>
      <c r="X876" s="1291"/>
      <c r="Y876" s="163"/>
      <c r="Z876" s="163"/>
      <c r="AA876" s="1291">
        <f>IFERROR(J876*12,"Contact Us")</f>
        <v>4185.348</v>
      </c>
      <c r="AB876" s="1291"/>
      <c r="AC876" s="1291"/>
      <c r="AD876" s="1291"/>
      <c r="AE876" s="1291"/>
      <c r="AF876" s="1291"/>
      <c r="AG876" s="1291"/>
      <c r="AH876" s="1291"/>
      <c r="AI876" s="1291"/>
      <c r="AJ876" s="1291"/>
      <c r="AK876" s="1291"/>
      <c r="AL876" s="1291"/>
      <c r="AM876" s="1291"/>
      <c r="AN876" s="1291"/>
      <c r="AO876" s="1291"/>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95"/>
      <c r="D877" s="1496"/>
      <c r="E877" s="1496"/>
      <c r="F877" s="1496"/>
      <c r="G877" s="1496"/>
      <c r="H877" s="51"/>
      <c r="I877" s="163"/>
      <c r="J877" s="1291"/>
      <c r="K877" s="1291"/>
      <c r="L877" s="1291"/>
      <c r="M877" s="1291"/>
      <c r="N877" s="1291"/>
      <c r="O877" s="1291"/>
      <c r="P877" s="1291"/>
      <c r="Q877" s="1291"/>
      <c r="R877" s="1291"/>
      <c r="S877" s="1291"/>
      <c r="T877" s="1291"/>
      <c r="U877" s="1291"/>
      <c r="V877" s="1291"/>
      <c r="W877" s="1291"/>
      <c r="X877" s="1291"/>
      <c r="Y877" s="163"/>
      <c r="Z877" s="163"/>
      <c r="AA877" s="1291"/>
      <c r="AB877" s="1291"/>
      <c r="AC877" s="1291"/>
      <c r="AD877" s="1291"/>
      <c r="AE877" s="1291"/>
      <c r="AF877" s="1291"/>
      <c r="AG877" s="1291"/>
      <c r="AH877" s="1291"/>
      <c r="AI877" s="1291"/>
      <c r="AJ877" s="1291"/>
      <c r="AK877" s="1291"/>
      <c r="AL877" s="1291"/>
      <c r="AM877" s="1291"/>
      <c r="AN877" s="1291"/>
      <c r="AO877" s="1291"/>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95"/>
      <c r="D878" s="1496"/>
      <c r="E878" s="1496"/>
      <c r="F878" s="1496"/>
      <c r="G878" s="1496"/>
      <c r="H878" s="51"/>
      <c r="I878" s="163"/>
      <c r="J878" s="1445" t="str">
        <f>VLOOKUP('FX Card'!$F$1,'FX Card'!$A$2:$B$27,2,FALSE)</f>
        <v>United States Dollar (USD)</v>
      </c>
      <c r="K878" s="1445"/>
      <c r="L878" s="1445"/>
      <c r="M878" s="1445"/>
      <c r="N878" s="1445"/>
      <c r="O878" s="1445"/>
      <c r="P878" s="1445"/>
      <c r="Q878" s="163"/>
      <c r="R878" s="163"/>
      <c r="S878" s="163"/>
      <c r="T878" s="163"/>
      <c r="U878" s="163"/>
      <c r="V878" s="163"/>
      <c r="W878" s="163"/>
      <c r="X878" s="163"/>
      <c r="Y878" s="163"/>
      <c r="Z878" s="163"/>
      <c r="AA878" s="1445" t="str">
        <f>VLOOKUP('FX Card'!$F$1,'FX Card'!$A$2:$B$27,2,FALSE)</f>
        <v>United States Dollar (USD)</v>
      </c>
      <c r="AB878" s="1445"/>
      <c r="AC878" s="1445"/>
      <c r="AD878" s="1445"/>
      <c r="AE878" s="1445"/>
      <c r="AF878" s="1445"/>
      <c r="AG878" s="1445"/>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97"/>
      <c r="D879" s="1498"/>
      <c r="E879" s="1498"/>
      <c r="F879" s="1498"/>
      <c r="G879" s="1498"/>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315" t="s">
        <v>626</v>
      </c>
      <c r="D881" s="1315"/>
      <c r="E881" s="1315"/>
      <c r="F881" s="1315"/>
      <c r="G881" s="1315"/>
      <c r="H881" s="1315"/>
      <c r="I881" s="1315"/>
      <c r="J881" s="1315"/>
      <c r="K881" s="1315"/>
      <c r="L881" s="1315"/>
      <c r="M881" s="1315"/>
      <c r="N881" s="1315"/>
      <c r="O881" s="1315"/>
      <c r="P881" s="1315"/>
      <c r="Q881" s="1315"/>
      <c r="R881" s="1315"/>
      <c r="S881" s="1315"/>
      <c r="T881" s="1315"/>
      <c r="U881" s="1315"/>
      <c r="V881" s="1315"/>
      <c r="W881" s="1315"/>
      <c r="X881" s="1315"/>
      <c r="Y881" s="1315"/>
      <c r="Z881" s="1315"/>
      <c r="AA881" s="1315"/>
      <c r="AB881" s="1315"/>
      <c r="AC881" s="1315"/>
      <c r="AD881" s="1315"/>
      <c r="AE881" s="1315"/>
      <c r="AF881" s="1315"/>
      <c r="AG881" s="1315"/>
      <c r="AH881" s="1315"/>
      <c r="AI881" s="1315"/>
      <c r="AJ881" s="1315"/>
      <c r="AK881" s="1315"/>
      <c r="AL881" s="1315"/>
      <c r="AM881" s="1315"/>
      <c r="AN881" s="1315"/>
      <c r="AO881" s="1315"/>
      <c r="AP881" s="1315"/>
      <c r="AQ881" s="1315"/>
      <c r="AR881" s="1315"/>
      <c r="AS881" s="1315"/>
      <c r="AT881" s="1315"/>
      <c r="AU881" s="1315"/>
      <c r="AV881" s="1315"/>
      <c r="AW881" s="1315"/>
      <c r="AX881" s="1315"/>
      <c r="AY881" s="1315"/>
      <c r="AZ881" s="1315"/>
      <c r="BA881" s="1315"/>
      <c r="BB881" s="357"/>
      <c r="BC881" s="358"/>
      <c r="BD881" s="175"/>
      <c r="BE881" s="782"/>
      <c r="BF881" s="175"/>
      <c r="BG881" s="175"/>
      <c r="BH881" s="175"/>
    </row>
    <row r="882" spans="1:83" s="4" customFormat="1" ht="16.5" hidden="1">
      <c r="A882" s="779"/>
      <c r="B882" s="356"/>
      <c r="C882" s="1315"/>
      <c r="D882" s="1315"/>
      <c r="E882" s="1315"/>
      <c r="F882" s="1315"/>
      <c r="G882" s="1315"/>
      <c r="H882" s="1315"/>
      <c r="I882" s="1315"/>
      <c r="J882" s="1315"/>
      <c r="K882" s="1315"/>
      <c r="L882" s="1315"/>
      <c r="M882" s="1315"/>
      <c r="N882" s="1315"/>
      <c r="O882" s="1315"/>
      <c r="P882" s="1315"/>
      <c r="Q882" s="1315"/>
      <c r="R882" s="1315"/>
      <c r="S882" s="1315"/>
      <c r="T882" s="1315"/>
      <c r="U882" s="1315"/>
      <c r="V882" s="1315"/>
      <c r="W882" s="1315"/>
      <c r="X882" s="1315"/>
      <c r="Y882" s="1315"/>
      <c r="Z882" s="1315"/>
      <c r="AA882" s="1315"/>
      <c r="AB882" s="1315"/>
      <c r="AC882" s="1315"/>
      <c r="AD882" s="1315"/>
      <c r="AE882" s="1315"/>
      <c r="AF882" s="1315"/>
      <c r="AG882" s="1315"/>
      <c r="AH882" s="1315"/>
      <c r="AI882" s="1315"/>
      <c r="AJ882" s="1315"/>
      <c r="AK882" s="1315"/>
      <c r="AL882" s="1315"/>
      <c r="AM882" s="1315"/>
      <c r="AN882" s="1315"/>
      <c r="AO882" s="1315"/>
      <c r="AP882" s="1315"/>
      <c r="AQ882" s="1315"/>
      <c r="AR882" s="1315"/>
      <c r="AS882" s="1315"/>
      <c r="AT882" s="1315"/>
      <c r="AU882" s="1315"/>
      <c r="AV882" s="1315"/>
      <c r="AW882" s="1315"/>
      <c r="AX882" s="1315"/>
      <c r="AY882" s="1315"/>
      <c r="AZ882" s="1315"/>
      <c r="BA882" s="1315"/>
      <c r="BB882" s="357"/>
      <c r="BC882" s="358"/>
      <c r="BD882" s="175"/>
      <c r="BE882" s="782"/>
      <c r="BF882" s="175"/>
      <c r="BG882" s="175"/>
      <c r="BH882" s="175"/>
    </row>
    <row r="883" spans="1:83" s="4" customFormat="1" ht="16.5" customHeight="1">
      <c r="A883" s="779"/>
      <c r="B883" s="356"/>
      <c r="C883" s="1315"/>
      <c r="D883" s="1315"/>
      <c r="E883" s="1315"/>
      <c r="F883" s="1315"/>
      <c r="G883" s="1315"/>
      <c r="H883" s="1315"/>
      <c r="I883" s="1315"/>
      <c r="J883" s="1315"/>
      <c r="K883" s="1315"/>
      <c r="L883" s="1315"/>
      <c r="M883" s="1315"/>
      <c r="N883" s="1315"/>
      <c r="O883" s="1315"/>
      <c r="P883" s="1315"/>
      <c r="Q883" s="1315"/>
      <c r="R883" s="1315"/>
      <c r="S883" s="1315"/>
      <c r="T883" s="1315"/>
      <c r="U883" s="1315"/>
      <c r="V883" s="1315"/>
      <c r="W883" s="1315"/>
      <c r="X883" s="1315"/>
      <c r="Y883" s="1315"/>
      <c r="Z883" s="1315"/>
      <c r="AA883" s="1315"/>
      <c r="AB883" s="1315"/>
      <c r="AC883" s="1315"/>
      <c r="AD883" s="1315"/>
      <c r="AE883" s="1315"/>
      <c r="AF883" s="1315"/>
      <c r="AG883" s="1315"/>
      <c r="AH883" s="1315"/>
      <c r="AI883" s="1315"/>
      <c r="AJ883" s="1315"/>
      <c r="AK883" s="1315"/>
      <c r="AL883" s="1315"/>
      <c r="AM883" s="1315"/>
      <c r="AN883" s="1315"/>
      <c r="AO883" s="1315"/>
      <c r="AP883" s="1315"/>
      <c r="AQ883" s="1315"/>
      <c r="AR883" s="1315"/>
      <c r="AS883" s="1315"/>
      <c r="AT883" s="1315"/>
      <c r="AU883" s="1315"/>
      <c r="AV883" s="1315"/>
      <c r="AW883" s="1315"/>
      <c r="AX883" s="1315"/>
      <c r="AY883" s="1315"/>
      <c r="AZ883" s="1315"/>
      <c r="BA883" s="1315"/>
      <c r="BB883" s="357"/>
      <c r="BC883" s="358"/>
      <c r="BE883" s="774"/>
    </row>
    <row r="884" spans="1:83" s="4" customFormat="1" ht="16.5">
      <c r="A884" s="779"/>
      <c r="B884" s="356"/>
      <c r="C884" s="1315"/>
      <c r="D884" s="1315"/>
      <c r="E884" s="1315"/>
      <c r="F884" s="1315"/>
      <c r="G884" s="1315"/>
      <c r="H884" s="1315"/>
      <c r="I884" s="1315"/>
      <c r="J884" s="1315"/>
      <c r="K884" s="1315"/>
      <c r="L884" s="1315"/>
      <c r="M884" s="1315"/>
      <c r="N884" s="1315"/>
      <c r="O884" s="1315"/>
      <c r="P884" s="1315"/>
      <c r="Q884" s="1315"/>
      <c r="R884" s="1315"/>
      <c r="S884" s="1315"/>
      <c r="T884" s="1315"/>
      <c r="U884" s="1315"/>
      <c r="V884" s="1315"/>
      <c r="W884" s="1315"/>
      <c r="X884" s="1315"/>
      <c r="Y884" s="1315"/>
      <c r="Z884" s="1315"/>
      <c r="AA884" s="1315"/>
      <c r="AB884" s="1315"/>
      <c r="AC884" s="1315"/>
      <c r="AD884" s="1315"/>
      <c r="AE884" s="1315"/>
      <c r="AF884" s="1315"/>
      <c r="AG884" s="1315"/>
      <c r="AH884" s="1315"/>
      <c r="AI884" s="1315"/>
      <c r="AJ884" s="1315"/>
      <c r="AK884" s="1315"/>
      <c r="AL884" s="1315"/>
      <c r="AM884" s="1315"/>
      <c r="AN884" s="1315"/>
      <c r="AO884" s="1315"/>
      <c r="AP884" s="1315"/>
      <c r="AQ884" s="1315"/>
      <c r="AR884" s="1315"/>
      <c r="AS884" s="1315"/>
      <c r="AT884" s="1315"/>
      <c r="AU884" s="1315"/>
      <c r="AV884" s="1315"/>
      <c r="AW884" s="1315"/>
      <c r="AX884" s="1315"/>
      <c r="AY884" s="1315"/>
      <c r="AZ884" s="1315"/>
      <c r="BA884" s="1315"/>
      <c r="BB884" s="357"/>
      <c r="BC884" s="358"/>
      <c r="BE884" s="774"/>
    </row>
    <row r="885" spans="1:83" s="4" customFormat="1" ht="30" customHeight="1">
      <c r="A885" s="779"/>
      <c r="B885" s="356"/>
      <c r="C885" s="1492" t="s">
        <v>4706</v>
      </c>
      <c r="D885" s="1492"/>
      <c r="E885" s="1492"/>
      <c r="F885" s="1492"/>
      <c r="G885" s="1492"/>
      <c r="H885" s="1492"/>
      <c r="I885" s="1492"/>
      <c r="J885" s="1492"/>
      <c r="K885" s="1492"/>
      <c r="L885" s="1492"/>
      <c r="M885" s="1492"/>
      <c r="N885" s="1492"/>
      <c r="O885" s="1492"/>
      <c r="P885" s="1492"/>
      <c r="Q885" s="1492"/>
      <c r="R885" s="1492"/>
      <c r="S885" s="1492"/>
      <c r="T885" s="1492"/>
      <c r="U885" s="1492"/>
      <c r="V885" s="1492"/>
      <c r="W885" s="1492"/>
      <c r="X885" s="1492"/>
      <c r="Y885" s="1492"/>
      <c r="Z885" s="1492"/>
      <c r="AA885" s="1492"/>
      <c r="AB885" s="1492"/>
      <c r="AC885" s="1492"/>
      <c r="AD885" s="1492"/>
      <c r="AE885" s="1492"/>
      <c r="AF885" s="1492"/>
      <c r="AG885" s="1492"/>
      <c r="AH885" s="1492"/>
      <c r="AI885" s="1492"/>
      <c r="AJ885" s="1492"/>
      <c r="AK885" s="1492"/>
      <c r="AL885" s="1492"/>
      <c r="AM885" s="1492"/>
      <c r="AN885" s="1492"/>
      <c r="AO885" s="1492"/>
      <c r="AP885" s="1492"/>
      <c r="AQ885" s="1492"/>
      <c r="AR885" s="1492"/>
      <c r="AS885" s="1492"/>
      <c r="AT885" s="1492"/>
      <c r="AU885" s="1492"/>
      <c r="AV885" s="1492"/>
      <c r="AW885" s="1492"/>
      <c r="AX885" s="1492"/>
      <c r="AY885" s="1492"/>
      <c r="AZ885" s="1492"/>
      <c r="BA885" s="1492"/>
      <c r="BB885" s="357"/>
      <c r="BC885" s="358"/>
      <c r="BE885" s="774"/>
    </row>
    <row r="886" spans="1:83" s="4" customFormat="1" ht="25.5" customHeight="1">
      <c r="A886" s="779"/>
      <c r="B886" s="356"/>
      <c r="C886" s="1492"/>
      <c r="D886" s="1492"/>
      <c r="E886" s="1492"/>
      <c r="F886" s="1492"/>
      <c r="G886" s="1492"/>
      <c r="H886" s="1492"/>
      <c r="I886" s="1492"/>
      <c r="J886" s="1492"/>
      <c r="K886" s="1492"/>
      <c r="L886" s="1492"/>
      <c r="M886" s="1492"/>
      <c r="N886" s="1492"/>
      <c r="O886" s="1492"/>
      <c r="P886" s="1492"/>
      <c r="Q886" s="1492"/>
      <c r="R886" s="1492"/>
      <c r="S886" s="1492"/>
      <c r="T886" s="1492"/>
      <c r="U886" s="1492"/>
      <c r="V886" s="1492"/>
      <c r="W886" s="1492"/>
      <c r="X886" s="1492"/>
      <c r="Y886" s="1492"/>
      <c r="Z886" s="1492"/>
      <c r="AA886" s="1492"/>
      <c r="AB886" s="1492"/>
      <c r="AC886" s="1492"/>
      <c r="AD886" s="1492"/>
      <c r="AE886" s="1492"/>
      <c r="AF886" s="1492"/>
      <c r="AG886" s="1492"/>
      <c r="AH886" s="1492"/>
      <c r="AI886" s="1492"/>
      <c r="AJ886" s="1492"/>
      <c r="AK886" s="1492"/>
      <c r="AL886" s="1492"/>
      <c r="AM886" s="1492"/>
      <c r="AN886" s="1492"/>
      <c r="AO886" s="1492"/>
      <c r="AP886" s="1492"/>
      <c r="AQ886" s="1492"/>
      <c r="AR886" s="1492"/>
      <c r="AS886" s="1492"/>
      <c r="AT886" s="1492"/>
      <c r="AU886" s="1492"/>
      <c r="AV886" s="1492"/>
      <c r="AW886" s="1492"/>
      <c r="AX886" s="1492"/>
      <c r="AY886" s="1492"/>
      <c r="AZ886" s="1492"/>
      <c r="BA886" s="1492"/>
      <c r="BB886" s="357"/>
      <c r="BC886" s="358"/>
      <c r="BE886" s="774"/>
    </row>
    <row r="887" spans="1:83" s="4" customFormat="1" ht="25.5" customHeight="1">
      <c r="A887" s="779"/>
      <c r="B887" s="356"/>
      <c r="C887" s="1492"/>
      <c r="D887" s="1492"/>
      <c r="E887" s="1492"/>
      <c r="F887" s="1492"/>
      <c r="G887" s="1492"/>
      <c r="H887" s="1492"/>
      <c r="I887" s="1492"/>
      <c r="J887" s="1492"/>
      <c r="K887" s="1492"/>
      <c r="L887" s="1492"/>
      <c r="M887" s="1492"/>
      <c r="N887" s="1492"/>
      <c r="O887" s="1492"/>
      <c r="P887" s="1492"/>
      <c r="Q887" s="1492"/>
      <c r="R887" s="1492"/>
      <c r="S887" s="1492"/>
      <c r="T887" s="1492"/>
      <c r="U887" s="1492"/>
      <c r="V887" s="1492"/>
      <c r="W887" s="1492"/>
      <c r="X887" s="1492"/>
      <c r="Y887" s="1492"/>
      <c r="Z887" s="1492"/>
      <c r="AA887" s="1492"/>
      <c r="AB887" s="1492"/>
      <c r="AC887" s="1492"/>
      <c r="AD887" s="1492"/>
      <c r="AE887" s="1492"/>
      <c r="AF887" s="1492"/>
      <c r="AG887" s="1492"/>
      <c r="AH887" s="1492"/>
      <c r="AI887" s="1492"/>
      <c r="AJ887" s="1492"/>
      <c r="AK887" s="1492"/>
      <c r="AL887" s="1492"/>
      <c r="AM887" s="1492"/>
      <c r="AN887" s="1492"/>
      <c r="AO887" s="1492"/>
      <c r="AP887" s="1492"/>
      <c r="AQ887" s="1492"/>
      <c r="AR887" s="1492"/>
      <c r="AS887" s="1492"/>
      <c r="AT887" s="1492"/>
      <c r="AU887" s="1492"/>
      <c r="AV887" s="1492"/>
      <c r="AW887" s="1492"/>
      <c r="AX887" s="1492"/>
      <c r="AY887" s="1492"/>
      <c r="AZ887" s="1492"/>
      <c r="BA887" s="1492"/>
      <c r="BB887" s="357"/>
      <c r="BC887" s="358"/>
      <c r="BE887" s="774"/>
    </row>
    <row r="888" spans="1:83" s="4" customFormat="1" ht="25.5" customHeight="1">
      <c r="A888" s="779"/>
      <c r="B888" s="356"/>
      <c r="C888" s="1492"/>
      <c r="D888" s="1492"/>
      <c r="E888" s="1492"/>
      <c r="F888" s="1492"/>
      <c r="G888" s="1492"/>
      <c r="H888" s="1492"/>
      <c r="I888" s="1492"/>
      <c r="J888" s="1492"/>
      <c r="K888" s="1492"/>
      <c r="L888" s="1492"/>
      <c r="M888" s="1492"/>
      <c r="N888" s="1492"/>
      <c r="O888" s="1492"/>
      <c r="P888" s="1492"/>
      <c r="Q888" s="1492"/>
      <c r="R888" s="1492"/>
      <c r="S888" s="1492"/>
      <c r="T888" s="1492"/>
      <c r="U888" s="1492"/>
      <c r="V888" s="1492"/>
      <c r="W888" s="1492"/>
      <c r="X888" s="1492"/>
      <c r="Y888" s="1492"/>
      <c r="Z888" s="1492"/>
      <c r="AA888" s="1492"/>
      <c r="AB888" s="1492"/>
      <c r="AC888" s="1492"/>
      <c r="AD888" s="1492"/>
      <c r="AE888" s="1492"/>
      <c r="AF888" s="1492"/>
      <c r="AG888" s="1492"/>
      <c r="AH888" s="1492"/>
      <c r="AI888" s="1492"/>
      <c r="AJ888" s="1492"/>
      <c r="AK888" s="1492"/>
      <c r="AL888" s="1492"/>
      <c r="AM888" s="1492"/>
      <c r="AN888" s="1492"/>
      <c r="AO888" s="1492"/>
      <c r="AP888" s="1492"/>
      <c r="AQ888" s="1492"/>
      <c r="AR888" s="1492"/>
      <c r="AS888" s="1492"/>
      <c r="AT888" s="1492"/>
      <c r="AU888" s="1492"/>
      <c r="AV888" s="1492"/>
      <c r="AW888" s="1492"/>
      <c r="AX888" s="1492"/>
      <c r="AY888" s="1492"/>
      <c r="AZ888" s="1492"/>
      <c r="BA888" s="1492"/>
      <c r="BB888" s="357"/>
      <c r="BC888" s="358"/>
      <c r="BE888" s="774"/>
    </row>
    <row r="889" spans="1:83" s="4" customFormat="1" ht="25.5" customHeight="1">
      <c r="A889" s="779"/>
      <c r="B889" s="356"/>
      <c r="C889" s="1492"/>
      <c r="D889" s="1492"/>
      <c r="E889" s="1492"/>
      <c r="F889" s="1492"/>
      <c r="G889" s="1492"/>
      <c r="H889" s="1492"/>
      <c r="I889" s="1492"/>
      <c r="J889" s="1492"/>
      <c r="K889" s="1492"/>
      <c r="L889" s="1492"/>
      <c r="M889" s="1492"/>
      <c r="N889" s="1492"/>
      <c r="O889" s="1492"/>
      <c r="P889" s="1492"/>
      <c r="Q889" s="1492"/>
      <c r="R889" s="1492"/>
      <c r="S889" s="1492"/>
      <c r="T889" s="1492"/>
      <c r="U889" s="1492"/>
      <c r="V889" s="1492"/>
      <c r="W889" s="1492"/>
      <c r="X889" s="1492"/>
      <c r="Y889" s="1492"/>
      <c r="Z889" s="1492"/>
      <c r="AA889" s="1492"/>
      <c r="AB889" s="1492"/>
      <c r="AC889" s="1492"/>
      <c r="AD889" s="1492"/>
      <c r="AE889" s="1492"/>
      <c r="AF889" s="1492"/>
      <c r="AG889" s="1492"/>
      <c r="AH889" s="1492"/>
      <c r="AI889" s="1492"/>
      <c r="AJ889" s="1492"/>
      <c r="AK889" s="1492"/>
      <c r="AL889" s="1492"/>
      <c r="AM889" s="1492"/>
      <c r="AN889" s="1492"/>
      <c r="AO889" s="1492"/>
      <c r="AP889" s="1492"/>
      <c r="AQ889" s="1492"/>
      <c r="AR889" s="1492"/>
      <c r="AS889" s="1492"/>
      <c r="AT889" s="1492"/>
      <c r="AU889" s="1492"/>
      <c r="AV889" s="1492"/>
      <c r="AW889" s="1492"/>
      <c r="AX889" s="1492"/>
      <c r="AY889" s="1492"/>
      <c r="AZ889" s="1492"/>
      <c r="BA889" s="1492"/>
      <c r="BB889" s="357"/>
      <c r="BC889" s="358"/>
      <c r="BE889" s="774"/>
    </row>
    <row r="890" spans="1:83" s="4" customFormat="1" ht="25.5" customHeight="1">
      <c r="A890" s="779"/>
      <c r="B890" s="356"/>
      <c r="C890" s="1492"/>
      <c r="D890" s="1492"/>
      <c r="E890" s="1492"/>
      <c r="F890" s="1492"/>
      <c r="G890" s="1492"/>
      <c r="H890" s="1492"/>
      <c r="I890" s="1492"/>
      <c r="J890" s="1492"/>
      <c r="K890" s="1492"/>
      <c r="L890" s="1492"/>
      <c r="M890" s="1492"/>
      <c r="N890" s="1492"/>
      <c r="O890" s="1492"/>
      <c r="P890" s="1492"/>
      <c r="Q890" s="1492"/>
      <c r="R890" s="1492"/>
      <c r="S890" s="1492"/>
      <c r="T890" s="1492"/>
      <c r="U890" s="1492"/>
      <c r="V890" s="1492"/>
      <c r="W890" s="1492"/>
      <c r="X890" s="1492"/>
      <c r="Y890" s="1492"/>
      <c r="Z890" s="1492"/>
      <c r="AA890" s="1492"/>
      <c r="AB890" s="1492"/>
      <c r="AC890" s="1492"/>
      <c r="AD890" s="1492"/>
      <c r="AE890" s="1492"/>
      <c r="AF890" s="1492"/>
      <c r="AG890" s="1492"/>
      <c r="AH890" s="1492"/>
      <c r="AI890" s="1492"/>
      <c r="AJ890" s="1492"/>
      <c r="AK890" s="1492"/>
      <c r="AL890" s="1492"/>
      <c r="AM890" s="1492"/>
      <c r="AN890" s="1492"/>
      <c r="AO890" s="1492"/>
      <c r="AP890" s="1492"/>
      <c r="AQ890" s="1492"/>
      <c r="AR890" s="1492"/>
      <c r="AS890" s="1492"/>
      <c r="AT890" s="1492"/>
      <c r="AU890" s="1492"/>
      <c r="AV890" s="1492"/>
      <c r="AW890" s="1492"/>
      <c r="AX890" s="1492"/>
      <c r="AY890" s="1492"/>
      <c r="AZ890" s="1492"/>
      <c r="BA890" s="1492"/>
      <c r="BB890" s="357"/>
      <c r="BC890" s="358"/>
      <c r="BE890" s="774"/>
    </row>
    <row r="891" spans="1:83" ht="15.75" customHeight="1">
      <c r="A891" s="779"/>
      <c r="B891" s="356"/>
      <c r="C891" s="1492"/>
      <c r="D891" s="1492"/>
      <c r="E891" s="1492"/>
      <c r="F891" s="1492"/>
      <c r="G891" s="1492"/>
      <c r="H891" s="1492"/>
      <c r="I891" s="1492"/>
      <c r="J891" s="1492"/>
      <c r="K891" s="1492"/>
      <c r="L891" s="1492"/>
      <c r="M891" s="1492"/>
      <c r="N891" s="1492"/>
      <c r="O891" s="1492"/>
      <c r="P891" s="1492"/>
      <c r="Q891" s="1492"/>
      <c r="R891" s="1492"/>
      <c r="S891" s="1492"/>
      <c r="T891" s="1492"/>
      <c r="U891" s="1492"/>
      <c r="V891" s="1492"/>
      <c r="W891" s="1492"/>
      <c r="X891" s="1492"/>
      <c r="Y891" s="1492"/>
      <c r="Z891" s="1492"/>
      <c r="AA891" s="1492"/>
      <c r="AB891" s="1492"/>
      <c r="AC891" s="1492"/>
      <c r="AD891" s="1492"/>
      <c r="AE891" s="1492"/>
      <c r="AF891" s="1492"/>
      <c r="AG891" s="1492"/>
      <c r="AH891" s="1492"/>
      <c r="AI891" s="1492"/>
      <c r="AJ891" s="1492"/>
      <c r="AK891" s="1492"/>
      <c r="AL891" s="1492"/>
      <c r="AM891" s="1492"/>
      <c r="AN891" s="1492"/>
      <c r="AO891" s="1492"/>
      <c r="AP891" s="1492"/>
      <c r="AQ891" s="1492"/>
      <c r="AR891" s="1492"/>
      <c r="AS891" s="1492"/>
      <c r="AT891" s="1492"/>
      <c r="AU891" s="1492"/>
      <c r="AV891" s="1492"/>
      <c r="AW891" s="1492"/>
      <c r="AX891" s="1492"/>
      <c r="AY891" s="1492"/>
      <c r="AZ891" s="1492"/>
      <c r="BA891" s="1492"/>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315" t="s">
        <v>598</v>
      </c>
      <c r="D892" s="1315"/>
      <c r="E892" s="1315"/>
      <c r="F892" s="1315"/>
      <c r="G892" s="1315"/>
      <c r="H892" s="1315"/>
      <c r="I892" s="1315"/>
      <c r="J892" s="1315"/>
      <c r="K892" s="1315"/>
      <c r="L892" s="1315"/>
      <c r="M892" s="1315"/>
      <c r="N892" s="1315"/>
      <c r="O892" s="1315"/>
      <c r="P892" s="1315"/>
      <c r="Q892" s="1315"/>
      <c r="R892" s="1315"/>
      <c r="S892" s="1315"/>
      <c r="T892" s="1315"/>
      <c r="U892" s="1315"/>
      <c r="V892" s="1315"/>
      <c r="W892" s="1315"/>
      <c r="X892" s="1315"/>
      <c r="Y892" s="1315"/>
      <c r="Z892" s="1315"/>
      <c r="AA892" s="1315"/>
      <c r="AB892" s="1315"/>
      <c r="AC892" s="1315"/>
      <c r="AD892" s="1315"/>
      <c r="AE892" s="1315"/>
      <c r="AF892" s="1315"/>
      <c r="AG892" s="1315"/>
      <c r="AH892" s="1315"/>
      <c r="AI892" s="1315"/>
      <c r="AJ892" s="1315"/>
      <c r="AK892" s="1315"/>
      <c r="AL892" s="1315"/>
      <c r="AM892" s="1315"/>
      <c r="AN892" s="1315"/>
      <c r="AO892" s="1315"/>
      <c r="AP892" s="1315"/>
      <c r="AQ892" s="1315"/>
      <c r="AR892" s="1315"/>
      <c r="AS892" s="1315"/>
      <c r="AT892" s="1315"/>
      <c r="AU892" s="1315"/>
      <c r="AV892" s="1315"/>
      <c r="AW892" s="1315"/>
      <c r="AX892" s="1315"/>
      <c r="AY892" s="1315"/>
      <c r="AZ892" s="1315"/>
      <c r="BA892" s="131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315"/>
      <c r="D893" s="1315"/>
      <c r="E893" s="1315"/>
      <c r="F893" s="1315"/>
      <c r="G893" s="1315"/>
      <c r="H893" s="1315"/>
      <c r="I893" s="1315"/>
      <c r="J893" s="1315"/>
      <c r="K893" s="1315"/>
      <c r="L893" s="1315"/>
      <c r="M893" s="1315"/>
      <c r="N893" s="1315"/>
      <c r="O893" s="1315"/>
      <c r="P893" s="1315"/>
      <c r="Q893" s="1315"/>
      <c r="R893" s="1315"/>
      <c r="S893" s="1315"/>
      <c r="T893" s="1315"/>
      <c r="U893" s="1315"/>
      <c r="V893" s="1315"/>
      <c r="W893" s="1315"/>
      <c r="X893" s="1315"/>
      <c r="Y893" s="1315"/>
      <c r="Z893" s="1315"/>
      <c r="AA893" s="1315"/>
      <c r="AB893" s="1315"/>
      <c r="AC893" s="1315"/>
      <c r="AD893" s="1315"/>
      <c r="AE893" s="1315"/>
      <c r="AF893" s="1315"/>
      <c r="AG893" s="1315"/>
      <c r="AH893" s="1315"/>
      <c r="AI893" s="1315"/>
      <c r="AJ893" s="1315"/>
      <c r="AK893" s="1315"/>
      <c r="AL893" s="1315"/>
      <c r="AM893" s="1315"/>
      <c r="AN893" s="1315"/>
      <c r="AO893" s="1315"/>
      <c r="AP893" s="1315"/>
      <c r="AQ893" s="1315"/>
      <c r="AR893" s="1315"/>
      <c r="AS893" s="1315"/>
      <c r="AT893" s="1315"/>
      <c r="AU893" s="1315"/>
      <c r="AV893" s="1315"/>
      <c r="AW893" s="1315"/>
      <c r="AX893" s="1315"/>
      <c r="AY893" s="1315"/>
      <c r="AZ893" s="1315"/>
      <c r="BA893" s="131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I591:N591"/>
    <mergeCell ref="X603:Z603"/>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826:BA826"/>
    <mergeCell ref="AX800:BA800"/>
    <mergeCell ref="AB802:AE802"/>
    <mergeCell ref="AS802:AW802"/>
    <mergeCell ref="AX802:BA802"/>
    <mergeCell ref="Z794:AB794"/>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AX483:BA483"/>
    <mergeCell ref="AX438:BA438"/>
    <mergeCell ref="AX473:BA473"/>
    <mergeCell ref="AX332:BA332"/>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AX555:BA555"/>
    <mergeCell ref="J554:S554"/>
    <mergeCell ref="U554:W554"/>
    <mergeCell ref="J510:M510"/>
    <mergeCell ref="J531:Q531"/>
    <mergeCell ref="N522:P522"/>
    <mergeCell ref="AF440:AG440"/>
    <mergeCell ref="AF462:AK462"/>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AX721:BA721"/>
    <mergeCell ref="AX570:BA570"/>
    <mergeCell ref="AM725:AW725"/>
    <mergeCell ref="AX725:BA725"/>
    <mergeCell ref="AS719:AW719"/>
    <mergeCell ref="AX719:BA719"/>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Y342:AB342"/>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181:BA181"/>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S171:AV171"/>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S127:AV127"/>
    <mergeCell ref="AS110:AV110"/>
    <mergeCell ref="AO114:AW114"/>
    <mergeCell ref="AN112:AO112"/>
    <mergeCell ref="AX92:BA92"/>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AS147:AV147"/>
    <mergeCell ref="AS106:AV106"/>
    <mergeCell ref="AK183:AL183"/>
    <mergeCell ref="AS181:AV181"/>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AS173:AV173"/>
    <mergeCell ref="AR165:AW165"/>
    <mergeCell ref="AS90:AV90"/>
    <mergeCell ref="AN102:AO102"/>
    <mergeCell ref="AN94:AO94"/>
    <mergeCell ref="AS131:AV131"/>
    <mergeCell ref="AP118:AV119"/>
    <mergeCell ref="AS102:AV102"/>
    <mergeCell ref="AN104:AO104"/>
    <mergeCell ref="AM115:AW115"/>
    <mergeCell ref="Z155:AC155"/>
    <mergeCell ref="X94:AA94"/>
    <mergeCell ref="X92:AA92"/>
    <mergeCell ref="AS104:AV104"/>
    <mergeCell ref="AJ104:AL104"/>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J96:U96"/>
    <mergeCell ref="J110:U110"/>
    <mergeCell ref="AD147:AI147"/>
    <mergeCell ref="AD141:AI141"/>
    <mergeCell ref="T114:Y114"/>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X90:AA90"/>
    <mergeCell ref="J92:U92"/>
    <mergeCell ref="AD96:AG96"/>
    <mergeCell ref="X96:AA96"/>
    <mergeCell ref="AD94:AG94"/>
    <mergeCell ref="AD92:AG92"/>
    <mergeCell ref="AD65:AG65"/>
    <mergeCell ref="J137:U137"/>
    <mergeCell ref="I160:N16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45:U145"/>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5:U65"/>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57:AV57"/>
    <mergeCell ref="J40:U40"/>
    <mergeCell ref="I83:R84"/>
    <mergeCell ref="AD57:AG57"/>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X32:AA32"/>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AS73:AV73"/>
    <mergeCell ref="AJ57:AL57"/>
    <mergeCell ref="AJ59:AL59"/>
    <mergeCell ref="AN61:AO61"/>
    <mergeCell ref="AQ191:AW191"/>
    <mergeCell ref="AE123:AI123"/>
    <mergeCell ref="AJ69:AL69"/>
    <mergeCell ref="AD69:AG69"/>
    <mergeCell ref="AO141:AP141"/>
    <mergeCell ref="AK189:AL189"/>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AC292:AG292"/>
    <mergeCell ref="AC294:AG294"/>
    <mergeCell ref="AA440:AC440"/>
    <mergeCell ref="AC322:AF322"/>
    <mergeCell ref="AJ374:AW374"/>
    <mergeCell ref="AL296:AW296"/>
    <mergeCell ref="J294:P294"/>
    <mergeCell ref="I310:O310"/>
    <mergeCell ref="AP431:AV432"/>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C376:F382"/>
    <mergeCell ref="C384:F387"/>
    <mergeCell ref="AR426:AW426"/>
    <mergeCell ref="X573:AA573"/>
    <mergeCell ref="AN573:AW573"/>
    <mergeCell ref="AA448:AC448"/>
    <mergeCell ref="Y473:Z473"/>
    <mergeCell ref="Y475:Z475"/>
    <mergeCell ref="AF448:AG448"/>
    <mergeCell ref="C480:F487"/>
    <mergeCell ref="J438:P438"/>
    <mergeCell ref="T448:W448"/>
    <mergeCell ref="C528:F537"/>
    <mergeCell ref="R535:T535"/>
    <mergeCell ref="C564:F567"/>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C371:AF371"/>
    <mergeCell ref="AP531:AW531"/>
    <mergeCell ref="AP652:AW652"/>
    <mergeCell ref="R531:T531"/>
    <mergeCell ref="AT537:AW537"/>
    <mergeCell ref="AX554:BA554"/>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AC410:AE410"/>
    <mergeCell ref="U570:Y570"/>
    <mergeCell ref="AT568:AW568"/>
    <mergeCell ref="AX569:BA569"/>
    <mergeCell ref="AQ570:AW570"/>
    <mergeCell ref="AX535:BA535"/>
    <mergeCell ref="J426:L426"/>
    <mergeCell ref="J502:M502"/>
    <mergeCell ref="I462:N462"/>
    <mergeCell ref="AQ477:AW477"/>
    <mergeCell ref="AX458:BA458"/>
    <mergeCell ref="Q639:T639"/>
    <mergeCell ref="AF444:AG444"/>
    <mergeCell ref="J444:P444"/>
    <mergeCell ref="AX747:BA747"/>
    <mergeCell ref="T747:W747"/>
    <mergeCell ref="AX603:BA603"/>
    <mergeCell ref="AX733:BA733"/>
    <mergeCell ref="AR733:AW733"/>
    <mergeCell ref="AR735:AW735"/>
    <mergeCell ref="AX693:BA693"/>
    <mergeCell ref="AX605:BA605"/>
    <mergeCell ref="AX607:BA607"/>
    <mergeCell ref="AL607:AW607"/>
    <mergeCell ref="U568:Y568"/>
    <mergeCell ref="O582:R582"/>
    <mergeCell ref="AR582:AW582"/>
    <mergeCell ref="AX664:BA664"/>
    <mergeCell ref="AX666:BA666"/>
    <mergeCell ref="I588:P589"/>
    <mergeCell ref="AN598:AW598"/>
    <mergeCell ref="J601:Q601"/>
    <mergeCell ref="J747:R747"/>
    <mergeCell ref="I627:J628"/>
    <mergeCell ref="I636:N637"/>
    <mergeCell ref="C612:I613"/>
    <mergeCell ref="C677:F680"/>
    <mergeCell ref="P721:R721"/>
    <mergeCell ref="T440:W440"/>
    <mergeCell ref="Q434:AH434"/>
    <mergeCell ref="AL440:AO440"/>
    <mergeCell ref="Y466:Z466"/>
    <mergeCell ref="Y468:Z468"/>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AA876:AO877"/>
    <mergeCell ref="AR816:AW816"/>
    <mergeCell ref="AX785:BA785"/>
    <mergeCell ref="AB798:AE798"/>
    <mergeCell ref="AX760:BA760"/>
    <mergeCell ref="C729:G732"/>
    <mergeCell ref="L749:R749"/>
    <mergeCell ref="C867:F870"/>
    <mergeCell ref="C860:F861"/>
    <mergeCell ref="Q861:W861"/>
    <mergeCell ref="I861:P861"/>
    <mergeCell ref="AX791:BA791"/>
    <mergeCell ref="AN828:AW828"/>
    <mergeCell ref="AR861:AW861"/>
    <mergeCell ref="AL442:AO442"/>
    <mergeCell ref="AL456:AO456"/>
    <mergeCell ref="C430:F436"/>
    <mergeCell ref="C461:F468"/>
    <mergeCell ref="C453:F458"/>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AE237:AG237"/>
    <mergeCell ref="O246:S246"/>
    <mergeCell ref="AT277:AW277"/>
    <mergeCell ref="AC283:AG283"/>
    <mergeCell ref="Q231:S231"/>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AN22:AO22"/>
    <mergeCell ref="AS20:AV20"/>
    <mergeCell ref="AX26:BA26"/>
    <mergeCell ref="AX24:BA24"/>
    <mergeCell ref="AS51:AV51"/>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C394:AE394"/>
    <mergeCell ref="AA442:AC442"/>
    <mergeCell ref="AS452:AV452"/>
    <mergeCell ref="AX487:BA487"/>
    <mergeCell ref="AX440:BA440"/>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X395:BA395"/>
    <mergeCell ref="AX480:BA480"/>
    <mergeCell ref="AX477:BA477"/>
    <mergeCell ref="AX469:BA469"/>
    <mergeCell ref="AX490:BA49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S770:AW770"/>
    <mergeCell ref="AX770:BA770"/>
    <mergeCell ref="AX541:BA541"/>
    <mergeCell ref="R543:T543"/>
    <mergeCell ref="O707:R707"/>
    <mergeCell ref="AJ650:AM650"/>
    <mergeCell ref="AX632:BA632"/>
    <mergeCell ref="AX630:BA630"/>
    <mergeCell ref="X585:AA585"/>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AX711:BA711"/>
    <mergeCell ref="AX709:BA709"/>
    <mergeCell ref="AX658:BA658"/>
    <mergeCell ref="P733:R733"/>
    <mergeCell ref="AX612:BA613"/>
    <mergeCell ref="AX585:BA585"/>
    <mergeCell ref="AX777:BA777"/>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 ref="AX545:BA545"/>
    <mergeCell ref="AT547:AW547"/>
    <mergeCell ref="AX547:BA547"/>
    <mergeCell ref="AX537:BA537"/>
    <mergeCell ref="AP543:AW543"/>
    <mergeCell ref="AL438:AO438"/>
    <mergeCell ref="P404:W404"/>
    <mergeCell ref="P408:W408"/>
    <mergeCell ref="AX371:BA371"/>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222250</xdr:colOff>
                    <xdr:row>875</xdr:row>
                    <xdr:rowOff>12700</xdr:rowOff>
                  </from>
                  <to>
                    <xdr:col>52</xdr:col>
                    <xdr:colOff>228600</xdr:colOff>
                    <xdr:row>877</xdr:row>
                    <xdr:rowOff>184150</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69850</xdr:colOff>
                    <xdr:row>908</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4.5"/>
  <cols>
    <col min="1" max="1" width="80.453125" bestFit="1" customWidth="1"/>
    <col min="2" max="2" width="9.54296875" bestFit="1" customWidth="1"/>
    <col min="3" max="3" width="26.1796875" customWidth="1"/>
    <col min="4" max="4" width="13.453125" bestFit="1" customWidth="1"/>
    <col min="5" max="5" width="13.7265625" bestFit="1" customWidth="1"/>
    <col min="6" max="6" width="72.81640625" bestFit="1" customWidth="1"/>
    <col min="7" max="7" width="11.7265625" bestFit="1" customWidth="1"/>
    <col min="8" max="8" width="78.26953125" customWidth="1"/>
    <col min="9" max="9" width="38.54296875" style="1052"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abSelected="1" zoomScale="90" zoomScaleNormal="90" workbookViewId="0">
      <selection activeCell="AR12" sqref="AR12:AU12"/>
    </sheetView>
  </sheetViews>
  <sheetFormatPr defaultColWidth="0" defaultRowHeight="16.5" customHeight="1" zeroHeight="1"/>
  <cols>
    <col min="1" max="1" width="2" style="373" customWidth="1"/>
    <col min="2" max="2" width="2.26953125" style="373" customWidth="1"/>
    <col min="3" max="9" width="4.26953125" style="373" customWidth="1"/>
    <col min="10" max="10" width="1.453125" style="373" customWidth="1"/>
    <col min="11" max="11" width="0.81640625" style="373" customWidth="1"/>
    <col min="12" max="21" width="3.81640625" style="373" customWidth="1"/>
    <col min="22" max="22" width="0.81640625" style="373" customWidth="1"/>
    <col min="23" max="23" width="1.453125" style="373" customWidth="1"/>
    <col min="24" max="24" width="0.81640625" style="373" customWidth="1"/>
    <col min="25" max="25" width="3.81640625" style="373" customWidth="1"/>
    <col min="26" max="26" width="4" style="373" customWidth="1"/>
    <col min="27" max="34" width="3.81640625" style="373" customWidth="1"/>
    <col min="35" max="35" width="0.81640625" style="373" customWidth="1"/>
    <col min="36" max="36" width="1.453125" style="373" customWidth="1"/>
    <col min="37" max="37" width="0.81640625" style="373" customWidth="1"/>
    <col min="38" max="47" width="3.81640625" style="373" customWidth="1"/>
    <col min="48" max="48" width="0.81640625" style="373" customWidth="1"/>
    <col min="49" max="49" width="1.453125" style="373" customWidth="1"/>
    <col min="50" max="50" width="0.81640625" style="373" customWidth="1"/>
    <col min="51" max="53" width="3.81640625" style="373" customWidth="1"/>
    <col min="54" max="54" width="8" style="373" customWidth="1"/>
    <col min="55" max="55" width="2.54296875" style="373" customWidth="1"/>
    <col min="56" max="56" width="2.1796875" style="373" customWidth="1"/>
    <col min="57" max="57" width="2.26953125" style="373" customWidth="1"/>
    <col min="58" max="60" width="3.81640625" style="373" customWidth="1"/>
    <col min="61" max="61" width="0.81640625" style="373" customWidth="1"/>
    <col min="62" max="62" width="2.26953125" style="373" customWidth="1"/>
    <col min="63" max="63" width="2.54296875" style="373" customWidth="1"/>
    <col min="64" max="97" width="3.7265625" style="373" hidden="1" customWidth="1"/>
    <col min="98" max="16384" width="9.179687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20" t="s">
        <v>609</v>
      </c>
      <c r="BB3" s="1520"/>
      <c r="BC3" s="1520"/>
      <c r="BD3" s="1520"/>
      <c r="BE3" s="1520"/>
      <c r="BF3" s="1520"/>
      <c r="BG3" s="1520"/>
      <c r="BH3" s="1520"/>
      <c r="BI3" s="379"/>
      <c r="BJ3" s="380"/>
    </row>
    <row r="4" spans="2:62" ht="12" customHeight="1">
      <c r="B4" s="377"/>
      <c r="C4" s="378"/>
      <c r="D4" s="378"/>
      <c r="E4" s="378"/>
      <c r="F4" s="378"/>
      <c r="G4" s="378"/>
      <c r="H4" s="378"/>
      <c r="I4" s="378"/>
      <c r="J4" s="379"/>
      <c r="K4" s="379"/>
      <c r="L4" s="1521" t="s">
        <v>610</v>
      </c>
      <c r="M4" s="1521"/>
      <c r="N4" s="1521"/>
      <c r="O4" s="1521"/>
      <c r="P4" s="1521"/>
      <c r="Q4" s="1521"/>
      <c r="R4" s="1521"/>
      <c r="S4" s="1521"/>
      <c r="T4" s="1521"/>
      <c r="U4" s="1521"/>
      <c r="V4" s="1521"/>
      <c r="W4" s="1521"/>
      <c r="X4" s="1521"/>
      <c r="Y4" s="1521"/>
      <c r="Z4" s="1521"/>
      <c r="AA4" s="1521"/>
      <c r="AB4" s="1521"/>
      <c r="AC4" s="1521"/>
      <c r="AD4" s="1521"/>
      <c r="AE4" s="1521"/>
      <c r="AF4" s="1521"/>
      <c r="AG4" s="1521"/>
      <c r="AH4" s="1521"/>
      <c r="AI4" s="1521"/>
      <c r="AJ4" s="1521"/>
      <c r="AK4" s="1521"/>
      <c r="AL4" s="1521"/>
      <c r="AM4" s="1521"/>
      <c r="AN4" s="1521"/>
      <c r="AO4" s="1521"/>
      <c r="AP4" s="1521"/>
      <c r="AQ4" s="1521"/>
      <c r="AR4" s="1521"/>
      <c r="AS4" s="1521"/>
      <c r="AT4" s="1521"/>
      <c r="AU4" s="1521"/>
      <c r="AV4" s="1521"/>
      <c r="AW4" s="381"/>
      <c r="AX4" s="381"/>
      <c r="AY4" s="381"/>
      <c r="AZ4" s="381"/>
      <c r="BA4" s="1520"/>
      <c r="BB4" s="1520"/>
      <c r="BC4" s="1520"/>
      <c r="BD4" s="1520"/>
      <c r="BE4" s="1520"/>
      <c r="BF4" s="1520"/>
      <c r="BG4" s="1520"/>
      <c r="BH4" s="1520"/>
      <c r="BI4" s="381"/>
      <c r="BJ4" s="380"/>
    </row>
    <row r="5" spans="2:62" ht="44.25" customHeight="1">
      <c r="B5" s="377"/>
      <c r="C5" s="378"/>
      <c r="D5" s="378"/>
      <c r="E5" s="378"/>
      <c r="F5" s="378"/>
      <c r="G5" s="378"/>
      <c r="H5" s="378"/>
      <c r="I5" s="378"/>
      <c r="J5" s="379"/>
      <c r="K5" s="379"/>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1521"/>
      <c r="AK6" s="1521"/>
      <c r="AL6" s="1521"/>
      <c r="AM6" s="1521"/>
      <c r="AN6" s="1521"/>
      <c r="AO6" s="1521"/>
      <c r="AP6" s="1521"/>
      <c r="AQ6" s="1521"/>
      <c r="AR6" s="1521"/>
      <c r="AS6" s="1521"/>
      <c r="AT6" s="1521"/>
      <c r="AU6" s="1521"/>
      <c r="AV6" s="1521"/>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09" t="s">
        <v>611</v>
      </c>
      <c r="D11" s="1509"/>
      <c r="E11" s="1509"/>
      <c r="F11" s="1509"/>
      <c r="G11" s="1509"/>
      <c r="H11" s="1509"/>
      <c r="I11" s="150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09"/>
      <c r="D12" s="1509"/>
      <c r="E12" s="1509"/>
      <c r="F12" s="1509"/>
      <c r="G12" s="1509"/>
      <c r="H12" s="1509"/>
      <c r="I12" s="1509"/>
      <c r="J12" s="382"/>
      <c r="K12" s="404"/>
      <c r="L12" s="405" t="s">
        <v>128</v>
      </c>
      <c r="M12" s="406"/>
      <c r="N12" s="406"/>
      <c r="O12" s="406"/>
      <c r="P12" s="406"/>
      <c r="Q12" s="406"/>
      <c r="R12" s="1334">
        <f>'Control Panel'!T786</f>
        <v>93.96</v>
      </c>
      <c r="S12" s="1334"/>
      <c r="T12" s="1334"/>
      <c r="U12" s="1334"/>
      <c r="V12" s="407"/>
      <c r="W12" s="382"/>
      <c r="X12" s="408"/>
      <c r="Y12" s="409" t="s">
        <v>612</v>
      </c>
      <c r="Z12" s="410"/>
      <c r="AA12" s="410"/>
      <c r="AB12" s="410"/>
      <c r="AC12" s="410"/>
      <c r="AD12" s="410"/>
      <c r="AE12" s="410"/>
      <c r="AF12" s="1505">
        <f>IFERROR('Control Panel'!C988, "Not Available")</f>
        <v>0</v>
      </c>
      <c r="AG12" s="1505"/>
      <c r="AH12" s="1505"/>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26.783999999999999</v>
      </c>
      <c r="BD12" s="1504"/>
      <c r="BE12" s="1504"/>
      <c r="BF12" s="1504"/>
      <c r="BG12" s="1504"/>
      <c r="BH12" s="1504"/>
      <c r="BI12" s="414"/>
      <c r="BJ12" s="380"/>
    </row>
    <row r="13" spans="2:62" ht="16.5" customHeight="1">
      <c r="B13" s="377"/>
      <c r="C13" s="1509"/>
      <c r="D13" s="1509"/>
      <c r="E13" s="1509"/>
      <c r="F13" s="1509"/>
      <c r="G13" s="1509"/>
      <c r="H13" s="1509"/>
      <c r="I13" s="150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5">
        <f>IF('Control Panel'!I1551 = "Not Available in this Region", "Not Available",'Control Panel'!I1555)</f>
        <v>0</v>
      </c>
      <c r="AG13" s="1505"/>
      <c r="AH13" s="1505"/>
      <c r="AI13" s="408"/>
      <c r="AJ13" s="382"/>
      <c r="AK13" s="411"/>
      <c r="AL13" s="412" t="s">
        <v>75</v>
      </c>
      <c r="AM13" s="413"/>
      <c r="AN13" s="413"/>
      <c r="AO13" s="413"/>
      <c r="AP13" s="413"/>
      <c r="AQ13" s="413"/>
      <c r="AR13" s="1522">
        <f>'Control Panel'!D1077</f>
        <v>0</v>
      </c>
      <c r="AS13" s="1508"/>
      <c r="AT13" s="1508"/>
      <c r="AU13" s="1508"/>
      <c r="AV13" s="411"/>
      <c r="AW13" s="382"/>
      <c r="AX13" s="414"/>
      <c r="AY13" s="415" t="s">
        <v>140</v>
      </c>
      <c r="AZ13" s="416"/>
      <c r="BA13" s="416"/>
      <c r="BB13" s="416"/>
      <c r="BC13" s="1504">
        <f>IFERROR('Control Panel'!D1013,"Contact Us")</f>
        <v>0.43499999999999994</v>
      </c>
      <c r="BD13" s="1504"/>
      <c r="BE13" s="1504"/>
      <c r="BF13" s="1504"/>
      <c r="BG13" s="1504"/>
      <c r="BH13" s="1504"/>
      <c r="BI13" s="414"/>
      <c r="BJ13" s="380"/>
    </row>
    <row r="14" spans="2:62" ht="17.25" customHeight="1">
      <c r="B14" s="377"/>
      <c r="C14" s="1509"/>
      <c r="D14" s="1509"/>
      <c r="E14" s="1509"/>
      <c r="F14" s="1509"/>
      <c r="G14" s="1509"/>
      <c r="H14" s="1509"/>
      <c r="I14" s="150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5">
        <f>'Control Panel'!E972</f>
        <v>65.599999999999994</v>
      </c>
      <c r="AF14" s="1505"/>
      <c r="AG14" s="1505"/>
      <c r="AH14" s="1505"/>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09"/>
      <c r="D15" s="1509"/>
      <c r="E15" s="1509"/>
      <c r="F15" s="1509"/>
      <c r="G15" s="1509"/>
      <c r="H15" s="1509"/>
      <c r="I15" s="150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5">
        <f>IF('Control Panel'!E1355="Not Available","Not Available",IFERROR('Control Panel'!E1355,0))</f>
        <v>0</v>
      </c>
      <c r="AF15" s="1505"/>
      <c r="AG15" s="1505"/>
      <c r="AH15" s="1505"/>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09"/>
      <c r="D16" s="1509"/>
      <c r="E16" s="1509"/>
      <c r="F16" s="1509"/>
      <c r="G16" s="1509"/>
      <c r="H16" s="1509"/>
      <c r="I16" s="1509"/>
      <c r="J16" s="382"/>
      <c r="K16" s="404"/>
      <c r="L16" s="405" t="s">
        <v>3521</v>
      </c>
      <c r="M16" s="406"/>
      <c r="N16" s="406"/>
      <c r="O16" s="406"/>
      <c r="P16" s="406"/>
      <c r="Q16" s="406"/>
      <c r="R16" s="1518">
        <f>'Control Panel'!C832</f>
        <v>0</v>
      </c>
      <c r="S16" s="1334"/>
      <c r="T16" s="1334"/>
      <c r="U16" s="1334"/>
      <c r="V16" s="407"/>
      <c r="W16" s="382"/>
      <c r="X16" s="408"/>
      <c r="Y16" s="409" t="s">
        <v>1031</v>
      </c>
      <c r="Z16" s="410"/>
      <c r="AA16" s="410"/>
      <c r="AB16" s="410"/>
      <c r="AC16" s="410"/>
      <c r="AD16" s="410"/>
      <c r="AE16" s="1505">
        <f>SUM('Control Panel'!C1362,'Control Panel'!H1362)</f>
        <v>162</v>
      </c>
      <c r="AF16" s="1505">
        <f>'Pricing Calculator'!AX388</f>
        <v>162</v>
      </c>
      <c r="AG16" s="1505"/>
      <c r="AH16" s="1505"/>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09"/>
      <c r="D17" s="1509"/>
      <c r="E17" s="1509"/>
      <c r="F17" s="1509"/>
      <c r="G17" s="1509"/>
      <c r="H17" s="1509"/>
      <c r="I17" s="150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9">
        <f>'Control Panel'!K1386</f>
        <v>0</v>
      </c>
      <c r="AF17" s="1505"/>
      <c r="AG17" s="1505"/>
      <c r="AH17" s="1505"/>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09"/>
      <c r="D18" s="1509"/>
      <c r="E18" s="1509"/>
      <c r="F18" s="1509"/>
      <c r="G18" s="1509"/>
      <c r="H18" s="1509"/>
      <c r="I18" s="1509"/>
      <c r="J18" s="382"/>
      <c r="K18" s="404"/>
      <c r="L18" s="405" t="s">
        <v>4701</v>
      </c>
      <c r="M18" s="406"/>
      <c r="N18" s="406"/>
      <c r="O18" s="406"/>
      <c r="P18" s="406"/>
      <c r="Q18" s="406"/>
      <c r="R18" s="1334">
        <f>'Control Panel'!P770</f>
        <v>0</v>
      </c>
      <c r="S18" s="1334"/>
      <c r="T18" s="1334"/>
      <c r="U18" s="1334"/>
      <c r="V18" s="407"/>
      <c r="W18" s="382"/>
      <c r="X18" s="408"/>
      <c r="Y18" s="409" t="s">
        <v>967</v>
      </c>
      <c r="Z18" s="410"/>
      <c r="AA18" s="410"/>
      <c r="AB18" s="410"/>
      <c r="AC18" s="410"/>
      <c r="AD18" s="410"/>
      <c r="AE18" s="1505">
        <f>'Control Panel'!D1049</f>
        <v>0</v>
      </c>
      <c r="AF18" s="1505"/>
      <c r="AG18" s="1505"/>
      <c r="AH18" s="1505"/>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7">
        <f>O27+AB27+AO27+BB27</f>
        <v>348.779</v>
      </c>
      <c r="D19" s="1337"/>
      <c r="E19" s="1337"/>
      <c r="F19" s="1337"/>
      <c r="G19" s="1337"/>
      <c r="H19" s="1337"/>
      <c r="I19" s="1337"/>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5">
        <f>'Control Panel'!R1060</f>
        <v>0</v>
      </c>
      <c r="AF19" s="1505"/>
      <c r="AG19" s="1505"/>
      <c r="AH19" s="1505"/>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7"/>
      <c r="D20" s="1337"/>
      <c r="E20" s="1337"/>
      <c r="F20" s="1337"/>
      <c r="G20" s="1337"/>
      <c r="H20" s="1337"/>
      <c r="I20" s="1337"/>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5" t="str">
        <f>'Control Panel'!B1407</f>
        <v>Not Available</v>
      </c>
      <c r="AF20" s="1505"/>
      <c r="AG20" s="1505"/>
      <c r="AH20" s="1505"/>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07"/>
      <c r="BD20" s="1507"/>
      <c r="BE20" s="1507"/>
      <c r="BF20" s="1507"/>
      <c r="BG20" s="1507"/>
      <c r="BH20" s="1507"/>
      <c r="BI20" s="426"/>
      <c r="BJ20" s="380"/>
    </row>
    <row r="21" spans="2:62" ht="15.75" customHeight="1">
      <c r="B21" s="377"/>
      <c r="C21" s="1510"/>
      <c r="D21" s="1510"/>
      <c r="E21" s="1510"/>
      <c r="F21" s="1510"/>
      <c r="G21" s="1510"/>
      <c r="H21" s="1510"/>
      <c r="I21" s="151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5">
        <f>'Control Panel'!K1413</f>
        <v>0</v>
      </c>
      <c r="AF21" s="1505"/>
      <c r="AG21" s="1505"/>
      <c r="AH21" s="1505"/>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07"/>
      <c r="BD21" s="1507"/>
      <c r="BE21" s="1507"/>
      <c r="BF21" s="1507"/>
      <c r="BG21" s="1507"/>
      <c r="BH21" s="1507"/>
      <c r="BI21" s="426"/>
      <c r="BJ21" s="380"/>
    </row>
    <row r="22" spans="2:62" ht="15.75" customHeight="1">
      <c r="B22" s="377"/>
      <c r="C22" s="1510"/>
      <c r="D22" s="1510"/>
      <c r="E22" s="1510"/>
      <c r="F22" s="1510"/>
      <c r="G22" s="1510"/>
      <c r="H22" s="1510"/>
      <c r="I22" s="151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5">
        <f>'Control Panel'!B1418</f>
        <v>0</v>
      </c>
      <c r="AF22" s="1505"/>
      <c r="AG22" s="1505"/>
      <c r="AH22" s="1505"/>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10"/>
      <c r="D23" s="1510"/>
      <c r="E23" s="1510"/>
      <c r="F23" s="1510"/>
      <c r="G23" s="1510"/>
      <c r="H23" s="1510"/>
      <c r="I23" s="151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5" t="str">
        <f>'Pricing Calculator'!$AX$487</f>
        <v>Not Available</v>
      </c>
      <c r="AF23" s="1505"/>
      <c r="AG23" s="1505"/>
      <c r="AH23" s="1505"/>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06"/>
      <c r="BD23" s="1506"/>
      <c r="BE23" s="1506"/>
      <c r="BF23" s="1506"/>
      <c r="BG23" s="1506"/>
      <c r="BH23" s="1506"/>
      <c r="BI23" s="426"/>
      <c r="BJ23" s="380"/>
    </row>
    <row r="24" spans="2:62" ht="15.75" customHeight="1">
      <c r="B24" s="377"/>
      <c r="C24" s="1510"/>
      <c r="D24" s="1510"/>
      <c r="E24" s="1510"/>
      <c r="F24" s="1510"/>
      <c r="G24" s="1510"/>
      <c r="H24" s="1510"/>
      <c r="I24" s="151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5">
        <f>'Control Panel'!H1683</f>
        <v>0</v>
      </c>
      <c r="AF24" s="1505"/>
      <c r="AG24" s="1505"/>
      <c r="AH24" s="1505"/>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0</v>
      </c>
      <c r="BD24" s="1504"/>
      <c r="BE24" s="1504"/>
      <c r="BF24" s="1504"/>
      <c r="BG24" s="1504"/>
      <c r="BH24" s="1504"/>
      <c r="BI24" s="426"/>
      <c r="BJ24" s="380"/>
    </row>
    <row r="25" spans="2:62" ht="15.75" customHeight="1">
      <c r="B25" s="377"/>
      <c r="C25" s="1510"/>
      <c r="D25" s="1510"/>
      <c r="E25" s="1510"/>
      <c r="F25" s="1510"/>
      <c r="G25" s="1510"/>
      <c r="H25" s="1510"/>
      <c r="I25" s="151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7" t="str">
        <f>'Pricing Calculator'!AX819</f>
        <v>Not Available</v>
      </c>
      <c r="AS25" s="1517"/>
      <c r="AT25" s="1517"/>
      <c r="AU25" s="1517"/>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5">
        <f>SUM(R12:U21)</f>
        <v>93.96</v>
      </c>
      <c r="P27" s="1335"/>
      <c r="Q27" s="1335"/>
      <c r="R27" s="1335"/>
      <c r="S27" s="1335"/>
      <c r="T27" s="1335"/>
      <c r="U27" s="1336"/>
      <c r="V27" s="432"/>
      <c r="W27" s="382"/>
      <c r="X27" s="433"/>
      <c r="Y27" s="434" t="s">
        <v>154</v>
      </c>
      <c r="Z27" s="435"/>
      <c r="AA27" s="435"/>
      <c r="AB27" s="1511">
        <f>SUM(AF12,AF13,AE14,AE15,AE16,AE17,AE18,AE19,AE20,AE21,AE22,AE23,AE24)</f>
        <v>227.6</v>
      </c>
      <c r="AC27" s="1511"/>
      <c r="AD27" s="1511"/>
      <c r="AE27" s="1511"/>
      <c r="AF27" s="1511"/>
      <c r="AG27" s="1511"/>
      <c r="AH27" s="1512"/>
      <c r="AI27" s="433"/>
      <c r="AJ27" s="382"/>
      <c r="AK27" s="436"/>
      <c r="AL27" s="437" t="s">
        <v>154</v>
      </c>
      <c r="AM27" s="438"/>
      <c r="AN27" s="438"/>
      <c r="AO27" s="1513">
        <f>SUM(AR12:AU25)</f>
        <v>0</v>
      </c>
      <c r="AP27" s="1513"/>
      <c r="AQ27" s="1513"/>
      <c r="AR27" s="1513"/>
      <c r="AS27" s="1513"/>
      <c r="AT27" s="1513"/>
      <c r="AU27" s="1514"/>
      <c r="AV27" s="436"/>
      <c r="AW27" s="382"/>
      <c r="AX27" s="439"/>
      <c r="AY27" s="440" t="s">
        <v>154</v>
      </c>
      <c r="AZ27" s="441"/>
      <c r="BA27" s="441"/>
      <c r="BB27" s="1515">
        <f>SUM(BC12:BH24)</f>
        <v>27.218999999999998</v>
      </c>
      <c r="BC27" s="1515"/>
      <c r="BD27" s="1515"/>
      <c r="BE27" s="1515"/>
      <c r="BF27" s="1515"/>
      <c r="BG27" s="1515"/>
      <c r="BH27" s="1516"/>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15" t="s">
        <v>626</v>
      </c>
      <c r="D31" s="1315"/>
      <c r="E31" s="1315"/>
      <c r="F31" s="1315"/>
      <c r="G31" s="1315"/>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5"/>
      <c r="AL31" s="1315"/>
      <c r="AM31" s="1315"/>
      <c r="AN31" s="1315"/>
      <c r="AO31" s="1315"/>
      <c r="AP31" s="1315"/>
      <c r="AQ31" s="1315"/>
      <c r="AR31" s="1315"/>
      <c r="AS31" s="1315"/>
      <c r="AT31" s="1315"/>
      <c r="AU31" s="1315"/>
      <c r="AV31" s="1315"/>
      <c r="AW31" s="1315"/>
      <c r="AX31" s="1315"/>
      <c r="AY31" s="1315"/>
      <c r="AZ31" s="1315"/>
      <c r="BA31" s="1315"/>
      <c r="BB31" s="1315"/>
      <c r="BC31" s="1315"/>
      <c r="BD31" s="1315"/>
      <c r="BE31" s="1315"/>
      <c r="BF31" s="1315"/>
      <c r="BG31" s="1315"/>
      <c r="BH31" s="1315"/>
      <c r="BI31" s="459"/>
      <c r="BJ31" s="459"/>
    </row>
    <row r="32" spans="2:62" ht="12" hidden="1" customHeight="1">
      <c r="B32" s="459"/>
      <c r="C32" s="1315"/>
      <c r="D32" s="1315"/>
      <c r="E32" s="1315"/>
      <c r="F32" s="1315"/>
      <c r="G32" s="1315"/>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5"/>
      <c r="AL32" s="1315"/>
      <c r="AM32" s="1315"/>
      <c r="AN32" s="1315"/>
      <c r="AO32" s="1315"/>
      <c r="AP32" s="1315"/>
      <c r="AQ32" s="1315"/>
      <c r="AR32" s="1315"/>
      <c r="AS32" s="1315"/>
      <c r="AT32" s="1315"/>
      <c r="AU32" s="1315"/>
      <c r="AV32" s="1315"/>
      <c r="AW32" s="1315"/>
      <c r="AX32" s="1315"/>
      <c r="AY32" s="1315"/>
      <c r="AZ32" s="1315"/>
      <c r="BA32" s="1315"/>
      <c r="BB32" s="1315"/>
      <c r="BC32" s="1315"/>
      <c r="BD32" s="1315"/>
      <c r="BE32" s="1315"/>
      <c r="BF32" s="1315"/>
      <c r="BG32" s="1315"/>
      <c r="BH32" s="131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4.5" outlineLevelRow="1"/>
  <cols>
    <col min="1" max="1" width="26.1796875" customWidth="1"/>
    <col min="2" max="2" width="48.7265625" customWidth="1"/>
    <col min="3" max="3" width="21.81640625" customWidth="1"/>
    <col min="4" max="4" width="51.1796875" style="1053" customWidth="1"/>
    <col min="5" max="5" width="27.54296875" style="1055" customWidth="1"/>
    <col min="6" max="6" width="23.7265625" style="1053" customWidth="1"/>
    <col min="7" max="7" width="20.1796875" style="1053" customWidth="1"/>
    <col min="8" max="8" width="25.7265625" style="1053" customWidth="1"/>
    <col min="9" max="9" width="20.26953125" style="1053" customWidth="1"/>
    <col min="10" max="10" width="22.54296875" style="1053" bestFit="1" customWidth="1"/>
    <col min="11" max="11" width="23.7265625" customWidth="1"/>
    <col min="12" max="12" width="18.26953125" customWidth="1"/>
    <col min="13" max="13" width="20" customWidth="1"/>
    <col min="14" max="14" width="17.7265625" customWidth="1"/>
    <col min="15" max="15" width="18.26953125" style="572" bestFit="1" customWidth="1"/>
    <col min="16" max="16" width="80.1796875" style="572" bestFit="1" customWidth="1"/>
    <col min="17" max="17" width="19.81640625" customWidth="1"/>
    <col min="18" max="18" width="16.453125" customWidth="1"/>
    <col min="19" max="19" width="18.81640625" customWidth="1"/>
    <col min="20" max="20" width="22.26953125" customWidth="1"/>
    <col min="21" max="21" width="21.453125"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ht="15">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ht="15">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ht="15">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ht="15">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ht="15">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ht="15">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ht="15">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ht="15">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ht="15">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ht="15">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ht="15">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ht="15">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ht="15">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ht="15">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ht="15">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ht="15">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ht="15">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ht="15">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ht="15">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ht="15">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ht="15">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ht="15">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ht="15">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ht="15">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ht="15">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ht="15">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ht="15">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ht="15">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ht="15">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ht="15">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ht="15">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ht="15">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ht="15">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ht="15">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ht="15">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ht="15">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ht="15">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ht="15">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ht="15">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ht="15">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ht="15">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ht="15">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ht="15">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ht="15">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ht="15">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ht="15">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ht="15">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23" t="s">
        <v>4441</v>
      </c>
      <c r="F756" s="1523"/>
      <c r="G756" s="1523" t="s">
        <v>4442</v>
      </c>
      <c r="H756" s="1523"/>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5">
      <c r="A774" s="563" t="s">
        <v>1236</v>
      </c>
      <c r="B774" s="563"/>
      <c r="C774" s="563"/>
      <c r="D774" s="1034"/>
      <c r="E774" s="1053"/>
      <c r="F774" s="1059" t="s">
        <v>373</v>
      </c>
      <c r="G774" s="1059"/>
      <c r="H774" s="1030"/>
      <c r="I774" s="1030"/>
      <c r="J774" s="1048" t="s">
        <v>408</v>
      </c>
      <c r="K774" s="753"/>
      <c r="AC774" s="243" t="s">
        <v>295</v>
      </c>
      <c r="AD774" s="244"/>
      <c r="AE774" s="244"/>
      <c r="AF774" s="1540" t="s">
        <v>369</v>
      </c>
      <c r="AG774" s="1540"/>
      <c r="AH774" s="1540"/>
      <c r="AI774" s="1540"/>
      <c r="AJ774" s="245"/>
      <c r="AK774" s="244"/>
      <c r="AM774" s="1530" t="s">
        <v>373</v>
      </c>
      <c r="AN774" s="1530"/>
      <c r="AO774" s="494"/>
      <c r="AP774" s="494"/>
      <c r="AQ774" s="1531" t="s">
        <v>408</v>
      </c>
      <c r="AR774" s="1531"/>
    </row>
    <row r="775" spans="1:53" ht="17.5">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1</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0.09</v>
      </c>
      <c r="T777" s="38">
        <f t="shared" ref="T777:T785" si="296">IF(S777="Not Available", "Not Available", S777*A777)</f>
        <v>66.959999999999994</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25</v>
      </c>
      <c r="B779" s="340">
        <f>'Pricing Calculator'!AJ24</f>
        <v>3</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1.08</v>
      </c>
      <c r="T779" s="38">
        <f t="shared" si="296"/>
        <v>27</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0</v>
      </c>
      <c r="C780" s="251" t="str">
        <f>'Pricing Calculator'!J26</f>
        <v>A3 Large (4 cores, 7GB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0.36</v>
      </c>
      <c r="O780" s="572">
        <f t="shared" si="288"/>
        <v>0.24</v>
      </c>
      <c r="P780" s="572">
        <f t="shared" si="289"/>
        <v>0.29599999999999999</v>
      </c>
      <c r="Q780">
        <f t="shared" si="290"/>
        <v>0.17599999999999999</v>
      </c>
      <c r="R780">
        <f t="shared" si="295"/>
        <v>0.36</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1.1700000000000002</v>
      </c>
      <c r="T786" s="329">
        <f>IF(T776="Not Available", "Not Available", SUM(T776:T785))</f>
        <v>93.96</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1</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1</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25</v>
      </c>
      <c r="B791" s="241">
        <f>'Pricing Calculator'!AJ24</f>
        <v>3</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25</v>
      </c>
      <c r="B792" s="241">
        <f>'Pricing Calculator'!AJ24</f>
        <v>3</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5">
      <c r="A825" s="12" t="s">
        <v>3521</v>
      </c>
    </row>
    <row r="826" spans="1:15" ht="18.5"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39"/>
      <c r="Y838" s="1539"/>
      <c r="Z838" s="1539"/>
      <c r="AA838" s="1539"/>
      <c r="AB838" s="153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2" t="s">
        <v>369</v>
      </c>
      <c r="AS851" s="1532"/>
      <c r="AT851" s="1532"/>
      <c r="AU851" s="1532"/>
      <c r="AV851" s="1532"/>
      <c r="AW851" s="1532"/>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5">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5">
      <c r="A878" s="91"/>
      <c r="B878" s="91" t="s">
        <v>629</v>
      </c>
      <c r="C878" s="91" t="s">
        <v>91</v>
      </c>
      <c r="D878" s="91" t="s">
        <v>25</v>
      </c>
      <c r="E878" s="91" t="s">
        <v>1381</v>
      </c>
      <c r="F878" s="2" t="s">
        <v>2</v>
      </c>
      <c r="G878" s="1066" t="s">
        <v>3154</v>
      </c>
      <c r="H878" s="1066"/>
      <c r="I878" s="1066"/>
      <c r="J878" s="1066"/>
      <c r="AU878" s="160"/>
      <c r="AV878" s="160"/>
      <c r="AW878" s="160"/>
    </row>
    <row r="879" spans="1:49" ht="16.5">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5">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5">
      <c r="A882" s="163"/>
      <c r="E882" s="1053"/>
    </row>
    <row r="883" spans="1:17" ht="16.5">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5" outlineLevel="1">
      <c r="A886" s="3"/>
      <c r="E886" s="1053"/>
    </row>
    <row r="887" spans="1:17" ht="35" outlineLevel="1">
      <c r="A887" s="12"/>
      <c r="E887" s="1055">
        <f>IF(D879="Not Available", "Not Available", SUM(E879:E885))</f>
        <v>0</v>
      </c>
    </row>
    <row r="888" spans="1:17" ht="35"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26" t="s">
        <v>57</v>
      </c>
      <c r="L897" s="1526"/>
      <c r="M897" s="108"/>
      <c r="N897" s="1526" t="s">
        <v>53</v>
      </c>
      <c r="O897" s="1526"/>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t="str">
        <f>P172</f>
        <v/>
      </c>
      <c r="H911" s="1026"/>
    </row>
    <row r="912" spans="2:15" outlineLevel="1">
      <c r="E912" s="1080">
        <f>SUM(D908:D911)</f>
        <v>0</v>
      </c>
      <c r="F912" s="1081"/>
      <c r="G912" s="1026"/>
      <c r="H912" s="1026"/>
      <c r="O912" s="911"/>
    </row>
    <row r="913" spans="2:27" ht="26.25" customHeight="1" outlineLevel="1">
      <c r="F913" s="1026"/>
      <c r="G913" s="1026"/>
      <c r="H913" s="1026"/>
      <c r="O913" s="911"/>
      <c r="P913" s="1529" t="s">
        <v>682</v>
      </c>
      <c r="Q913" s="1529"/>
      <c r="R913" s="1529"/>
      <c r="S913" s="1529"/>
      <c r="T913" s="1529"/>
      <c r="U913" s="1529"/>
      <c r="V913" s="1529"/>
      <c r="W913" s="1529"/>
      <c r="X913" s="1529"/>
      <c r="Y913" s="1529"/>
      <c r="Z913" s="1529"/>
      <c r="AA913" s="1529"/>
    </row>
    <row r="914" spans="2:27" ht="26.25" customHeight="1" outlineLevel="1">
      <c r="B914" s="41" t="s">
        <v>52</v>
      </c>
      <c r="C914" s="41"/>
      <c r="E914" s="1082">
        <f>IF(E908="Not Available", "Not Available", E912)</f>
        <v>0</v>
      </c>
      <c r="F914" s="1026"/>
      <c r="G914" s="1026"/>
      <c r="H914" s="1026"/>
      <c r="O914" s="911"/>
      <c r="P914" s="1529"/>
      <c r="Q914" s="1529"/>
      <c r="R914" s="1529"/>
      <c r="S914" s="1529"/>
      <c r="T914" s="1529"/>
      <c r="U914" s="1529"/>
      <c r="V914" s="1529"/>
      <c r="W914" s="1529"/>
      <c r="X914" s="1529"/>
      <c r="Y914" s="1529"/>
      <c r="Z914" s="1529"/>
      <c r="AA914" s="1529"/>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28" t="s">
        <v>57</v>
      </c>
      <c r="J917" s="1528"/>
      <c r="K917" s="316"/>
      <c r="L917" s="1526" t="s">
        <v>53</v>
      </c>
      <c r="M917" s="1526"/>
      <c r="P917" s="918"/>
      <c r="Q917" s="29"/>
      <c r="R917" s="29"/>
      <c r="S917" s="29"/>
      <c r="T917" s="29"/>
      <c r="U917" s="29"/>
      <c r="V917" s="29"/>
      <c r="W917" s="1526" t="s">
        <v>57</v>
      </c>
      <c r="X917" s="1526"/>
      <c r="Y917" s="493"/>
      <c r="Z917" s="1526" t="s">
        <v>53</v>
      </c>
      <c r="AA917" s="1526"/>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600</v>
      </c>
      <c r="D928" s="1079">
        <f>IF(AND(C928&gt;I919,C928&lt;=J919),C928*C919,IF(AND(C928&gt;I920,C928&lt;=J920),D919+(C920*(C928-J919)),IF(AND(C928&gt;I921,C928&lt;=J921),D920+(C921*(C928-J920)),IF(AND(C928&gt;I922,C928&lt;=J922),D921+(C922*(C928-J921)),IF(AND(C928&gt;I923,C928&lt;=J923),D922+(C923*(C928-J922)),IF(C928&gt;=J923,"Contact Us",0))))))</f>
        <v>57</v>
      </c>
      <c r="E928" s="568">
        <f>IF(C919="Not Available", "Not Available", D928)</f>
        <v>57</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100</v>
      </c>
      <c r="D929" s="1079">
        <f>IF(AND(C929&gt;I919,C929&lt;=J919),C929*E919,IF(AND(C929&gt;I920,C929&lt;=J920),F919+(E920*(C929-J919)),IF(AND(C929&gt;I921,C929&lt;=J921),F920+(E921*(C929-J920)),IF(AND(C929&gt;I922,C929&lt;=J922),F921+(E922*(C929-J921)),IF(AND(C929&gt;I923,C929&lt;=J923),F922+(E923*(C929-J922)),IF(C929&gt;J923,"Contact Us",0))))))</f>
        <v>5</v>
      </c>
      <c r="E929" s="568">
        <f>IF(E919="Not Available", "Not Available", D929)</f>
        <v>5</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62</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62</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28" t="s">
        <v>57</v>
      </c>
      <c r="J940" s="1528"/>
      <c r="K940" s="316"/>
      <c r="L940" s="1526" t="s">
        <v>53</v>
      </c>
      <c r="M940" s="1526"/>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t="str">
        <f>+P221</f>
        <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100000000</v>
      </c>
      <c r="G969" s="1079">
        <f>ROUNDUP(F969/E969,0)</f>
        <v>1000</v>
      </c>
      <c r="H969" s="1091">
        <f>IF(D969="Not Available", "Not Available", G969*D969)</f>
        <v>3.6</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65.599999999999994</v>
      </c>
      <c r="F972" s="1062"/>
      <c r="G972" s="1093"/>
      <c r="H972" s="1094"/>
      <c r="I972" s="1056"/>
      <c r="J972" s="1056"/>
      <c r="O972" s="922"/>
      <c r="P972" s="922"/>
    </row>
    <row r="973" spans="1:16" outlineLevel="1">
      <c r="O973" s="911"/>
    </row>
    <row r="974" spans="1:16" ht="35" outlineLevel="1">
      <c r="A974" s="264" t="s">
        <v>571</v>
      </c>
      <c r="O974" s="911"/>
    </row>
    <row r="975" spans="1:16" outlineLevel="1">
      <c r="H975" s="1095" t="s">
        <v>415</v>
      </c>
      <c r="I975" s="1068"/>
      <c r="J975" s="1068"/>
      <c r="K975" s="263"/>
      <c r="L975" s="263"/>
      <c r="M975" s="263"/>
      <c r="N975" s="263"/>
      <c r="O975" s="937"/>
    </row>
    <row r="976" spans="1:16" ht="18.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5" outlineLevel="1">
      <c r="A990" s="12" t="s">
        <v>69</v>
      </c>
      <c r="C990" s="33"/>
      <c r="O990" s="911"/>
    </row>
    <row r="991" spans="1:15" ht="18.5"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7"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 outlineLevel="1">
      <c r="A1001" s="33"/>
      <c r="B1001" s="39" t="s">
        <v>11</v>
      </c>
      <c r="C1001" s="1"/>
      <c r="D1001" s="1527" t="s">
        <v>97</v>
      </c>
      <c r="E1001" s="1527"/>
      <c r="F1001" s="1527"/>
      <c r="G1001" s="1527"/>
      <c r="H1001" s="1527"/>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10</v>
      </c>
      <c r="E1010" s="1028"/>
      <c r="F1010" s="163"/>
      <c r="L1010" t="s">
        <v>42</v>
      </c>
      <c r="N1010" s="26">
        <f>ROUNDUP('Pricing Calculator'!N522,)</f>
        <v>10</v>
      </c>
      <c r="O1010" s="911"/>
      <c r="P1010" s="925"/>
      <c r="V1010" t="s">
        <v>42</v>
      </c>
      <c r="X1010" s="26">
        <f>ROUNDUP('Pricing Calculator'!N522,)</f>
        <v>10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0.43499999999999994</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0.69000000000000006</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0.90500000000000003</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0.43499999999999994</v>
      </c>
      <c r="N1012">
        <f>IF(O1004="Not Available", "Not Available", N1011)</f>
        <v>0.69000000000000006</v>
      </c>
      <c r="X1012">
        <f>IF(Y1004="Not Available", "Not Available", X1011)</f>
        <v>0.90500000000000003</v>
      </c>
    </row>
    <row r="1013" spans="1:53" outlineLevel="1">
      <c r="B1013" s="267" t="s">
        <v>4438</v>
      </c>
      <c r="C1013" s="267"/>
      <c r="D1013" s="1103">
        <f>IF(AND('Rate Card'!M23=1), 'Control Panel'!D1012, IF(AND('Rate Card'!M23=2), N1012, IF('Rate Card'!M23=3, X1012, 0)))</f>
        <v>0.43499999999999994</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5"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1</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0</v>
      </c>
      <c r="D1025" s="1067">
        <f>IF(E296=999999, "Not Available", N296)</f>
        <v>29</v>
      </c>
      <c r="E1025" s="1055">
        <f>C1025*D1025</f>
        <v>0</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0</v>
      </c>
      <c r="O1030" s="911"/>
    </row>
    <row r="1031" spans="1:15" outlineLevel="1">
      <c r="O1031" s="911"/>
    </row>
    <row r="1032" spans="1:15" outlineLevel="1">
      <c r="O1032" s="911"/>
    </row>
    <row r="1033" spans="1:15" outlineLevel="1">
      <c r="O1033" s="911"/>
    </row>
    <row r="1034" spans="1:15" ht="35" outlineLevel="1">
      <c r="A1034" s="12" t="s">
        <v>1009</v>
      </c>
      <c r="B1034" s="33"/>
      <c r="O1034" s="911"/>
    </row>
    <row r="1035" spans="1:15" ht="21" outlineLevel="1">
      <c r="B1035" s="39" t="s">
        <v>967</v>
      </c>
      <c r="C1035" s="2"/>
      <c r="D1035" s="2" t="s">
        <v>25</v>
      </c>
      <c r="E1035" s="2" t="s">
        <v>2</v>
      </c>
      <c r="F1035" s="2" t="s">
        <v>3154</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5" outlineLevel="1">
      <c r="A1052" s="243"/>
      <c r="B1052" s="563" t="s">
        <v>1236</v>
      </c>
      <c r="C1052" s="563"/>
      <c r="D1052" s="1034"/>
      <c r="F1052" s="1523" t="s">
        <v>373</v>
      </c>
      <c r="G1052" s="1523"/>
      <c r="L1052" s="753" t="s">
        <v>1012</v>
      </c>
      <c r="M1052" s="753"/>
    </row>
    <row r="1053" spans="1:25" ht="16.5"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5" outlineLevel="1">
      <c r="A1065" s="33"/>
      <c r="B1065" s="94" t="s">
        <v>80</v>
      </c>
      <c r="C1065" s="89">
        <f>N324</f>
        <v>0.1</v>
      </c>
      <c r="D1065" s="1063">
        <v>100</v>
      </c>
      <c r="E1065" s="1090"/>
      <c r="F1065" s="1064"/>
      <c r="H1065" s="1037" t="str">
        <f>IF(D1067&gt;0, O324, "")</f>
        <v/>
      </c>
      <c r="I1065" s="1037" t="str">
        <f>+P324</f>
        <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3537</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5" outlineLevel="1">
      <c r="A1079" s="12" t="s">
        <v>76</v>
      </c>
      <c r="B1079" s="85"/>
      <c r="O1079" s="911"/>
    </row>
    <row r="1080" spans="1:15" ht="16.5" outlineLevel="1">
      <c r="A1080" s="85"/>
      <c r="B1080" s="85"/>
      <c r="C1080" s="45"/>
      <c r="O1080" s="911"/>
    </row>
    <row r="1081" spans="1:15" ht="21" outlineLevel="1">
      <c r="A1081" s="85"/>
      <c r="B1081" s="39" t="s">
        <v>3538</v>
      </c>
      <c r="C1081" s="1"/>
      <c r="D1081" s="1524" t="s">
        <v>97</v>
      </c>
      <c r="E1081" s="1524"/>
      <c r="F1081" s="1524"/>
      <c r="G1081" s="1524"/>
      <c r="H1081" s="1524"/>
      <c r="O1081" s="911"/>
    </row>
    <row r="1082" spans="1:15" ht="16.5" outlineLevel="1">
      <c r="A1082" s="85"/>
      <c r="B1082" s="1"/>
      <c r="C1082" s="2" t="s">
        <v>55</v>
      </c>
      <c r="D1082" s="2" t="s">
        <v>56</v>
      </c>
      <c r="E1082" s="564" t="s">
        <v>32</v>
      </c>
      <c r="F1082" s="2" t="s">
        <v>31</v>
      </c>
      <c r="G1082" s="2" t="s">
        <v>10</v>
      </c>
      <c r="H1082" s="2" t="s">
        <v>41</v>
      </c>
      <c r="I1082" s="2" t="s">
        <v>2</v>
      </c>
      <c r="J1082" s="2" t="s">
        <v>3154</v>
      </c>
      <c r="O1082" s="911"/>
    </row>
    <row r="1083" spans="1:15" ht="16.5" outlineLevel="1">
      <c r="A1083" s="85"/>
      <c r="B1083" t="s">
        <v>1338</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5"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5"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3529</v>
      </c>
      <c r="F1138" s="39" t="s">
        <v>3154</v>
      </c>
      <c r="O1138" s="911"/>
    </row>
    <row r="1139" spans="2:15" ht="16.5" outlineLevel="1">
      <c r="B1139" s="248" t="s">
        <v>1220</v>
      </c>
      <c r="C1139" s="270"/>
      <c r="D1139" s="1115">
        <f>'Pricing Calculator'!AJ658</f>
        <v>0</v>
      </c>
      <c r="O1139" s="911"/>
    </row>
    <row r="1140" spans="2:15" ht="16.5" outlineLevel="1">
      <c r="B1140" s="244" t="s">
        <v>1221</v>
      </c>
      <c r="C1140" s="270"/>
      <c r="D1140" s="1115">
        <f>'Pricing Calculator'!AJ660</f>
        <v>0</v>
      </c>
      <c r="O1140" s="911"/>
    </row>
    <row r="1141" spans="2:15" ht="16.5" outlineLevel="1">
      <c r="B1141" s="244" t="s">
        <v>122</v>
      </c>
      <c r="C1141" s="270"/>
      <c r="D1141" s="1053">
        <f>IF(E342=999999, "Not Available", N342)</f>
        <v>0.99</v>
      </c>
      <c r="E1141" s="1014" t="str">
        <f>IF(D1139&gt;0, O342, "")</f>
        <v/>
      </c>
      <c r="F1141" s="1037" t="str">
        <f>P342</f>
        <v/>
      </c>
      <c r="O1141" s="911"/>
    </row>
    <row r="1142" spans="2:15" ht="16.5" outlineLevel="1">
      <c r="B1142" s="244" t="s">
        <v>1121</v>
      </c>
      <c r="C1142" s="270"/>
      <c r="D1142" s="1053">
        <f>IF(D1141="Not Available", "Not Available", D1141*D1140*D1139)</f>
        <v>0</v>
      </c>
      <c r="O1142" s="911"/>
    </row>
    <row r="1143" spans="2:15" ht="16.5" outlineLevel="1">
      <c r="B1143" s="244"/>
      <c r="C1143" s="270"/>
      <c r="O1143" s="911"/>
    </row>
    <row r="1144" spans="2:15" ht="21" outlineLevel="1">
      <c r="B1144" s="248" t="s">
        <v>1222</v>
      </c>
      <c r="C1144" s="270"/>
      <c r="D1144" s="1115">
        <f>'Pricing Calculator'!R664</f>
        <v>0</v>
      </c>
      <c r="E1144" s="39" t="s">
        <v>3529</v>
      </c>
      <c r="F1144" s="39" t="s">
        <v>3154</v>
      </c>
      <c r="O1144" s="911"/>
    </row>
    <row r="1145" spans="2:15" ht="16.5" outlineLevel="1">
      <c r="B1145" s="244" t="s">
        <v>1223</v>
      </c>
      <c r="C1145" s="270"/>
      <c r="D1145" s="1053">
        <f>IF(E343=999999, "Not Available", N343)</f>
        <v>0.4</v>
      </c>
      <c r="E1145" s="1014" t="str">
        <f>IF(D1144&gt;0, O343, "")</f>
        <v/>
      </c>
      <c r="F1145" s="1037" t="str">
        <f>P343</f>
        <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5" outlineLevel="1">
      <c r="B1148" s="248" t="s">
        <v>1224</v>
      </c>
      <c r="C1148" s="270"/>
      <c r="D1148" s="1115">
        <f>'Pricing Calculator'!AJ664</f>
        <v>0</v>
      </c>
      <c r="O1148" s="911"/>
    </row>
    <row r="1149" spans="2:15" ht="16.5" outlineLevel="1">
      <c r="B1149" s="244" t="s">
        <v>1225</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5" outlineLevel="1">
      <c r="A1155" s="12" t="s">
        <v>77</v>
      </c>
      <c r="B1155" s="85"/>
      <c r="C1155" s="46"/>
      <c r="M1155" s="864" t="s">
        <v>3441</v>
      </c>
      <c r="N1155" s="864"/>
      <c r="O1155" s="926"/>
      <c r="P1155" s="926"/>
    </row>
    <row r="1156" spans="1:17" ht="16.5" outlineLevel="1">
      <c r="A1156" s="85"/>
      <c r="B1156" s="85"/>
      <c r="C1156" s="45"/>
    </row>
    <row r="1157" spans="1:17" ht="16.5" outlineLevel="1">
      <c r="A1157" s="85"/>
      <c r="B1157" s="90" t="s">
        <v>3539</v>
      </c>
      <c r="C1157" s="91" t="s">
        <v>82</v>
      </c>
      <c r="D1157" s="90" t="s">
        <v>2</v>
      </c>
      <c r="E1157" s="90" t="s">
        <v>3154</v>
      </c>
      <c r="N1157" s="90" t="s">
        <v>109</v>
      </c>
      <c r="O1157" s="942" t="s">
        <v>82</v>
      </c>
    </row>
    <row r="1158" spans="1:17" ht="16.5"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5" outlineLevel="1">
      <c r="A1159" s="85" t="s">
        <v>3391</v>
      </c>
      <c r="B1159" s="25">
        <f>N363</f>
        <v>0.49</v>
      </c>
      <c r="C1159" t="s">
        <v>110</v>
      </c>
      <c r="D1159" s="1037" t="str">
        <f>IF(E1162&gt;0, O363, "")</f>
        <v/>
      </c>
      <c r="E1159" s="1037" t="str">
        <f>P363</f>
        <v/>
      </c>
      <c r="M1159" s="163" t="s">
        <v>3391</v>
      </c>
      <c r="N1159" s="25">
        <f>N363</f>
        <v>0.49</v>
      </c>
      <c r="O1159" s="572" t="s">
        <v>3442</v>
      </c>
    </row>
    <row r="1160" spans="1:17" ht="16.5" outlineLevel="1">
      <c r="A1160" s="163" t="s">
        <v>4797</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3392</v>
      </c>
      <c r="C1162" s="43">
        <f>'Pricing Calculator'!R531</f>
        <v>744</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5" outlineLevel="1">
      <c r="A1163" s="85"/>
      <c r="B1163" t="s">
        <v>111</v>
      </c>
      <c r="C1163" s="17">
        <f>IF(B1158=999999, "Not Available", C1162*B1158)</f>
        <v>26.783999999999999</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26.783999999999999</v>
      </c>
      <c r="P1164" s="572" t="s">
        <v>154</v>
      </c>
      <c r="Q1164" s="19">
        <f>SUM(Q1163,O1163)</f>
        <v>26.783999999999999</v>
      </c>
    </row>
    <row r="1165" spans="1:17" ht="16.5" outlineLevel="1">
      <c r="A1165" s="163" t="s">
        <v>1395</v>
      </c>
      <c r="B1165" s="25">
        <f>N365</f>
        <v>3.5000000000000003E-2</v>
      </c>
      <c r="C1165" t="s">
        <v>284</v>
      </c>
      <c r="D1165" s="1037"/>
      <c r="E1165" s="1037" t="str">
        <f>P365</f>
        <v>NULL</v>
      </c>
      <c r="M1165" s="163"/>
      <c r="N1165" s="25"/>
    </row>
    <row r="1166" spans="1:17" ht="16.5" outlineLevel="1">
      <c r="A1166" s="163" t="s">
        <v>1396</v>
      </c>
      <c r="B1166" s="25">
        <f>N366</f>
        <v>0.09</v>
      </c>
      <c r="C1166" t="s">
        <v>284</v>
      </c>
      <c r="D1166" s="1037"/>
      <c r="E1166" s="1037" t="str">
        <f>P366</f>
        <v>NULL</v>
      </c>
      <c r="M1166" s="163"/>
      <c r="N1166" s="25"/>
    </row>
    <row r="1167" spans="1:17" ht="16.5" outlineLevel="1">
      <c r="A1167" s="163" t="s">
        <v>1397</v>
      </c>
      <c r="B1167" s="25">
        <f>N367</f>
        <v>0.16</v>
      </c>
      <c r="C1167" t="s">
        <v>284</v>
      </c>
      <c r="D1167" s="1037"/>
      <c r="E1167" s="1037" t="str">
        <f>P367</f>
        <v>NULL</v>
      </c>
      <c r="M1167" s="163"/>
      <c r="N1167" s="25"/>
    </row>
    <row r="1168" spans="1:17" ht="16.5"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25" t="s">
        <v>369</v>
      </c>
      <c r="AH1173" s="1525"/>
      <c r="AI1173" s="1525"/>
      <c r="AJ1173" s="1525"/>
      <c r="AK1173" s="1525"/>
      <c r="AL1173" s="1525"/>
      <c r="AM1173" s="276"/>
      <c r="AN1173" s="276"/>
      <c r="AO1173" s="276"/>
      <c r="AP1173" s="276"/>
      <c r="AQ1173" s="276"/>
      <c r="AR1173" s="276"/>
      <c r="AS1173" s="276"/>
      <c r="AT1173" s="276"/>
      <c r="AU1173" s="276"/>
      <c r="AV1173" s="1525" t="s">
        <v>373</v>
      </c>
      <c r="AW1173" s="1525"/>
      <c r="AX1173" s="1525"/>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5">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7.5">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7.5">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7.5">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7.5">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7.5">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7.5">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7.5">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7.5">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7.5">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5">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5">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5">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5">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5">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5">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5">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5">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5">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5">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5">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5">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5">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1">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1">
      <c r="A1223" s="276"/>
      <c r="B1223" s="276"/>
      <c r="C1223" s="276"/>
      <c r="D1223" s="1524" t="s">
        <v>369</v>
      </c>
      <c r="E1223" s="1524"/>
      <c r="F1223" s="1524"/>
      <c r="G1223" s="1524"/>
      <c r="H1223" s="1524"/>
      <c r="I1223" s="1524"/>
      <c r="J1223" s="91"/>
      <c r="K1223" s="276"/>
      <c r="L1223" s="276"/>
      <c r="M1223" s="276"/>
      <c r="N1223" s="276"/>
      <c r="O1223" s="930"/>
      <c r="P1223" s="930"/>
      <c r="Q1223" s="1525" t="s">
        <v>373</v>
      </c>
      <c r="R1223" s="1525"/>
      <c r="S1223" s="1525"/>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5">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5">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5">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5">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5">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5">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5">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5">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5">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5">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5">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5">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5">
      <c r="A1271" s="12" t="s">
        <v>515</v>
      </c>
      <c r="F1271" s="1055"/>
    </row>
    <row r="1272" spans="1:117" ht="21">
      <c r="A1272" s="276"/>
      <c r="B1272" s="276"/>
      <c r="C1272" s="276"/>
      <c r="D1272" s="1524" t="s">
        <v>369</v>
      </c>
      <c r="E1272" s="1524"/>
      <c r="F1272" s="1524"/>
      <c r="G1272" s="1524"/>
      <c r="H1272" s="1524"/>
      <c r="I1272" s="1524"/>
      <c r="J1272" s="91"/>
      <c r="K1272" s="276"/>
      <c r="L1272" s="276"/>
      <c r="M1272" s="276"/>
      <c r="N1272" s="276"/>
      <c r="O1272" s="930"/>
      <c r="P1272" s="930"/>
      <c r="Q1272" s="1525" t="s">
        <v>373</v>
      </c>
      <c r="R1272" s="1525"/>
      <c r="S1272" s="1525"/>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5">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5">
      <c r="A1331" s="12" t="s">
        <v>147</v>
      </c>
      <c r="B1331" s="33"/>
      <c r="K1331" s="1542" t="s">
        <v>683</v>
      </c>
      <c r="L1331" s="1542"/>
      <c r="M1331" s="1542"/>
      <c r="N1331" s="1542"/>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26" t="s">
        <v>57</v>
      </c>
      <c r="L1340" s="1526"/>
      <c r="M1340" s="990"/>
      <c r="N1340" s="1526" t="s">
        <v>53</v>
      </c>
      <c r="O1340" s="1526"/>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5">
      <c r="A1357" s="12" t="s">
        <v>1031</v>
      </c>
      <c r="D1357" s="2" t="s">
        <v>2</v>
      </c>
      <c r="E1357" s="2" t="s">
        <v>3154</v>
      </c>
      <c r="F1357" s="1542" t="s">
        <v>3540</v>
      </c>
      <c r="G1357" s="1542"/>
      <c r="H1357" s="1542"/>
      <c r="I1357" s="1542"/>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3</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162</v>
      </c>
      <c r="J1362" s="1053">
        <f>IF(C1362="Not Available", "Not Available", SUM(H1362,C1362))</f>
        <v>162</v>
      </c>
      <c r="P1362" s="572" t="s">
        <v>25</v>
      </c>
      <c r="Q1362">
        <f>IF(Q1358="Not Available", "Not Available", Q1358*Q1360)</f>
        <v>0</v>
      </c>
    </row>
    <row r="1363" spans="1:17">
      <c r="F1363" s="1055"/>
    </row>
    <row r="1364" spans="1:17">
      <c r="F1364" s="1055"/>
    </row>
    <row r="1365" spans="1:17" ht="35">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41" t="s">
        <v>1117</v>
      </c>
      <c r="B1399" s="1541"/>
    </row>
    <row r="1400" spans="1:10" ht="15.75" customHeight="1">
      <c r="A1400" s="1541"/>
      <c r="B1400" s="154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5">
      <c r="B1442" s="12" t="s">
        <v>537</v>
      </c>
      <c r="C1442" s="33"/>
    </row>
    <row r="1444" spans="1:17" ht="3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24" t="s">
        <v>97</v>
      </c>
      <c r="E1450" s="1524"/>
      <c r="F1450" s="1524"/>
      <c r="G1450" s="1524"/>
      <c r="H1450" s="1524"/>
      <c r="K1450" s="39" t="s">
        <v>78</v>
      </c>
      <c r="L1450" s="1"/>
      <c r="M1450" s="1525" t="s">
        <v>99</v>
      </c>
      <c r="N1450" s="1525"/>
      <c r="O1450" s="1525"/>
      <c r="P1450" s="1525"/>
      <c r="Q1450" s="1525"/>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t="str">
        <f>+P602</f>
        <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5">
      <c r="A1555" s="12" t="s">
        <v>430</v>
      </c>
      <c r="F1555" s="1026"/>
      <c r="H1555" s="1053" t="s">
        <v>4314</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5">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5">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5">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5">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5">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5">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5">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33" t="s">
        <v>547</v>
      </c>
      <c r="C1668" s="1534"/>
      <c r="D1668" s="1534"/>
      <c r="E1668" s="1534"/>
      <c r="F1668" s="1534"/>
      <c r="G1668" s="1535"/>
      <c r="H1668" s="1053"/>
      <c r="I1668" s="1533" t="s">
        <v>549</v>
      </c>
      <c r="J1668" s="1534"/>
      <c r="K1668" s="1534"/>
      <c r="L1668" s="1534"/>
      <c r="M1668" s="1534"/>
      <c r="N1668" s="1535"/>
      <c r="O1668" s="1057"/>
      <c r="P1668" s="1536" t="s">
        <v>550</v>
      </c>
      <c r="Q1668" s="1537"/>
      <c r="R1668" s="1537"/>
      <c r="S1668" s="1537"/>
      <c r="T1668" s="1537"/>
      <c r="U1668" s="153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5">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5">
      <c r="A1690" s="150" t="s">
        <v>1055</v>
      </c>
      <c r="D1690" s="1026"/>
    </row>
    <row r="1691" spans="1:18">
      <c r="A1691" t="s">
        <v>1056</v>
      </c>
      <c r="B1691" s="67">
        <f>'Pricing Calculator'!J876</f>
        <v>348.779</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 ref="AM774:AN774"/>
    <mergeCell ref="AQ774:AR774"/>
    <mergeCell ref="AR851:AW851"/>
    <mergeCell ref="AG1173:AL1173"/>
    <mergeCell ref="AV1173:AX1173"/>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796875" defaultRowHeight="16.5"/>
  <cols>
    <col min="1" max="2" width="1.26953125" style="832" customWidth="1"/>
    <col min="3" max="3" width="3.26953125" style="836" customWidth="1"/>
    <col min="4" max="4" width="17" style="832" customWidth="1"/>
    <col min="5" max="5" width="15.7265625" style="949" customWidth="1"/>
    <col min="6" max="6" width="25.7265625" style="910" customWidth="1"/>
    <col min="7" max="7" width="83.54296875" style="949" customWidth="1"/>
    <col min="8" max="11" width="25.7265625" style="832" hidden="1" customWidth="1"/>
    <col min="12" max="12" width="50.7265625" style="832" hidden="1" customWidth="1"/>
    <col min="13" max="14" width="2" style="832" customWidth="1"/>
    <col min="15" max="16384" width="9.179687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1">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49"/>
      <c r="D5" s="954"/>
      <c r="E5" s="953"/>
      <c r="F5" s="948"/>
      <c r="G5" s="836"/>
      <c r="N5" s="969"/>
    </row>
    <row r="6" spans="2:15" ht="20.149999999999999" customHeight="1">
      <c r="B6" s="969"/>
      <c r="C6" s="1549"/>
      <c r="D6" s="1552" t="s">
        <v>128</v>
      </c>
      <c r="E6" s="1561"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49999999999999" customHeight="1">
      <c r="B7" s="969"/>
      <c r="C7" s="1549"/>
      <c r="D7" s="1552"/>
      <c r="E7" s="1562"/>
      <c r="F7" s="952" t="str">
        <f>IF(OR('Control Panel'!S805="", 'Control Panel'!S805=0), "", 'Control Panel'!S805)</f>
        <v/>
      </c>
      <c r="G7" s="957" t="str">
        <f>IF(OR('Control Panel'!S805="", 'Control Panel'!S805=0), "", VLOOKUP('Control Panel'!S805,'Control Panel'!$O$3:$P$704, 2, FALSE))</f>
        <v/>
      </c>
      <c r="H7" s="836">
        <f>IF('Control Panel'!B777=0, "", 'Control Panel'!B777)</f>
        <v>1</v>
      </c>
      <c r="I7" s="836">
        <f>IF('Control Panel'!B777=0, "", 'Control Panel'!S777/H7)</f>
        <v>0.09</v>
      </c>
      <c r="J7" s="836">
        <f>IF('Control Panel'!B777=0, "", 'Control Panel'!S777*'Control Panel'!A777)</f>
        <v>66.959999999999994</v>
      </c>
      <c r="K7" s="836">
        <f>IF('Control Panel'!B777=0, "", 'Control Panel'!T777)</f>
        <v>66.959999999999994</v>
      </c>
      <c r="L7" s="836"/>
      <c r="M7" s="836"/>
      <c r="N7" s="969"/>
    </row>
    <row r="8" spans="2:15" ht="20.149999999999999" customHeight="1">
      <c r="B8" s="969"/>
      <c r="C8" s="1549"/>
      <c r="D8" s="1552"/>
      <c r="E8" s="1562"/>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49999999999999" customHeight="1">
      <c r="B9" s="969"/>
      <c r="C9" s="1549"/>
      <c r="D9" s="1552"/>
      <c r="E9" s="1562"/>
      <c r="F9" s="952" t="str">
        <f>IF(OR('Control Panel'!S807="", 'Control Panel'!S807=0), "", 'Control Panel'!S807)</f>
        <v/>
      </c>
      <c r="G9" s="957" t="str">
        <f>IF(OR('Control Panel'!S807="", 'Control Panel'!S807=0), "", VLOOKUP('Control Panel'!S807,'Control Panel'!$O$3:$P$704, 2, FALSE))</f>
        <v/>
      </c>
      <c r="H9" s="836">
        <f>IF('Control Panel'!B779=0, "", 'Control Panel'!B779)</f>
        <v>3</v>
      </c>
      <c r="I9" s="836">
        <f>IF('Control Panel'!B779=0, "", 'Control Panel'!S779/H9)</f>
        <v>0.36000000000000004</v>
      </c>
      <c r="J9" s="836">
        <f>IF('Control Panel'!B779=0, "", 'Control Panel'!S779*'Control Panel'!A779)</f>
        <v>27</v>
      </c>
      <c r="K9" s="836">
        <f>IF('Control Panel'!B779=0, "", 'Control Panel'!T779)</f>
        <v>27</v>
      </c>
      <c r="L9" s="836"/>
      <c r="M9" s="836"/>
      <c r="N9" s="969"/>
    </row>
    <row r="10" spans="2:15" ht="20.149999999999999" customHeight="1">
      <c r="B10" s="969"/>
      <c r="C10" s="1549"/>
      <c r="D10" s="1552"/>
      <c r="E10" s="1562"/>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49999999999999" customHeight="1">
      <c r="B11" s="969"/>
      <c r="C11" s="1549"/>
      <c r="D11" s="1552"/>
      <c r="E11" s="1562"/>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49999999999999" customHeight="1">
      <c r="B12" s="969"/>
      <c r="C12" s="1549"/>
      <c r="D12" s="1552"/>
      <c r="E12" s="1562"/>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49999999999999" customHeight="1">
      <c r="B13" s="969"/>
      <c r="C13" s="1549"/>
      <c r="D13" s="1552"/>
      <c r="E13" s="1562"/>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49999999999999" customHeight="1">
      <c r="B14" s="969"/>
      <c r="C14" s="1549"/>
      <c r="D14" s="1552"/>
      <c r="E14" s="1562"/>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49999999999999" customHeight="1" thickBot="1">
      <c r="B15" s="969"/>
      <c r="C15" s="1549"/>
      <c r="D15" s="1552"/>
      <c r="E15" s="1563"/>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49999999999999" customHeight="1">
      <c r="B16" s="969"/>
      <c r="C16" s="1549"/>
      <c r="D16" s="1552"/>
      <c r="E16" s="1555"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49999999999999" customHeight="1">
      <c r="B17" s="969"/>
      <c r="C17" s="1549"/>
      <c r="D17" s="1552"/>
      <c r="E17" s="1556"/>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49999999999999" customHeight="1">
      <c r="B18" s="969"/>
      <c r="C18" s="1549"/>
      <c r="D18" s="1552"/>
      <c r="E18" s="1556"/>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49999999999999" customHeight="1">
      <c r="B19" s="969"/>
      <c r="C19" s="1549"/>
      <c r="D19" s="1552"/>
      <c r="E19" s="1556"/>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49999999999999" customHeight="1">
      <c r="B20" s="969"/>
      <c r="C20" s="1549"/>
      <c r="D20" s="1552"/>
      <c r="E20" s="1556"/>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49999999999999" customHeight="1">
      <c r="B21" s="969"/>
      <c r="C21" s="1549"/>
      <c r="D21" s="1552"/>
      <c r="E21" s="1556"/>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49999999999999" customHeight="1">
      <c r="B22" s="969"/>
      <c r="C22" s="1549"/>
      <c r="D22" s="1552"/>
      <c r="E22" s="1556"/>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49999999999999" customHeight="1">
      <c r="B23" s="969"/>
      <c r="C23" s="1549"/>
      <c r="D23" s="1552"/>
      <c r="E23" s="1556"/>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49999999999999" customHeight="1">
      <c r="B24" s="969"/>
      <c r="C24" s="1549"/>
      <c r="D24" s="1552"/>
      <c r="E24" s="1556"/>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49999999999999" customHeight="1">
      <c r="B25" s="969"/>
      <c r="C25" s="1549"/>
      <c r="D25" s="1552"/>
      <c r="E25" s="1556"/>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49999999999999" customHeight="1">
      <c r="B26" s="969"/>
      <c r="C26" s="1549"/>
      <c r="D26" s="1552"/>
      <c r="E26" s="1556"/>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49999999999999" customHeight="1">
      <c r="B27" s="969"/>
      <c r="C27" s="1549"/>
      <c r="D27" s="1552"/>
      <c r="E27" s="1556"/>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49999999999999" customHeight="1">
      <c r="B28" s="969"/>
      <c r="C28" s="1549"/>
      <c r="D28" s="1552"/>
      <c r="E28" s="1556"/>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49999999999999" customHeight="1">
      <c r="B29" s="969"/>
      <c r="C29" s="1549"/>
      <c r="D29" s="1552"/>
      <c r="E29" s="1556"/>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49999999999999" customHeight="1">
      <c r="B30" s="969"/>
      <c r="C30" s="1549"/>
      <c r="D30" s="1552"/>
      <c r="E30" s="1556"/>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49"/>
      <c r="D31" s="1552"/>
      <c r="E31" s="1556"/>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49"/>
      <c r="D32" s="1552"/>
      <c r="E32" s="1556"/>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49999999999999" customHeight="1">
      <c r="B33" s="969"/>
      <c r="C33" s="1549"/>
      <c r="D33" s="1552"/>
      <c r="E33" s="1556"/>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49999999999999" customHeight="1">
      <c r="B34" s="969"/>
      <c r="C34" s="1549"/>
      <c r="D34" s="1552"/>
      <c r="E34" s="1556"/>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49999999999999" customHeight="1" thickBot="1">
      <c r="B35" s="969"/>
      <c r="C35" s="1549"/>
      <c r="D35" s="1552"/>
      <c r="E35" s="1557"/>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49999999999999" customHeight="1">
      <c r="B36" s="969"/>
      <c r="C36" s="1549"/>
      <c r="D36" s="1552"/>
      <c r="E36" s="1545"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49999999999999" customHeight="1">
      <c r="B37" s="969"/>
      <c r="C37" s="1549"/>
      <c r="D37" s="1552"/>
      <c r="E37" s="1545"/>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49999999999999" customHeight="1">
      <c r="B38" s="969"/>
      <c r="C38" s="1549"/>
      <c r="D38" s="1552"/>
      <c r="E38" s="1545"/>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49999999999999" customHeight="1">
      <c r="B39" s="969"/>
      <c r="C39" s="1549"/>
      <c r="D39" s="1552"/>
      <c r="E39" s="1545"/>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49999999999999" customHeight="1">
      <c r="B40" s="969"/>
      <c r="C40" s="1549"/>
      <c r="D40" s="1552"/>
      <c r="E40" s="1545"/>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49999999999999" customHeight="1">
      <c r="B41" s="969"/>
      <c r="C41" s="1549"/>
      <c r="D41" s="1552"/>
      <c r="E41" s="1545"/>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49999999999999" customHeight="1">
      <c r="B42" s="969"/>
      <c r="C42" s="1549"/>
      <c r="D42" s="1552"/>
      <c r="E42" s="1545"/>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49999999999999" customHeight="1">
      <c r="B43" s="969"/>
      <c r="C43" s="1549"/>
      <c r="D43" s="1552"/>
      <c r="E43" s="1545"/>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49999999999999" customHeight="1">
      <c r="B44" s="969"/>
      <c r="C44" s="1549"/>
      <c r="D44" s="1552"/>
      <c r="E44" s="1545"/>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49999999999999" customHeight="1">
      <c r="B45" s="969"/>
      <c r="C45" s="1549"/>
      <c r="D45" s="1552"/>
      <c r="E45" s="1545"/>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49999999999999" customHeight="1">
      <c r="B46" s="969"/>
      <c r="C46" s="1549"/>
      <c r="D46" s="1552"/>
      <c r="E46" s="1545"/>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49999999999999" customHeight="1">
      <c r="B47" s="969"/>
      <c r="C47" s="1549"/>
      <c r="D47" s="1552"/>
      <c r="E47" s="1545"/>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49999999999999" customHeight="1">
      <c r="B48" s="969"/>
      <c r="C48" s="1549"/>
      <c r="D48" s="1552"/>
      <c r="E48" s="1545"/>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49999999999999" customHeight="1">
      <c r="B49" s="969"/>
      <c r="C49" s="1549"/>
      <c r="D49" s="1552"/>
      <c r="E49" s="1545"/>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49999999999999" customHeight="1">
      <c r="B50" s="969"/>
      <c r="C50" s="1549"/>
      <c r="D50" s="1552"/>
      <c r="E50" s="1545"/>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49999999999999" customHeight="1">
      <c r="B51" s="969"/>
      <c r="C51" s="1549"/>
      <c r="D51" s="1552"/>
      <c r="E51" s="1545"/>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49999999999999" customHeight="1">
      <c r="B52" s="969"/>
      <c r="C52" s="1549"/>
      <c r="D52" s="1552"/>
      <c r="E52" s="1545"/>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49999999999999" customHeight="1">
      <c r="B53" s="969"/>
      <c r="C53" s="1549"/>
      <c r="D53" s="1552"/>
      <c r="E53" s="1545"/>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49999999999999" customHeight="1">
      <c r="B54" s="969"/>
      <c r="C54" s="1549"/>
      <c r="D54" s="1552"/>
      <c r="E54" s="1545"/>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49999999999999" customHeight="1" thickBot="1">
      <c r="B55" s="969"/>
      <c r="C55" s="1549"/>
      <c r="D55" s="1552"/>
      <c r="E55" s="1551"/>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49999999999999" customHeight="1">
      <c r="B56" s="969"/>
      <c r="C56" s="1549"/>
      <c r="D56" s="1552"/>
      <c r="E56" s="1556"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49999999999999" customHeight="1">
      <c r="B57" s="969"/>
      <c r="C57" s="1549"/>
      <c r="D57" s="1552"/>
      <c r="E57" s="1556"/>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49999999999999" customHeight="1">
      <c r="B58" s="969"/>
      <c r="C58" s="1549"/>
      <c r="D58" s="1552"/>
      <c r="E58" s="1556"/>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49999999999999" customHeight="1">
      <c r="B59" s="969"/>
      <c r="C59" s="1549"/>
      <c r="D59" s="1552"/>
      <c r="E59" s="1556"/>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49999999999999" customHeight="1">
      <c r="B60" s="969"/>
      <c r="C60" s="1549"/>
      <c r="D60" s="1552"/>
      <c r="E60" s="1556"/>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49999999999999" customHeight="1">
      <c r="B61" s="969"/>
      <c r="C61" s="1549"/>
      <c r="D61" s="1552"/>
      <c r="E61" s="1556"/>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49999999999999" customHeight="1">
      <c r="B62" s="969"/>
      <c r="C62" s="1549"/>
      <c r="D62" s="1552"/>
      <c r="E62" s="1556"/>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49999999999999" customHeight="1">
      <c r="B63" s="969"/>
      <c r="C63" s="1549"/>
      <c r="D63" s="1552"/>
      <c r="E63" s="1556"/>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49999999999999" customHeight="1">
      <c r="B64" s="969"/>
      <c r="C64" s="1549"/>
      <c r="D64" s="1552"/>
      <c r="E64" s="1556"/>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49999999999999" customHeight="1">
      <c r="B65" s="969"/>
      <c r="C65" s="1549"/>
      <c r="D65" s="1552"/>
      <c r="E65" s="1556"/>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49999999999999" customHeight="1">
      <c r="B66" s="969"/>
      <c r="C66" s="1549"/>
      <c r="D66" s="1552"/>
      <c r="E66" s="1556"/>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49999999999999" customHeight="1">
      <c r="B67" s="969"/>
      <c r="C67" s="1549"/>
      <c r="D67" s="1552"/>
      <c r="E67" s="1556"/>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49999999999999" customHeight="1">
      <c r="B68" s="969"/>
      <c r="C68" s="1549"/>
      <c r="D68" s="1552"/>
      <c r="E68" s="1556"/>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49999999999999" customHeight="1">
      <c r="B69" s="969"/>
      <c r="C69" s="1549"/>
      <c r="D69" s="1552"/>
      <c r="E69" s="1556"/>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49999999999999" customHeight="1">
      <c r="B70" s="969"/>
      <c r="C70" s="1549"/>
      <c r="D70" s="1552"/>
      <c r="E70" s="1556"/>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49999999999999" customHeight="1">
      <c r="B71" s="969"/>
      <c r="C71" s="1549"/>
      <c r="D71" s="1552"/>
      <c r="E71" s="1556"/>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49999999999999" customHeight="1">
      <c r="B72" s="969"/>
      <c r="C72" s="1549"/>
      <c r="D72" s="1552"/>
      <c r="E72" s="1556"/>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49999999999999" customHeight="1">
      <c r="B73" s="969"/>
      <c r="C73" s="1549"/>
      <c r="D73" s="1552"/>
      <c r="E73" s="1556"/>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49999999999999" customHeight="1">
      <c r="B74" s="969"/>
      <c r="C74" s="1549"/>
      <c r="D74" s="1552"/>
      <c r="E74" s="1556"/>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49999999999999" customHeight="1" thickBot="1">
      <c r="B75" s="969"/>
      <c r="C75" s="1549"/>
      <c r="D75" s="1552"/>
      <c r="E75" s="1556"/>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49999999999999" customHeight="1">
      <c r="B76" s="969"/>
      <c r="C76" s="1549"/>
      <c r="D76" s="1552"/>
      <c r="E76" s="1559"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49999999999999" customHeight="1" thickBot="1">
      <c r="B77" s="969"/>
      <c r="C77" s="1549"/>
      <c r="D77" s="1552"/>
      <c r="E77" s="1560"/>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49999999999999" customHeight="1">
      <c r="B78" s="969"/>
      <c r="C78" s="1549"/>
      <c r="D78" s="1552" t="s">
        <v>64</v>
      </c>
      <c r="E78" s="1555" t="s">
        <v>379</v>
      </c>
      <c r="F78" s="952" t="str">
        <f>IF('Control Panel'!M857=0, "Not Available", 'Control Panel'!M857)</f>
        <v/>
      </c>
      <c r="G78" s="959" t="str">
        <f>IF(OR('Control Panel'!M857="", 'Control Panel'!M857=0), "", VLOOKUP('Control Panel'!M857,'Control Panel'!$O$3:$P$754, 2, FALSE))</f>
        <v/>
      </c>
      <c r="N78" s="969"/>
    </row>
    <row r="79" spans="2:14" ht="20.149999999999999" customHeight="1">
      <c r="B79" s="969"/>
      <c r="C79" s="1549"/>
      <c r="D79" s="1552"/>
      <c r="E79" s="1556"/>
      <c r="F79" s="952" t="str">
        <f>IF('Control Panel'!M858=0, "Not Available", 'Control Panel'!M858)</f>
        <v/>
      </c>
      <c r="G79" s="957" t="str">
        <f>IF(OR('Control Panel'!M858="", 'Control Panel'!M858=0), "", VLOOKUP('Control Panel'!M858,'Control Panel'!$O$3:$P$754, 2, FALSE))</f>
        <v/>
      </c>
      <c r="N79" s="969"/>
    </row>
    <row r="80" spans="2:14" ht="20.149999999999999" customHeight="1">
      <c r="B80" s="969"/>
      <c r="C80" s="1549"/>
      <c r="D80" s="1552"/>
      <c r="E80" s="1556"/>
      <c r="F80" s="952" t="str">
        <f>IF('Control Panel'!M859=0, "Not Available", 'Control Panel'!M859)</f>
        <v/>
      </c>
      <c r="G80" s="957" t="str">
        <f>IF(OR('Control Panel'!M859="", 'Control Panel'!M859=0), "", VLOOKUP('Control Panel'!M859,'Control Panel'!$O$3:$P$754, 2, FALSE))</f>
        <v/>
      </c>
      <c r="N80" s="969"/>
    </row>
    <row r="81" spans="2:14" ht="20.149999999999999" customHeight="1">
      <c r="B81" s="969"/>
      <c r="C81" s="1549"/>
      <c r="D81" s="1552"/>
      <c r="E81" s="1556"/>
      <c r="F81" s="952" t="str">
        <f>IF('Control Panel'!M860=0, "Not Available", 'Control Panel'!M860)</f>
        <v/>
      </c>
      <c r="G81" s="957" t="str">
        <f>IF(OR('Control Panel'!M860="", 'Control Panel'!M860=0), "", VLOOKUP('Control Panel'!M860,'Control Panel'!$O$3:$P$754, 2, FALSE))</f>
        <v/>
      </c>
      <c r="N81" s="969"/>
    </row>
    <row r="82" spans="2:14" ht="20.149999999999999" customHeight="1">
      <c r="B82" s="969"/>
      <c r="C82" s="1549"/>
      <c r="D82" s="1552"/>
      <c r="E82" s="1556"/>
      <c r="F82" s="952" t="str">
        <f>IF('Control Panel'!M861=0, "Not Available", 'Control Panel'!M861)</f>
        <v/>
      </c>
      <c r="G82" s="957" t="str">
        <f>IF(OR('Control Panel'!M861="", 'Control Panel'!M861=0), "", VLOOKUP('Control Panel'!M861,'Control Panel'!$O$3:$P$754, 2, FALSE))</f>
        <v/>
      </c>
      <c r="N82" s="969"/>
    </row>
    <row r="83" spans="2:14" ht="20.149999999999999" customHeight="1">
      <c r="B83" s="969"/>
      <c r="C83" s="1549"/>
      <c r="D83" s="1552"/>
      <c r="E83" s="1556"/>
      <c r="F83" s="952" t="str">
        <f>IF('Control Panel'!M862=0, "Not Available", 'Control Panel'!M862)</f>
        <v/>
      </c>
      <c r="G83" s="957" t="str">
        <f>IF(OR('Control Panel'!M862="", 'Control Panel'!M862=0), "", VLOOKUP('Control Panel'!M862,'Control Panel'!$O$3:$P$754, 2, FALSE))</f>
        <v/>
      </c>
      <c r="N83" s="969"/>
    </row>
    <row r="84" spans="2:14" ht="20.149999999999999" customHeight="1">
      <c r="B84" s="969"/>
      <c r="C84" s="1549"/>
      <c r="D84" s="1552"/>
      <c r="E84" s="1556"/>
      <c r="F84" s="952" t="str">
        <f>IF('Control Panel'!M863=0, "Not Available", 'Control Panel'!M863)</f>
        <v/>
      </c>
      <c r="G84" s="957" t="str">
        <f>IF(OR('Control Panel'!M863="", 'Control Panel'!M863=0), "", VLOOKUP('Control Panel'!M863,'Control Panel'!$O$3:$P$754, 2, FALSE))</f>
        <v/>
      </c>
      <c r="N84" s="969"/>
    </row>
    <row r="85" spans="2:14" ht="20.149999999999999" customHeight="1">
      <c r="B85" s="969"/>
      <c r="C85" s="1549"/>
      <c r="D85" s="1552"/>
      <c r="E85" s="1556"/>
      <c r="F85" s="952" t="str">
        <f>IF('Control Panel'!M864=0, "Not Available", 'Control Panel'!M864)</f>
        <v/>
      </c>
      <c r="G85" s="957" t="str">
        <f>IF(OR('Control Panel'!M864="", 'Control Panel'!M864=0), "", VLOOKUP('Control Panel'!M864,'Control Panel'!$O$3:$P$754, 2, FALSE))</f>
        <v/>
      </c>
      <c r="N85" s="969"/>
    </row>
    <row r="86" spans="2:14" ht="20.149999999999999" customHeight="1">
      <c r="B86" s="969"/>
      <c r="C86" s="1549"/>
      <c r="D86" s="1552"/>
      <c r="E86" s="1556"/>
      <c r="F86" s="952" t="str">
        <f>IF('Control Panel'!M865=0, "Not Available", 'Control Panel'!M865)</f>
        <v/>
      </c>
      <c r="G86" s="957" t="str">
        <f>IF(OR('Control Panel'!M865="", 'Control Panel'!M865=0), "", VLOOKUP('Control Panel'!M865,'Control Panel'!$O$3:$P$754, 2, FALSE))</f>
        <v/>
      </c>
      <c r="N86" s="969"/>
    </row>
    <row r="87" spans="2:14" ht="20.149999999999999" customHeight="1">
      <c r="B87" s="969"/>
      <c r="C87" s="1549"/>
      <c r="D87" s="1552"/>
      <c r="E87" s="1557"/>
      <c r="F87" s="952" t="str">
        <f>IF('Control Panel'!M866=0, "Not Available", 'Control Panel'!M866)</f>
        <v/>
      </c>
      <c r="G87" s="957" t="str">
        <f>IF(OR('Control Panel'!M866="", 'Control Panel'!M866=0), "", VLOOKUP('Control Panel'!M866,'Control Panel'!$O$3:$P$754, 2, FALSE))</f>
        <v/>
      </c>
      <c r="N87" s="969"/>
    </row>
    <row r="88" spans="2:14" ht="20.149999999999999" customHeight="1">
      <c r="B88" s="969"/>
      <c r="C88" s="1549"/>
      <c r="D88" s="1552"/>
      <c r="E88" s="1555" t="s">
        <v>1362</v>
      </c>
      <c r="F88" s="956" t="str">
        <f>IF('Control Panel'!F879=0, "Not Available", 'Control Panel'!F879)</f>
        <v/>
      </c>
      <c r="G88" s="959" t="str">
        <f>IF(OR('Control Panel'!F879="", 'Control Panel'!F879=0), "", VLOOKUP('Control Panel'!F879,'Control Panel'!$O$3:$P$754, 2, FALSE))</f>
        <v/>
      </c>
      <c r="N88" s="969"/>
    </row>
    <row r="89" spans="2:14" ht="20.149999999999999" customHeight="1">
      <c r="B89" s="969"/>
      <c r="C89" s="1549"/>
      <c r="D89" s="1552"/>
      <c r="E89" s="1556"/>
      <c r="F89" s="952" t="str">
        <f>IF('Control Panel'!F881=0, "Not Available", 'Control Panel'!F881)</f>
        <v/>
      </c>
      <c r="G89" s="957" t="str">
        <f>IF(OR('Control Panel'!F881="", 'Control Panel'!F881=0), "", VLOOKUP('Control Panel'!F881,'Control Panel'!$O$3:$P$754, 2, FALSE))</f>
        <v/>
      </c>
      <c r="N89" s="969"/>
    </row>
    <row r="90" spans="2:14" ht="20.149999999999999" customHeight="1">
      <c r="B90" s="969"/>
      <c r="C90" s="1549"/>
      <c r="D90" s="1552"/>
      <c r="E90" s="1556"/>
      <c r="F90" s="952" t="str">
        <f>IF('Control Panel'!F883=0, "Not Available", 'Control Panel'!F883)</f>
        <v/>
      </c>
      <c r="G90" s="957" t="str">
        <f>IF(OR('Control Panel'!F883="", 'Control Panel'!F883=0), "", VLOOKUP('Control Panel'!F883,'Control Panel'!$O$3:$P$754, 2, FALSE))</f>
        <v/>
      </c>
      <c r="N90" s="969"/>
    </row>
    <row r="91" spans="2:14" ht="20.149999999999999" customHeight="1">
      <c r="B91" s="969"/>
      <c r="C91" s="1549"/>
      <c r="D91" s="1552"/>
      <c r="E91" s="1557"/>
      <c r="F91" s="955" t="str">
        <f>IF('Control Panel'!F885=0, "Not Available", 'Control Panel'!F885)</f>
        <v/>
      </c>
      <c r="G91" s="958" t="str">
        <f>IF(OR('Control Panel'!F885="", 'Control Panel'!F885=0), "", VLOOKUP('Control Panel'!F885,'Control Panel'!$O$3:$P$754, 2, FALSE))</f>
        <v/>
      </c>
      <c r="N91" s="969"/>
    </row>
    <row r="92" spans="2:14" ht="20.149999999999999" customHeight="1">
      <c r="B92" s="969"/>
      <c r="C92" s="1549"/>
      <c r="D92" s="1552"/>
      <c r="E92" s="1555" t="s">
        <v>3401</v>
      </c>
      <c r="F92" s="952" t="str">
        <f>IF('Control Panel'!F889=0, "Not Available", 'Control Panel'!F889)</f>
        <v/>
      </c>
      <c r="G92" s="959" t="str">
        <f>IF(OR('Control Panel'!F889="", 'Control Panel'!F889=0), "", VLOOKUP('Control Panel'!F889,'Control Panel'!$O$3:$P$754, 2, FALSE))</f>
        <v/>
      </c>
      <c r="N92" s="969"/>
    </row>
    <row r="93" spans="2:14" ht="20.149999999999999" customHeight="1">
      <c r="B93" s="969"/>
      <c r="C93" s="1549"/>
      <c r="D93" s="1552"/>
      <c r="E93" s="1556"/>
      <c r="F93" s="952" t="str">
        <f>IF('Control Panel'!F890=0, "Not Available", 'Control Panel'!F890)</f>
        <v/>
      </c>
      <c r="G93" s="957" t="str">
        <f>IF(OR('Control Panel'!F890="", 'Control Panel'!F890=0), "", VLOOKUP('Control Panel'!F890,'Control Panel'!$O$3:$P$754, 2, FALSE))</f>
        <v/>
      </c>
      <c r="N93" s="969"/>
    </row>
    <row r="94" spans="2:14" ht="20.149999999999999" customHeight="1">
      <c r="B94" s="969"/>
      <c r="C94" s="1549"/>
      <c r="D94" s="1552"/>
      <c r="E94" s="1556"/>
      <c r="F94" s="952" t="str">
        <f>IF('Control Panel'!M889=0, "Not Available", 'Control Panel'!M889)</f>
        <v/>
      </c>
      <c r="G94" s="957" t="str">
        <f>IF(OR('Control Panel'!M889="", 'Control Panel'!M889=0), "", VLOOKUP('Control Panel'!M889,'Control Panel'!$O$3:$P$754, 2, FALSE))</f>
        <v/>
      </c>
      <c r="N94" s="969"/>
    </row>
    <row r="95" spans="2:14" ht="20.149999999999999" customHeight="1">
      <c r="B95" s="969"/>
      <c r="C95" s="1549"/>
      <c r="D95" s="1552"/>
      <c r="E95" s="1557"/>
      <c r="F95" s="955" t="str">
        <f>IF('Control Panel'!M890=0, "Not Available", 'Control Panel'!M890)</f>
        <v/>
      </c>
      <c r="G95" s="958" t="str">
        <f>IF(OR('Control Panel'!M890="", 'Control Panel'!M890=0), "", VLOOKUP('Control Panel'!M890,'Control Panel'!$O$3:$P$754, 2, FALSE))</f>
        <v/>
      </c>
      <c r="N95" s="969"/>
    </row>
    <row r="96" spans="2:14" ht="20.149999999999999" customHeight="1">
      <c r="B96" s="969"/>
      <c r="C96" s="1549"/>
      <c r="D96" s="1552" t="s">
        <v>4701</v>
      </c>
      <c r="E96" s="1555" t="s">
        <v>4701</v>
      </c>
      <c r="F96" s="952" t="str">
        <f>'Control Panel'!S758</f>
        <v/>
      </c>
      <c r="G96" s="957" t="str">
        <f>IF(OR('Control Panel'!S758="", 'Control Panel'!S758=0), "", VLOOKUP('Control Panel'!S758,'Control Panel'!$O$3:$P$754, 2, FALSE))</f>
        <v/>
      </c>
      <c r="N96" s="969"/>
    </row>
    <row r="97" spans="2:14" ht="20.149999999999999" customHeight="1">
      <c r="B97" s="969"/>
      <c r="C97" s="1549"/>
      <c r="D97" s="1552"/>
      <c r="E97" s="1556"/>
      <c r="F97" s="952" t="str">
        <f>'Control Panel'!S759</f>
        <v/>
      </c>
      <c r="G97" s="957" t="str">
        <f>IF(OR('Control Panel'!S759="", 'Control Panel'!S759=0), "", VLOOKUP('Control Panel'!S759,'Control Panel'!$O$3:$P$754, 2, FALSE))</f>
        <v/>
      </c>
      <c r="N97" s="969"/>
    </row>
    <row r="98" spans="2:14" ht="20.149999999999999" customHeight="1">
      <c r="B98" s="969"/>
      <c r="C98" s="1549"/>
      <c r="D98" s="1552"/>
      <c r="E98" s="1556"/>
      <c r="F98" s="952" t="str">
        <f>'Control Panel'!S760</f>
        <v/>
      </c>
      <c r="G98" s="957" t="str">
        <f>IF(OR('Control Panel'!S760="", 'Control Panel'!S760=0), "", VLOOKUP('Control Panel'!S760,'Control Panel'!$O$3:$P$754, 2, FALSE))</f>
        <v/>
      </c>
      <c r="N98" s="969"/>
    </row>
    <row r="99" spans="2:14" ht="20.149999999999999" customHeight="1">
      <c r="B99" s="969"/>
      <c r="C99" s="1549"/>
      <c r="D99" s="1552"/>
      <c r="E99" s="1556"/>
      <c r="F99" s="952" t="str">
        <f>'Control Panel'!Q766</f>
        <v/>
      </c>
      <c r="G99" s="957" t="str">
        <f>IF(OR('Control Panel'!Q766="", 'Control Panel'!Q766=0), "", VLOOKUP('Control Panel'!Q766,'Control Panel'!$O$3:$P$754, 2, FALSE))</f>
        <v/>
      </c>
      <c r="N99" s="969"/>
    </row>
    <row r="100" spans="2:14" ht="20.149999999999999" customHeight="1">
      <c r="B100" s="969"/>
      <c r="C100" s="1549"/>
      <c r="D100" s="1552"/>
      <c r="E100" s="1557"/>
      <c r="F100" s="955" t="str">
        <f>'Control Panel'!Q767</f>
        <v/>
      </c>
      <c r="G100" s="957" t="str">
        <f>IF(OR('Control Panel'!Q767="", 'Control Panel'!Q767=0), "", VLOOKUP('Control Panel'!Q767,'Control Panel'!$O$3:$P$754, 2, FALSE))</f>
        <v/>
      </c>
      <c r="N100" s="969"/>
    </row>
    <row r="101" spans="2:14" ht="30.75" customHeight="1">
      <c r="B101" s="969"/>
      <c r="C101" s="1549"/>
      <c r="D101" s="1552"/>
      <c r="E101" s="1555"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49"/>
      <c r="D102" s="1552"/>
      <c r="E102" s="1557"/>
      <c r="F102" s="955" t="str">
        <f>IF('Control Panel'!Q767=0, "Not Available", 'Control Panel'!Q767)</f>
        <v/>
      </c>
      <c r="G102" s="958" t="str">
        <f>IF(OR('Control Panel'!Q767="",'Control Panel'!Q767=0),  "", VLOOKUP('Control Panel'!Q767,'Control Panel'!$O$3:$P$754, 2, FALSE))</f>
        <v/>
      </c>
      <c r="N102" s="969"/>
    </row>
    <row r="103" spans="2:14" ht="20.149999999999999" customHeight="1">
      <c r="B103" s="969"/>
      <c r="C103" s="1549"/>
      <c r="D103" s="1558" t="s">
        <v>63</v>
      </c>
      <c r="E103" s="1544" t="s">
        <v>63</v>
      </c>
      <c r="F103" s="956" t="str">
        <f>IF('Control Panel'!I840=0, "Not Available", 'Control Panel'!I840)</f>
        <v/>
      </c>
      <c r="G103" s="959" t="str">
        <f>IF(OR('Control Panel'!I840="", 'Control Panel'!I840=0), "", VLOOKUP('Control Panel'!I840,'Control Panel'!$O$3:$P$754, 2, FALSE))</f>
        <v/>
      </c>
      <c r="N103" s="969"/>
    </row>
    <row r="104" spans="2:14" ht="20.149999999999999" customHeight="1">
      <c r="B104" s="969"/>
      <c r="C104" s="1549"/>
      <c r="D104" s="1558"/>
      <c r="E104" s="1545"/>
      <c r="F104" s="952" t="str">
        <f>IF('Control Panel'!I841=0, "Not Available", 'Control Panel'!I841)</f>
        <v/>
      </c>
      <c r="G104" s="957" t="str">
        <f>IF(OR('Control Panel'!I841="", 'Control Panel'!I841=0), "", VLOOKUP('Control Panel'!I841,'Control Panel'!$O$3:$P$754, 2, FALSE))</f>
        <v/>
      </c>
      <c r="N104" s="969"/>
    </row>
    <row r="105" spans="2:14" ht="20.149999999999999" customHeight="1">
      <c r="B105" s="969"/>
      <c r="C105" s="1549"/>
      <c r="D105" s="1558"/>
      <c r="E105" s="1545"/>
      <c r="F105" s="952" t="str">
        <f>IF('Control Panel'!I842=0, "Not Available", 'Control Panel'!I842)</f>
        <v/>
      </c>
      <c r="G105" s="957" t="str">
        <f>IF(OR('Control Panel'!I842="", 'Control Panel'!I842=0), "", VLOOKUP('Control Panel'!I842,'Control Panel'!$O$3:$P$754, 2, FALSE))</f>
        <v/>
      </c>
      <c r="N105" s="969"/>
    </row>
    <row r="106" spans="2:14" ht="20.149999999999999" customHeight="1">
      <c r="B106" s="969"/>
      <c r="C106" s="1549"/>
      <c r="D106" s="1553" t="s">
        <v>8</v>
      </c>
      <c r="E106" s="1544" t="s">
        <v>3163</v>
      </c>
      <c r="F106" s="956" t="str">
        <f>IF('Control Panel'!J1541=0, "Not Available", 'Control Panel'!J1541)</f>
        <v/>
      </c>
      <c r="G106" s="959" t="str">
        <f>IF('Control Panel'!J1541="", "", VLOOKUP('Control Panel'!J1541,'Control Panel'!$O$3:$P$754, 2, FALSE))</f>
        <v/>
      </c>
      <c r="N106" s="969"/>
    </row>
    <row r="107" spans="2:14" ht="20.149999999999999" customHeight="1">
      <c r="B107" s="969"/>
      <c r="C107" s="1549"/>
      <c r="D107" s="1553"/>
      <c r="E107" s="1545"/>
      <c r="F107" s="952" t="str">
        <f>IF('Control Panel'!J1542=0, "Not Available", 'Control Panel'!J1542)</f>
        <v/>
      </c>
      <c r="G107" s="957" t="str">
        <f>IF('Control Panel'!J1542="", "", VLOOKUP('Control Panel'!J1542,'Control Panel'!$O$3:$P$754, 2, FALSE))</f>
        <v/>
      </c>
      <c r="N107" s="969"/>
    </row>
    <row r="108" spans="2:14" ht="20.149999999999999" customHeight="1">
      <c r="B108" s="969"/>
      <c r="C108" s="1549"/>
      <c r="D108" s="1553"/>
      <c r="E108" s="1545"/>
      <c r="F108" s="952" t="str">
        <f>IF('Control Panel'!J1543=0, "Not Available", 'Control Panel'!J1543)</f>
        <v/>
      </c>
      <c r="G108" s="957" t="str">
        <f>IF('Control Panel'!J1543="", "", VLOOKUP('Control Panel'!J1543,'Control Panel'!$O$3:$P$754, 2, FALSE))</f>
        <v/>
      </c>
      <c r="N108" s="969"/>
    </row>
    <row r="109" spans="2:14" ht="20.149999999999999" customHeight="1">
      <c r="B109" s="969"/>
      <c r="C109" s="1549"/>
      <c r="D109" s="1553"/>
      <c r="E109" s="1545"/>
      <c r="F109" s="952" t="str">
        <f>IF('Control Panel'!J1544=0, "Not Available", 'Control Panel'!J1544)</f>
        <v/>
      </c>
      <c r="G109" s="957" t="str">
        <f>IF('Control Panel'!J1544="", "", VLOOKUP('Control Panel'!J1544,'Control Panel'!$O$3:$P$754, 2, FALSE))</f>
        <v/>
      </c>
      <c r="N109" s="969"/>
    </row>
    <row r="110" spans="2:14" ht="20.149999999999999" customHeight="1">
      <c r="B110" s="969"/>
      <c r="C110" s="1549"/>
      <c r="D110" s="1553"/>
      <c r="E110" s="1545"/>
      <c r="F110" s="952" t="str">
        <f>IF('Control Panel'!J1545=0, "Not Available", 'Control Panel'!J1545)</f>
        <v/>
      </c>
      <c r="G110" s="957" t="str">
        <f>IF('Control Panel'!J1545="", "", VLOOKUP('Control Panel'!J1545,'Control Panel'!$O$3:$P$754, 2, FALSE))</f>
        <v/>
      </c>
      <c r="N110" s="969"/>
    </row>
    <row r="111" spans="2:14" ht="20.149999999999999" customHeight="1">
      <c r="B111" s="969"/>
      <c r="C111" s="1549"/>
      <c r="D111" s="1553"/>
      <c r="E111" s="1545"/>
      <c r="F111" s="952" t="str">
        <f>IF('Control Panel'!J1546=0, "Not Available", 'Control Panel'!J1546)</f>
        <v/>
      </c>
      <c r="G111" s="957" t="str">
        <f>IF('Control Panel'!J1546="", "", VLOOKUP('Control Panel'!J1546,'Control Panel'!$O$3:$P$754, 2, FALSE))</f>
        <v/>
      </c>
      <c r="N111" s="969"/>
    </row>
    <row r="112" spans="2:14" ht="20.149999999999999" customHeight="1">
      <c r="B112" s="969"/>
      <c r="C112" s="1549"/>
      <c r="D112" s="1553"/>
      <c r="E112" s="1545"/>
      <c r="F112" s="952" t="str">
        <f>IF('Control Panel'!J1547=0, "Not Available", 'Control Panel'!J1547)</f>
        <v/>
      </c>
      <c r="G112" s="957" t="str">
        <f>IF('Control Panel'!J1547="", "", VLOOKUP('Control Panel'!J1547,'Control Panel'!$O$3:$P$754, 2, FALSE))</f>
        <v/>
      </c>
      <c r="N112" s="969"/>
    </row>
    <row r="113" spans="2:14" ht="39.75" customHeight="1">
      <c r="B113" s="969"/>
      <c r="C113" s="1549"/>
      <c r="D113" s="1553"/>
      <c r="E113" s="1545" t="s">
        <v>4810</v>
      </c>
      <c r="F113" s="952" t="str">
        <f>IF(OR('Control Panel'!H1552=0,'Control Panel'!H1552=""), "", 'Control Panel'!C1552)</f>
        <v/>
      </c>
      <c r="G113" s="957" t="str">
        <f>IF('Control Panel'!J1552="", "", VLOOKUP('Control Panel'!J1552,'Control Panel'!$O$3:$P$754, 2, FALSE))</f>
        <v/>
      </c>
      <c r="N113" s="969"/>
    </row>
    <row r="114" spans="2:14" ht="39.75" customHeight="1">
      <c r="B114" s="969"/>
      <c r="C114" s="1549"/>
      <c r="D114" s="1553"/>
      <c r="E114" s="1545"/>
      <c r="F114" s="952" t="str">
        <f>IF(OR('Control Panel'!H1553=0,'Control Panel'!H1553=""), "", 'Control Panel'!C1553)</f>
        <v/>
      </c>
      <c r="G114" s="957" t="str">
        <f>IF('Control Panel'!J1553="", "", VLOOKUP('Control Panel'!J1553,'Control Panel'!$O$3:$P$754, 2, FALSE))</f>
        <v/>
      </c>
      <c r="N114" s="969"/>
    </row>
    <row r="115" spans="2:14" ht="54" customHeight="1">
      <c r="B115" s="969"/>
      <c r="C115" s="1549"/>
      <c r="D115" s="1226"/>
      <c r="E115" s="1227" t="s">
        <v>7407</v>
      </c>
      <c r="F115" s="1238" t="str">
        <f>IF('Control Panel'!I1680=0, "Not Available", 'Control Panel'!I1680)</f>
        <v/>
      </c>
      <c r="G115" s="1239" t="str">
        <f>IF('Control Panel'!I1680="", "", VLOOKUP('Control Panel'!I1680,'Control Panel'!$O$3:$P$754, 2, FALSE))</f>
        <v/>
      </c>
      <c r="N115" s="969"/>
    </row>
    <row r="116" spans="2:14" ht="20.149999999999999" customHeight="1">
      <c r="B116" s="969"/>
      <c r="C116" s="1549"/>
      <c r="D116" s="1552" t="s">
        <v>45</v>
      </c>
      <c r="E116" s="1545" t="s">
        <v>498</v>
      </c>
      <c r="F116" s="952" t="str">
        <f>IF('Control Panel'!F908=0, "Not Available", 'Control Panel'!F908)</f>
        <v/>
      </c>
      <c r="G116" s="957" t="str">
        <f>IF(OR('Control Panel'!F908="", 'Control Panel'!F908=0), "", VLOOKUP('Control Panel'!F908,'Control Panel'!$O$3:$P$754, 2, FALSE))</f>
        <v/>
      </c>
      <c r="N116" s="969"/>
    </row>
    <row r="117" spans="2:14" ht="20.149999999999999" customHeight="1">
      <c r="B117" s="969"/>
      <c r="C117" s="1549"/>
      <c r="D117" s="1552"/>
      <c r="E117" s="1545"/>
      <c r="F117" s="952" t="str">
        <f>IF('Control Panel'!F909=0, "Not Available", 'Control Panel'!F909)</f>
        <v/>
      </c>
      <c r="G117" s="957" t="str">
        <f>IF(OR('Control Panel'!F909="", 'Control Panel'!F909=0), "", VLOOKUP('Control Panel'!F909,'Control Panel'!$O$3:$P$754, 2, FALSE))</f>
        <v/>
      </c>
      <c r="N117" s="969"/>
    </row>
    <row r="118" spans="2:14" ht="20.149999999999999" customHeight="1">
      <c r="B118" s="969"/>
      <c r="C118" s="1549"/>
      <c r="D118" s="1552"/>
      <c r="E118" s="1545"/>
      <c r="F118" s="952" t="str">
        <f>IF('Control Panel'!F910=0, "Not Available", 'Control Panel'!F910)</f>
        <v/>
      </c>
      <c r="G118" s="957" t="str">
        <f>IF(OR('Control Panel'!F910="", 'Control Panel'!F910=0), "", VLOOKUP('Control Panel'!F910,'Control Panel'!$O$3:$P$754, 2, FALSE))</f>
        <v/>
      </c>
      <c r="N118" s="969"/>
    </row>
    <row r="119" spans="2:14" ht="20.149999999999999" customHeight="1">
      <c r="B119" s="969"/>
      <c r="C119" s="1549"/>
      <c r="D119" s="1552"/>
      <c r="E119" s="1545"/>
      <c r="F119" s="952" t="str">
        <f>IF('Control Panel'!F911=0, "Not Available", 'Control Panel'!F911)</f>
        <v/>
      </c>
      <c r="G119" s="957" t="str">
        <f>IF(OR('Control Panel'!F911="", 'Control Panel'!F911=0), "", VLOOKUP('Control Panel'!F911,'Control Panel'!$O$3:$P$754, 2, FALSE))</f>
        <v/>
      </c>
      <c r="N119" s="969"/>
    </row>
    <row r="120" spans="2:14" ht="20.149999999999999" customHeight="1">
      <c r="B120" s="969"/>
      <c r="C120" s="1549"/>
      <c r="D120" s="1552"/>
      <c r="E120" s="1545" t="s">
        <v>3164</v>
      </c>
      <c r="F120" s="952" t="str">
        <f>IF('Control Panel'!F927=0, "Not Available", 'Control Panel'!F927)</f>
        <v/>
      </c>
      <c r="G120" s="957" t="str">
        <f>IF(OR('Control Panel'!F927="", 'Control Panel'!F927=0), "", VLOOKUP('Control Panel'!F927,'Control Panel'!$O$3:$P$754, 2, FALSE))</f>
        <v/>
      </c>
      <c r="N120" s="969"/>
    </row>
    <row r="121" spans="2:14" ht="20.149999999999999" customHeight="1">
      <c r="B121" s="969"/>
      <c r="C121" s="1549"/>
      <c r="D121" s="1552"/>
      <c r="E121" s="1545"/>
      <c r="F121" s="952" t="str">
        <f>IF('Control Panel'!F928=0, "Not Available", 'Control Panel'!F928)</f>
        <v/>
      </c>
      <c r="G121" s="957" t="str">
        <f>IF(OR('Control Panel'!F928="", 'Control Panel'!F928=0), "", VLOOKUP('Control Panel'!F928,'Control Panel'!$O$3:$P$754, 2, FALSE))</f>
        <v/>
      </c>
      <c r="N121" s="969"/>
    </row>
    <row r="122" spans="2:14" ht="20.149999999999999" customHeight="1">
      <c r="B122" s="969"/>
      <c r="C122" s="1549"/>
      <c r="D122" s="1552"/>
      <c r="E122" s="1545"/>
      <c r="F122" s="952" t="str">
        <f>IF('Control Panel'!F929=0, "Not Available", 'Control Panel'!F929)</f>
        <v/>
      </c>
      <c r="G122" s="957" t="str">
        <f>IF(OR('Control Panel'!F929="", 'Control Panel'!F929=0), "", VLOOKUP('Control Panel'!F929,'Control Panel'!$O$3:$P$754, 2, FALSE))</f>
        <v/>
      </c>
      <c r="N122" s="969"/>
    </row>
    <row r="123" spans="2:14" ht="20.149999999999999" customHeight="1">
      <c r="B123" s="969"/>
      <c r="C123" s="1549"/>
      <c r="D123" s="1552"/>
      <c r="E123" s="1545"/>
      <c r="F123" s="952" t="str">
        <f>IF('Control Panel'!F932=0, "Not Available", 'Control Panel'!F932)</f>
        <v/>
      </c>
      <c r="G123" s="957" t="str">
        <f>IF(OR('Control Panel'!F932="", 'Control Panel'!F932=0), "", VLOOKUP('Control Panel'!F932,'Control Panel'!$O$3:$P$754, 2, FALSE))</f>
        <v/>
      </c>
      <c r="N123" s="969"/>
    </row>
    <row r="124" spans="2:14" ht="20.149999999999999" customHeight="1">
      <c r="B124" s="969"/>
      <c r="C124" s="1549"/>
      <c r="D124" s="1552"/>
      <c r="E124" s="1545"/>
      <c r="F124" s="952" t="str">
        <f>IF('Control Panel'!F933=0, "Not Available", 'Control Panel'!F933)</f>
        <v/>
      </c>
      <c r="G124" s="957" t="str">
        <f>IF(OR('Control Panel'!F933="", 'Control Panel'!F933=0), "", VLOOKUP('Control Panel'!F933,'Control Panel'!$O$3:$P$754, 2, FALSE))</f>
        <v/>
      </c>
      <c r="N124" s="969"/>
    </row>
    <row r="125" spans="2:14" ht="20.149999999999999" customHeight="1">
      <c r="B125" s="969"/>
      <c r="C125" s="1549"/>
      <c r="D125" s="1552"/>
      <c r="E125" s="1545"/>
      <c r="F125" s="952" t="str">
        <f>IF('Control Panel'!F934=0, "Not Available", 'Control Panel'!F934)</f>
        <v/>
      </c>
      <c r="G125" s="957" t="str">
        <f>IF(OR('Control Panel'!F934="", 'Control Panel'!F934=0), "", VLOOKUP('Control Panel'!F934,'Control Panel'!$O$3:$P$754, 2, FALSE))</f>
        <v/>
      </c>
      <c r="N125" s="969"/>
    </row>
    <row r="126" spans="2:14" ht="20.149999999999999" customHeight="1">
      <c r="B126" s="969"/>
      <c r="C126" s="1549"/>
      <c r="D126" s="1552"/>
      <c r="E126" s="1545"/>
      <c r="F126" s="952" t="str">
        <f>IF('Control Panel'!F935=0, "Not Available", 'Control Panel'!F935)</f>
        <v/>
      </c>
      <c r="G126" s="957" t="str">
        <f>IF(OR('Control Panel'!F935="", 'Control Panel'!F935=0), "", VLOOKUP('Control Panel'!F935,'Control Panel'!$O$3:$P$754, 2, FALSE))</f>
        <v/>
      </c>
      <c r="N126" s="969"/>
    </row>
    <row r="127" spans="2:14" ht="20.149999999999999" customHeight="1">
      <c r="B127" s="969"/>
      <c r="C127" s="1549"/>
      <c r="D127" s="1552"/>
      <c r="E127" s="1544" t="s">
        <v>3165</v>
      </c>
      <c r="F127" s="956" t="str">
        <f>IF('Control Panel'!F950=0, "Not Available", 'Control Panel'!F950)</f>
        <v/>
      </c>
      <c r="G127" s="959" t="str">
        <f>IF(OR('Control Panel'!F950="", 'Control Panel'!F950=0), "", VLOOKUP('Control Panel'!F950,'Control Panel'!$O$3:$P$754, 2, FALSE))</f>
        <v/>
      </c>
      <c r="N127" s="969"/>
    </row>
    <row r="128" spans="2:14" ht="20.149999999999999" customHeight="1">
      <c r="B128" s="969"/>
      <c r="C128" s="1549"/>
      <c r="D128" s="1552"/>
      <c r="E128" s="1545"/>
      <c r="F128" s="952" t="str">
        <f>IF('Control Panel'!F951=0, "Not Available", 'Control Panel'!F951)</f>
        <v/>
      </c>
      <c r="G128" s="957" t="str">
        <f>IF(OR('Control Panel'!F951="", 'Control Panel'!F951=0), "", VLOOKUP('Control Panel'!F951,'Control Panel'!$O$3:$P$754, 2, FALSE))</f>
        <v/>
      </c>
      <c r="N128" s="969"/>
    </row>
    <row r="129" spans="2:14" ht="20.149999999999999" customHeight="1">
      <c r="B129" s="969"/>
      <c r="C129" s="1549"/>
      <c r="D129" s="1552"/>
      <c r="E129" s="1551"/>
      <c r="F129" s="955" t="str">
        <f>IF('Control Panel'!F952=0, "Not Available", 'Control Panel'!F952)</f>
        <v/>
      </c>
      <c r="G129" s="958" t="str">
        <f>IF(OR('Control Panel'!F952="", 'Control Panel'!F952=0), "", VLOOKUP('Control Panel'!F952,'Control Panel'!$O$3:$P$754, 2, FALSE))</f>
        <v/>
      </c>
      <c r="N129" s="969"/>
    </row>
    <row r="130" spans="2:14" ht="20.149999999999999" customHeight="1">
      <c r="B130" s="969"/>
      <c r="C130" s="1549"/>
      <c r="D130" s="1552"/>
      <c r="E130" s="1545" t="s">
        <v>582</v>
      </c>
      <c r="F130" s="952" t="str">
        <f>IF('Control Panel'!F959=0, "Not Available", 'Control Panel'!F959)</f>
        <v/>
      </c>
      <c r="G130" s="957" t="str">
        <f>IF(OR('Control Panel'!F959="", 'Control Panel'!F959=0), "", VLOOKUP('Control Panel'!F959,'Control Panel'!$O$3:$P$754, 2, FALSE))</f>
        <v/>
      </c>
      <c r="N130" s="969"/>
    </row>
    <row r="131" spans="2:14" ht="20.149999999999999" customHeight="1">
      <c r="B131" s="969"/>
      <c r="C131" s="1549"/>
      <c r="D131" s="1552"/>
      <c r="E131" s="1551"/>
      <c r="F131" s="955" t="str">
        <f>IF('Control Panel'!F960=0, "Not Available", 'Control Panel'!F960)</f>
        <v/>
      </c>
      <c r="G131" s="958" t="str">
        <f>IF(OR('Control Panel'!F960="", 'Control Panel'!F960=0), "", VLOOKUP('Control Panel'!F960,'Control Panel'!$O$3:$P$754, 2, FALSE))</f>
        <v/>
      </c>
      <c r="N131" s="969"/>
    </row>
    <row r="132" spans="2:14" ht="20.149999999999999" customHeight="1">
      <c r="B132" s="969"/>
      <c r="C132" s="1549"/>
      <c r="D132" s="1552"/>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49"/>
      <c r="D133" s="1552"/>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49"/>
      <c r="D134" s="967" t="s">
        <v>147</v>
      </c>
      <c r="E134" s="1544"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49"/>
      <c r="D135" s="967"/>
      <c r="E135" s="1545"/>
      <c r="F135" s="952" t="str">
        <f>IF('Control Panel'!G1353=0, "Not Available", 'Control Panel'!G1353)</f>
        <v/>
      </c>
      <c r="G135" s="957" t="str">
        <f>IF(OR('Control Panel'!G1353="", 'Control Panel'!G1353=0), "", VLOOKUP('Control Panel'!G1353,'Control Panel'!$O$3:$P$754, 2, FALSE))</f>
        <v/>
      </c>
      <c r="N135" s="969"/>
    </row>
    <row r="136" spans="2:14" ht="20.149999999999999" customHeight="1">
      <c r="B136" s="969"/>
      <c r="C136" s="1549"/>
      <c r="D136" s="1554" t="s">
        <v>1031</v>
      </c>
      <c r="E136" s="1547" t="s">
        <v>1031</v>
      </c>
      <c r="F136" s="956" t="str">
        <f>IF('Control Panel'!D1358=0, "Not Available", 'Control Panel'!D1358)</f>
        <v/>
      </c>
      <c r="G136" s="959" t="str">
        <f>IF(OR('Control Panel'!D1358="", 'Control Panel'!D1358=0), "", VLOOKUP('Control Panel'!D1358,'Control Panel'!$O$3:$P$754, 2, FALSE))</f>
        <v/>
      </c>
      <c r="N136" s="969"/>
    </row>
    <row r="137" spans="2:14" ht="20.149999999999999" customHeight="1">
      <c r="B137" s="969"/>
      <c r="C137" s="1549"/>
      <c r="D137" s="1554"/>
      <c r="E137" s="1548"/>
      <c r="F137" s="952" t="str">
        <f>IF('Control Panel'!I1358=0, "Not Available", 'Control Panel'!I1358)</f>
        <v/>
      </c>
      <c r="G137" s="957" t="str">
        <f>IF(OR('Control Panel'!I1358="", 'Control Panel'!I1358=0), "", VLOOKUP('Control Panel'!I1358,'Control Panel'!$O$3:$P$754, 2, FALSE))</f>
        <v/>
      </c>
      <c r="N137" s="969"/>
    </row>
    <row r="138" spans="2:14" ht="20.149999999999999" customHeight="1">
      <c r="B138" s="969"/>
      <c r="C138" s="1549"/>
      <c r="D138" s="1550" t="s">
        <v>148</v>
      </c>
      <c r="E138" s="1544" t="s">
        <v>148</v>
      </c>
      <c r="F138" s="956" t="str">
        <f>IF('Control Panel'!L1368=0, "Not Available", 'Control Panel'!L1368)</f>
        <v/>
      </c>
      <c r="G138" s="959" t="str">
        <f>IF(OR('Control Panel'!L1368="", 'Control Panel'!L1368=0), "", VLOOKUP('Control Panel'!L1368,'Control Panel'!$O$3:$P$754, 2, FALSE))</f>
        <v/>
      </c>
      <c r="N138" s="969"/>
    </row>
    <row r="139" spans="2:14" ht="20.149999999999999" customHeight="1">
      <c r="B139" s="969"/>
      <c r="C139" s="1549"/>
      <c r="D139" s="1550"/>
      <c r="E139" s="1545"/>
      <c r="F139" s="952" t="str">
        <f>IF('Control Panel'!L1369=0, "Not Available", 'Control Panel'!L1369)</f>
        <v/>
      </c>
      <c r="G139" s="957" t="str">
        <f>IF(OR('Control Panel'!L1369="", 'Control Panel'!L1369=0), "", VLOOKUP('Control Panel'!L1369,'Control Panel'!$O$3:$P$754, 2, FALSE))</f>
        <v/>
      </c>
      <c r="N139" s="969"/>
    </row>
    <row r="140" spans="2:14" ht="20.149999999999999" customHeight="1">
      <c r="B140" s="969"/>
      <c r="C140" s="1549"/>
      <c r="D140" s="1550"/>
      <c r="E140" s="1545"/>
      <c r="F140" s="952" t="str">
        <f>IF('Control Panel'!L1374=0, "Not Available", 'Control Panel'!L1374)</f>
        <v/>
      </c>
      <c r="G140" s="957" t="str">
        <f>IF(OR('Control Panel'!L1374="", 'Control Panel'!L1374=0), "", VLOOKUP('Control Panel'!L1374,'Control Panel'!$O$3:$P$754, 2, FALSE))</f>
        <v/>
      </c>
      <c r="N140" s="969"/>
    </row>
    <row r="141" spans="2:14" ht="20.149999999999999" customHeight="1">
      <c r="B141" s="969"/>
      <c r="C141" s="1549"/>
      <c r="D141" s="1550"/>
      <c r="E141" s="1545"/>
      <c r="F141" s="952" t="str">
        <f>IF('Control Panel'!L1375=0, "Not Available", 'Control Panel'!L1375)</f>
        <v/>
      </c>
      <c r="G141" s="957" t="str">
        <f>IF(OR('Control Panel'!L1375="", 'Control Panel'!L1375=0), "", VLOOKUP('Control Panel'!L1375,'Control Panel'!$O$3:$P$754, 2, FALSE))</f>
        <v/>
      </c>
      <c r="N141" s="969"/>
    </row>
    <row r="142" spans="2:14" ht="20.149999999999999" customHeight="1">
      <c r="B142" s="969"/>
      <c r="C142" s="1549"/>
      <c r="D142" s="1550"/>
      <c r="E142" s="1545"/>
      <c r="F142" s="952" t="str">
        <f>IF('Control Panel'!L1376=0, "Not Available", 'Control Panel'!L1376)</f>
        <v/>
      </c>
      <c r="G142" s="957" t="str">
        <f>IF(OR('Control Panel'!L1376="", 'Control Panel'!L1376=0), "", VLOOKUP('Control Panel'!L1376,'Control Panel'!$O$3:$P$754, 2, FALSE))</f>
        <v/>
      </c>
      <c r="N142" s="969"/>
    </row>
    <row r="143" spans="2:14" ht="20.149999999999999" customHeight="1">
      <c r="B143" s="969"/>
      <c r="C143" s="1549"/>
      <c r="D143" s="1550"/>
      <c r="E143" s="1545"/>
      <c r="F143" s="952" t="str">
        <f>IF('Control Panel'!L1381=0, "Not Available", 'Control Panel'!L1381)</f>
        <v/>
      </c>
      <c r="G143" s="957" t="str">
        <f>IF(OR('Control Panel'!L1381="", 'Control Panel'!L1381=0), "", VLOOKUP('Control Panel'!L1381,'Control Panel'!$O$3:$P$754, 2, FALSE))</f>
        <v/>
      </c>
      <c r="N143" s="969"/>
    </row>
    <row r="144" spans="2:14" ht="20.149999999999999" customHeight="1">
      <c r="B144" s="969"/>
      <c r="C144" s="1549"/>
      <c r="D144" s="1550"/>
      <c r="E144" s="1545"/>
      <c r="F144" s="952" t="str">
        <f>IF('Control Panel'!L1382=0, "Not Available", 'Control Panel'!L1382)</f>
        <v/>
      </c>
      <c r="G144" s="957" t="str">
        <f>IF(OR('Control Panel'!L1382="", 'Control Panel'!L1382=0), "", VLOOKUP('Control Panel'!L1382,'Control Panel'!$O$3:$P$754, 2, FALSE))</f>
        <v/>
      </c>
      <c r="N144" s="969"/>
    </row>
    <row r="145" spans="2:14" ht="20.149999999999999" customHeight="1">
      <c r="B145" s="969"/>
      <c r="C145" s="1549"/>
      <c r="D145" s="1550"/>
      <c r="E145" s="1551"/>
      <c r="F145" s="955" t="str">
        <f>IF('Control Panel'!L1383=0, "Not Available", 'Control Panel'!L1383)</f>
        <v/>
      </c>
      <c r="G145" s="958" t="str">
        <f>IF(OR('Control Panel'!L1383="", 'Control Panel'!L1383=0), "", VLOOKUP('Control Panel'!L1383,'Control Panel'!$O$3:$P$754, 2, FALSE))</f>
        <v/>
      </c>
      <c r="N145" s="969"/>
    </row>
    <row r="146" spans="2:14" ht="20.149999999999999" customHeight="1">
      <c r="B146" s="969"/>
      <c r="C146" s="1549"/>
      <c r="D146" s="1550" t="s">
        <v>1009</v>
      </c>
      <c r="E146" s="1544" t="s">
        <v>967</v>
      </c>
      <c r="F146" s="956" t="str">
        <f>IF('Control Panel'!E1037=0, "Not Available", 'Control Panel'!E1037)</f>
        <v/>
      </c>
      <c r="G146" s="959" t="str">
        <f>IF(OR('Control Panel'!E1037="", 'Control Panel'!E1037=0), "", VLOOKUP('Control Panel'!E1037,'Control Panel'!$O$3:$P$754, 2, FALSE))</f>
        <v/>
      </c>
      <c r="N146" s="969"/>
    </row>
    <row r="147" spans="2:14" ht="20.149999999999999" customHeight="1">
      <c r="B147" s="969"/>
      <c r="C147" s="1549"/>
      <c r="D147" s="1550"/>
      <c r="E147" s="1545"/>
      <c r="F147" s="952" t="str">
        <f>IF('Control Panel'!E1041=0, "Not Available", 'Control Panel'!E1041)</f>
        <v/>
      </c>
      <c r="G147" s="957" t="str">
        <f>IF(OR('Control Panel'!E1041="", 'Control Panel'!E1041=0), "", VLOOKUP('Control Panel'!E1041,'Control Panel'!$O$3:$P$754, 2, FALSE))</f>
        <v/>
      </c>
      <c r="N147" s="969"/>
    </row>
    <row r="148" spans="2:14" ht="20.149999999999999" customHeight="1">
      <c r="B148" s="969"/>
      <c r="C148" s="1549"/>
      <c r="D148" s="1550"/>
      <c r="E148" s="1551"/>
      <c r="F148" s="955" t="str">
        <f>IF('Control Panel'!E1045=0, "Not Available", 'Control Panel'!E1045)</f>
        <v/>
      </c>
      <c r="G148" s="958" t="str">
        <f>IF(OR('Control Panel'!E1045="", 'Control Panel'!E1045=0), "", VLOOKUP('Control Panel'!E1045,'Control Panel'!$O$3:$P$754, 2, FALSE))</f>
        <v/>
      </c>
      <c r="N148" s="969"/>
    </row>
    <row r="149" spans="2:14" ht="20.149999999999999" customHeight="1">
      <c r="B149" s="969"/>
      <c r="C149" s="1549"/>
      <c r="D149" s="1550"/>
      <c r="E149" s="1544" t="s">
        <v>1008</v>
      </c>
      <c r="F149" s="956" t="str">
        <f>IF('Control Panel'!X1054=0, "Not Available", 'Control Panel'!X1054)</f>
        <v/>
      </c>
      <c r="G149" s="959" t="str">
        <f>IF(OR('Control Panel'!X1054="", 'Control Panel'!X1054=0), "", VLOOKUP('Control Panel'!X1054,'Control Panel'!$O$3:$P$754, 2, FALSE))</f>
        <v/>
      </c>
      <c r="N149" s="969"/>
    </row>
    <row r="150" spans="2:14" ht="20.149999999999999" customHeight="1">
      <c r="B150" s="969"/>
      <c r="C150" s="1549"/>
      <c r="D150" s="1550"/>
      <c r="E150" s="1545"/>
      <c r="F150" s="952" t="str">
        <f>IF('Control Panel'!X1055=0, "Not Available", 'Control Panel'!X1055)</f>
        <v/>
      </c>
      <c r="G150" s="957" t="str">
        <f>IF(OR('Control Panel'!X1055="", 'Control Panel'!X1055=0), "", VLOOKUP('Control Panel'!X1055,'Control Panel'!$O$3:$P$754, 2, FALSE))</f>
        <v/>
      </c>
      <c r="N150" s="969"/>
    </row>
    <row r="151" spans="2:14" ht="20.149999999999999" customHeight="1">
      <c r="B151" s="969"/>
      <c r="C151" s="1549"/>
      <c r="D151" s="1550"/>
      <c r="E151" s="1545"/>
      <c r="F151" s="952" t="str">
        <f>IF('Control Panel'!X1056=0, "Not Available", 'Control Panel'!X1056)</f>
        <v/>
      </c>
      <c r="G151" s="957" t="str">
        <f>IF(OR('Control Panel'!X1056="", 'Control Panel'!X1056=0), "", VLOOKUP('Control Panel'!X1056,'Control Panel'!$O$3:$P$754, 2, FALSE))</f>
        <v/>
      </c>
      <c r="N151" s="969"/>
    </row>
    <row r="152" spans="2:14" ht="20.149999999999999" customHeight="1">
      <c r="B152" s="969"/>
      <c r="C152" s="1549"/>
      <c r="D152" s="1550"/>
      <c r="E152" s="1545"/>
      <c r="F152" s="952" t="str">
        <f>IF('Control Panel'!X1057=0, "Not Available", 'Control Panel'!X1057)</f>
        <v/>
      </c>
      <c r="G152" s="957" t="str">
        <f>IF(OR('Control Panel'!X1057="", 'Control Panel'!X1057=0), "", VLOOKUP('Control Panel'!X1057,'Control Panel'!$O$3:$P$754, 2, FALSE))</f>
        <v/>
      </c>
      <c r="N152" s="969"/>
    </row>
    <row r="153" spans="2:14" ht="20.149999999999999" customHeight="1">
      <c r="B153" s="969"/>
      <c r="C153" s="1549"/>
      <c r="D153" s="1550"/>
      <c r="E153" s="1545"/>
      <c r="F153" s="952" t="str">
        <f>IF('Control Panel'!X1058=0, "Not Available", 'Control Panel'!X1058)</f>
        <v/>
      </c>
      <c r="G153" s="957" t="str">
        <f>IF(OR('Control Panel'!X1058="", 'Control Panel'!X1058=0), "", VLOOKUP('Control Panel'!X1058,'Control Panel'!$O$3:$P$754, 2, FALSE))</f>
        <v/>
      </c>
      <c r="N153" s="969"/>
    </row>
    <row r="154" spans="2:14" ht="20.149999999999999" customHeight="1">
      <c r="B154" s="969"/>
      <c r="C154" s="1549"/>
      <c r="D154" s="1550"/>
      <c r="E154" s="1551"/>
      <c r="F154" s="955" t="str">
        <f>IF('Control Panel'!X1059=0, "Not Available", 'Control Panel'!X1059)</f>
        <v/>
      </c>
      <c r="G154" s="958" t="str">
        <f>IF(OR('Control Panel'!X1059="", 'Control Panel'!X1059=0), "", VLOOKUP('Control Panel'!X1059,'Control Panel'!$O$3:$P$754, 2, FALSE))</f>
        <v/>
      </c>
      <c r="N154" s="969"/>
    </row>
    <row r="155" spans="2:14" ht="20.149999999999999" customHeight="1">
      <c r="B155" s="969"/>
      <c r="C155" s="1549"/>
      <c r="D155" s="1550" t="s">
        <v>1117</v>
      </c>
      <c r="E155" s="1544" t="s">
        <v>1117</v>
      </c>
      <c r="F155" s="956" t="str">
        <f>IF('Control Panel'!B1406=0, "Not Available", 'Control Panel'!B1406)</f>
        <v/>
      </c>
      <c r="G155" s="959" t="str">
        <f>IF(OR('Control Panel'!B1406="", 'Control Panel'!B1406=0), "", VLOOKUP('Control Panel'!B1406,'Control Panel'!$O$3:$P$754, 2, FALSE))</f>
        <v/>
      </c>
      <c r="N155" s="969"/>
    </row>
    <row r="156" spans="2:14" ht="20.149999999999999" customHeight="1">
      <c r="B156" s="969"/>
      <c r="C156" s="1549"/>
      <c r="D156" s="1550"/>
      <c r="E156" s="1545"/>
      <c r="F156" s="952" t="str">
        <f>IF('Control Panel'!D1406=0, "Not Available", 'Control Panel'!D1406)</f>
        <v/>
      </c>
      <c r="G156" s="957" t="str">
        <f>IF(OR('Control Panel'!D1406="", 'Control Panel'!D1406=0), "", VLOOKUP('Control Panel'!D1406,'Control Panel'!$O$3:$P$754, 2, FALSE))</f>
        <v/>
      </c>
      <c r="N156" s="969"/>
    </row>
    <row r="157" spans="2:14" ht="20.149999999999999" customHeight="1">
      <c r="B157" s="969"/>
      <c r="C157" s="1549"/>
      <c r="D157" s="1550"/>
      <c r="E157" s="1545"/>
      <c r="F157" s="952" t="str">
        <f>IF('Control Panel'!F1406=0, "Not Available", 'Control Panel'!F1406)</f>
        <v/>
      </c>
      <c r="G157" s="957" t="str">
        <f>IF(OR('Control Panel'!F1406="", 'Control Panel'!F1406=0), "", VLOOKUP('Control Panel'!F1406,'Control Panel'!$O$3:$P$754, 2, FALSE))</f>
        <v/>
      </c>
      <c r="N157" s="969"/>
    </row>
    <row r="158" spans="2:14" ht="20.149999999999999" customHeight="1">
      <c r="B158" s="969"/>
      <c r="C158" s="1549"/>
      <c r="D158" s="1550"/>
      <c r="E158" s="1545"/>
      <c r="F158" s="955" t="str">
        <f>IF('Control Panel'!H1406=0, "Not Available", 'Control Panel'!H1406)</f>
        <v/>
      </c>
      <c r="G158" s="1250" t="str">
        <f>IF(OR('Control Panel'!H1406="", 'Control Panel'!H1406=0), "", VLOOKUP('Control Panel'!H1406,'Control Panel'!$O$3:$P$754, 2, FALSE))</f>
        <v/>
      </c>
      <c r="N158" s="969"/>
    </row>
    <row r="159" spans="2:14" ht="20.149999999999999" customHeight="1">
      <c r="B159" s="969"/>
      <c r="C159" s="1549"/>
      <c r="D159" s="1543" t="s">
        <v>1118</v>
      </c>
      <c r="E159" s="1544" t="s">
        <v>1118</v>
      </c>
      <c r="F159" s="952" t="str">
        <f>IF('Control Panel'!C1410=0, "Not Available", 'Control Panel'!C1410)</f>
        <v/>
      </c>
      <c r="G159" s="957" t="str">
        <f>IF(OR('Control Panel'!C1410="", 'Control Panel'!C1410=0), "", VLOOKUP('Control Panel'!C1410,'Control Panel'!$O$3:$P$754, 2, FALSE))</f>
        <v/>
      </c>
      <c r="N159" s="969"/>
    </row>
    <row r="160" spans="2:14" ht="20.149999999999999" customHeight="1">
      <c r="B160" s="969"/>
      <c r="C160" s="1549"/>
      <c r="D160" s="1543"/>
      <c r="E160" s="1545"/>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49"/>
      <c r="D161" s="1543"/>
      <c r="E161" s="1546"/>
      <c r="F161" s="952" t="str">
        <f>IF('Control Panel'!I1410=0, "Not Available", 'Control Panel'!I1410)</f>
        <v/>
      </c>
      <c r="G161" s="957" t="str">
        <f>IF(OR('Control Panel'!I1410="", 'Control Panel'!I1410=0), "", VLOOKUP('Control Panel'!I1410,'Control Panel'!$O$3:$P$754, 2, FALSE))</f>
        <v/>
      </c>
      <c r="N161" s="969"/>
    </row>
    <row r="162" spans="2:14" ht="20.149999999999999" customHeight="1">
      <c r="B162" s="969"/>
      <c r="C162" s="1549"/>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49999999999999" customHeight="1">
      <c r="B163" s="969"/>
      <c r="C163" s="1549"/>
      <c r="D163" s="1550" t="s">
        <v>1405</v>
      </c>
      <c r="E163" s="1544" t="s">
        <v>1405</v>
      </c>
      <c r="F163" s="956" t="str">
        <f>IF('Control Panel'!C1436=0, "Not Available", 'Control Panel'!C1436)</f>
        <v/>
      </c>
      <c r="G163" s="959" t="str">
        <f>IF(OR('Control Panel'!C1436="", 'Control Panel'!C1436=0),  "", VLOOKUP('SKU List'!F163,'Control Panel'!C1436:D1437, 2, FALSE ))</f>
        <v/>
      </c>
      <c r="N163" s="969"/>
    </row>
    <row r="164" spans="2:14" ht="20.149999999999999" customHeight="1">
      <c r="B164" s="969"/>
      <c r="C164" s="1549"/>
      <c r="D164" s="1550"/>
      <c r="E164" s="1545"/>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49"/>
      <c r="D165" s="1550"/>
      <c r="E165" s="1545"/>
      <c r="F165" s="952" t="str">
        <f>IF('Control Panel'!G1436=0, "Not Available", 'Control Panel'!G1436)</f>
        <v/>
      </c>
      <c r="G165" s="962" t="str">
        <f>IF(OR('Control Panel'!G1436="", 'Control Panel'!G1436=0),  "", VLOOKUP('SKU List'!F165,'Control Panel'!G1436:H1437, 2, FALSE ))</f>
        <v/>
      </c>
      <c r="N165" s="969"/>
    </row>
    <row r="166" spans="2:14" ht="20.149999999999999" customHeight="1">
      <c r="B166" s="969"/>
      <c r="C166" s="1549"/>
      <c r="D166" s="1550"/>
      <c r="E166" s="1551"/>
      <c r="F166" s="955" t="str">
        <f>IF('Control Panel'!G1437=0, "Not Available", 'Control Panel'!G1437)</f>
        <v/>
      </c>
      <c r="G166" s="966" t="str">
        <f>IF(OR('Control Panel'!G1437="", 'Control Panel'!G1437=0),  "", VLOOKUP('SKU List'!F166,'Control Panel'!G1436:H1437, 2, FALSE ))</f>
        <v/>
      </c>
      <c r="N166" s="969"/>
    </row>
    <row r="167" spans="2:14" ht="20.149999999999999" customHeight="1">
      <c r="B167" s="969"/>
      <c r="C167" s="1549"/>
      <c r="D167" s="1550" t="s">
        <v>503</v>
      </c>
      <c r="E167" s="1545" t="s">
        <v>503</v>
      </c>
      <c r="F167" s="952" t="str">
        <f>IF('Control Panel'!H1576=0, "Not Available", 'Control Panel'!H1576)</f>
        <v/>
      </c>
      <c r="G167" s="957" t="str">
        <f>IF(OR('Control Panel'!H1576="", 'Control Panel'!H1576=0),  "", VLOOKUP('SKU List'!F167,'Control Panel'!H$1575:I$1586, 2, FALSE ))</f>
        <v/>
      </c>
      <c r="N167" s="969"/>
    </row>
    <row r="168" spans="2:14" ht="20.149999999999999" customHeight="1">
      <c r="B168" s="969"/>
      <c r="C168" s="1549"/>
      <c r="D168" s="1550"/>
      <c r="E168" s="1545"/>
      <c r="F168" s="952" t="str">
        <f>IF('Control Panel'!H1577=0, "Not Available", 'Control Panel'!H1577)</f>
        <v/>
      </c>
      <c r="G168" s="962" t="str">
        <f>IF(OR('Control Panel'!H1577="", 'Control Panel'!H1577=0),  "", VLOOKUP('SKU List'!F168,'Control Panel'!H$1575:I$1586, 2, FALSE ))</f>
        <v/>
      </c>
      <c r="N168" s="969"/>
    </row>
    <row r="169" spans="2:14" ht="20.149999999999999" customHeight="1">
      <c r="B169" s="969"/>
      <c r="C169" s="1549"/>
      <c r="D169" s="1550"/>
      <c r="E169" s="1545"/>
      <c r="F169" s="952" t="str">
        <f>IF('Control Panel'!H1578=0, "Not Available", 'Control Panel'!H1578)</f>
        <v/>
      </c>
      <c r="G169" s="962" t="str">
        <f>IF(OR('Control Panel'!H1578="", 'Control Panel'!H1578=0),  "", VLOOKUP('SKU List'!F169,'Control Panel'!H$1575:I$1586, 2, FALSE ))</f>
        <v/>
      </c>
      <c r="N169" s="969"/>
    </row>
    <row r="170" spans="2:14" ht="20.149999999999999" customHeight="1">
      <c r="B170" s="969"/>
      <c r="C170" s="1549"/>
      <c r="D170" s="1550"/>
      <c r="E170" s="1545"/>
      <c r="F170" s="952" t="str">
        <f>IF('Control Panel'!H1579=0, "Not Available", 'Control Panel'!H1579)</f>
        <v/>
      </c>
      <c r="G170" s="962" t="str">
        <f>IF(OR('Control Panel'!H1579="", 'Control Panel'!H1579=0),  "", VLOOKUP('SKU List'!F170,'Control Panel'!H$1575:I$1586, 2, FALSE ))</f>
        <v/>
      </c>
      <c r="N170" s="969"/>
    </row>
    <row r="171" spans="2:14" ht="20.149999999999999" customHeight="1">
      <c r="B171" s="969"/>
      <c r="C171" s="1549"/>
      <c r="D171" s="1550"/>
      <c r="E171" s="1545"/>
      <c r="F171" s="952" t="str">
        <f>IF('Control Panel'!H1585=0, "Not Available", 'Control Panel'!H1585)</f>
        <v/>
      </c>
      <c r="G171" s="962" t="str">
        <f>IF(OR('Control Panel'!H1585="", 'Control Panel'!H1585=0),  "", VLOOKUP('SKU List'!F171,'Control Panel'!H$1575:I$1586, 2, FALSE ))</f>
        <v/>
      </c>
      <c r="N171" s="969"/>
    </row>
    <row r="172" spans="2:14" ht="20.149999999999999" customHeight="1">
      <c r="B172" s="969"/>
      <c r="C172" s="1549"/>
      <c r="D172" s="1550"/>
      <c r="E172" s="1545"/>
      <c r="F172" s="952" t="str">
        <f>IF('Control Panel'!H1586=0, "Not Available", 'Control Panel'!H1586)</f>
        <v/>
      </c>
      <c r="G172" s="962" t="str">
        <f>IF(OR('Control Panel'!H1586="", 'Control Panel'!H1586=0),  "", VLOOKUP('SKU List'!F172,'Control Panel'!H$1575:I$1586, 2, FALSE ))</f>
        <v/>
      </c>
      <c r="N172" s="969"/>
    </row>
    <row r="173" spans="2:14" ht="20.149999999999999" customHeight="1">
      <c r="B173" s="969"/>
      <c r="C173" s="1549"/>
      <c r="D173" s="1550"/>
      <c r="E173" s="1545"/>
      <c r="F173" s="952" t="str">
        <f>IF('Control Panel'!H1591=0, "Not Available", 'Control Panel'!H1591)</f>
        <v/>
      </c>
      <c r="G173" s="962" t="str">
        <f>IF(OR('Control Panel'!H1591="", 'Control Panel'!H1591=0),  "", VLOOKUP('SKU List'!F173,'Control Panel'!$H$1590:$I$1595, 2, FALSE ))</f>
        <v/>
      </c>
      <c r="N173" s="969"/>
    </row>
    <row r="174" spans="2:14" ht="20.149999999999999" customHeight="1">
      <c r="B174" s="969"/>
      <c r="C174" s="1549"/>
      <c r="D174" s="1550"/>
      <c r="E174" s="1545"/>
      <c r="F174" s="952" t="str">
        <f>IF('Control Panel'!H1592=0, "Not Available", 'Control Panel'!H1592)</f>
        <v/>
      </c>
      <c r="G174" s="962" t="str">
        <f>IF(OR('Control Panel'!H1592="", 'Control Panel'!H1592=0),  "", VLOOKUP('SKU List'!F174,'Control Panel'!$H$1590:$I$1595, 2, FALSE ))</f>
        <v/>
      </c>
      <c r="N174" s="969"/>
    </row>
    <row r="175" spans="2:14" ht="20.149999999999999" customHeight="1">
      <c r="B175" s="969"/>
      <c r="C175" s="1549"/>
      <c r="D175" s="1550"/>
      <c r="E175" s="1545"/>
      <c r="F175" s="952" t="str">
        <f>IF('Control Panel'!H1593=0, "Not Available", 'Control Panel'!H1593)</f>
        <v/>
      </c>
      <c r="G175" s="962" t="str">
        <f>IF(OR('Control Panel'!H1593="", 'Control Panel'!H1593=0),  "", VLOOKUP('SKU List'!F175,'Control Panel'!$H$1590:$I$1595, 2, FALSE ))</f>
        <v/>
      </c>
      <c r="N175" s="969"/>
    </row>
    <row r="176" spans="2:14" ht="20.149999999999999" customHeight="1">
      <c r="B176" s="969"/>
      <c r="C176" s="1549"/>
      <c r="D176" s="1550"/>
      <c r="E176" s="1545"/>
      <c r="F176" s="952" t="str">
        <f>IF('Control Panel'!H1594=0, "Not Available", 'Control Panel'!H1594)</f>
        <v/>
      </c>
      <c r="G176" s="962" t="str">
        <f>IF(OR('Control Panel'!H1594="", 'Control Panel'!H1594=0),  "", VLOOKUP('SKU List'!F176,'Control Panel'!$H$1590:$I$1595, 2, FALSE ))</f>
        <v/>
      </c>
      <c r="N176" s="969"/>
    </row>
    <row r="177" spans="2:14" ht="20.149999999999999" customHeight="1">
      <c r="B177" s="969"/>
      <c r="C177" s="1549"/>
      <c r="D177" s="1550"/>
      <c r="E177" s="1545"/>
      <c r="F177" s="952" t="str">
        <f>IF('Control Panel'!H1595=0, "Not Available", 'Control Panel'!H1595)</f>
        <v/>
      </c>
      <c r="G177" s="962" t="str">
        <f>IF(OR('Control Panel'!H1595="", 'Control Panel'!H1595=0),  "", VLOOKUP('SKU List'!F177,'Control Panel'!$H$1590:$I$1595, 2, FALSE ))</f>
        <v/>
      </c>
      <c r="N177" s="969"/>
    </row>
    <row r="178" spans="2:14" ht="20.149999999999999" customHeight="1">
      <c r="B178" s="969"/>
      <c r="C178" s="1549"/>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49999999999999" customHeight="1">
      <c r="B179" s="969"/>
      <c r="C179" s="1549"/>
      <c r="D179" s="1571" t="s">
        <v>143</v>
      </c>
      <c r="E179" s="1547" t="s">
        <v>143</v>
      </c>
      <c r="F179" s="956" t="str">
        <f>IF('Control Panel'!D1158=0, "Not Available", 'Control Panel'!D1158)</f>
        <v/>
      </c>
      <c r="G179" s="959" t="str">
        <f>IF(OR('Control Panel'!D1158="", 'Control Panel'!D1158=0), "", VLOOKUP('Control Panel'!D1158,'Control Panel'!$O$3:$P$754, 2, FALSE))</f>
        <v/>
      </c>
      <c r="N179" s="969"/>
    </row>
    <row r="180" spans="2:14" ht="20.149999999999999" customHeight="1">
      <c r="B180" s="969"/>
      <c r="C180" s="1549"/>
      <c r="D180" s="1571"/>
      <c r="E180" s="1567"/>
      <c r="F180" s="832" t="str">
        <f>IF('Control Panel'!D1160=0, "Not Available", 'Control Panel'!D1160)</f>
        <v/>
      </c>
      <c r="G180" s="962" t="str">
        <f>IF(OR('Control Panel'!D1159="", 'Control Panel'!D1159=0), "", VLOOKUP('Control Panel'!D1159,'Control Panel'!$O$3:$P$754, 2, FALSE))</f>
        <v/>
      </c>
      <c r="N180" s="969"/>
    </row>
    <row r="181" spans="2:14" ht="20.149999999999999" customHeight="1">
      <c r="B181" s="969"/>
      <c r="C181" s="1549"/>
      <c r="D181" s="1571"/>
      <c r="E181" s="1548"/>
      <c r="F181" s="952" t="str">
        <f>IF('Control Panel'!D1159=0, "Not Available", 'Control Panel'!D1159)</f>
        <v/>
      </c>
      <c r="G181" s="1240" t="str">
        <f>IF(OR('Control Panel'!D1160="", 'Control Panel'!D1160=0), "", VLOOKUP('Control Panel'!D1160,'Control Panel'!$O$3:$P$754, 2, FALSE))</f>
        <v/>
      </c>
      <c r="N181" s="969"/>
    </row>
    <row r="182" spans="2:14" ht="20.149999999999999" customHeight="1">
      <c r="B182" s="969"/>
      <c r="C182" s="1549"/>
      <c r="D182" s="1554" t="s">
        <v>445</v>
      </c>
      <c r="E182" s="1229" t="s">
        <v>445</v>
      </c>
      <c r="F182" s="1229" t="str">
        <f>IF('Control Panel'!F1524=0, "Not Available", 'Control Panel'!F1524)</f>
        <v/>
      </c>
      <c r="G182" s="962" t="str">
        <f>IF(OR('Control Panel'!F1524="", 'Control Panel'!F1524=0), "", VLOOKUP(F182, 'Control Panel'!$F$1524:$G$1526, 2, FALSE ))</f>
        <v/>
      </c>
      <c r="N182" s="969"/>
    </row>
    <row r="183" spans="2:14" ht="20.149999999999999" customHeight="1">
      <c r="B183" s="969"/>
      <c r="C183" s="1549"/>
      <c r="D183" s="1554"/>
      <c r="E183" s="1231"/>
      <c r="F183" s="1231" t="str">
        <f>IF('Control Panel'!F1525=0, "Not Available", 'Control Panel'!F1525)</f>
        <v/>
      </c>
      <c r="G183" s="962" t="str">
        <f>IF(OR('Control Panel'!F1525="", 'Control Panel'!F1525=0), "", VLOOKUP(F183, 'Control Panel'!$F$1524:$G$1526, 2, FALSE ))</f>
        <v/>
      </c>
      <c r="N183" s="969"/>
    </row>
    <row r="184" spans="2:14" ht="20.149999999999999" customHeight="1">
      <c r="B184" s="969"/>
      <c r="C184" s="1549"/>
      <c r="D184" s="1554"/>
      <c r="E184" s="1230"/>
      <c r="F184" s="1230" t="str">
        <f>IF('Control Panel'!F1526=0, "Not Available", 'Control Panel'!F1526)</f>
        <v/>
      </c>
      <c r="G184" s="1240" t="str">
        <f>IF(OR('Control Panel'!F1526="", 'Control Panel'!F1526=0), "", VLOOKUP(F184, 'Control Panel'!$F$1524:$G$1526, 2, FALSE ))</f>
        <v/>
      </c>
      <c r="N184" s="969"/>
    </row>
    <row r="185" spans="2:14" ht="20.149999999999999" customHeight="1">
      <c r="B185" s="969"/>
      <c r="C185" s="1549"/>
      <c r="D185" s="979" t="s">
        <v>1370</v>
      </c>
      <c r="E185" s="1229" t="s">
        <v>1370</v>
      </c>
      <c r="F185" s="1229" t="str">
        <f>IF('Control Panel'!G1639=0, "Not Available", 'Control Panel'!G1639)</f>
        <v/>
      </c>
      <c r="G185" s="962" t="str">
        <f>IF('Control Panel'!G1639="", "", VLOOKUP('Control Panel'!G1639,'Control Panel'!$O$3:$P$754, 2, FALSE))</f>
        <v/>
      </c>
      <c r="N185" s="969"/>
    </row>
    <row r="186" spans="2:14" ht="20.149999999999999" customHeight="1">
      <c r="B186" s="969"/>
      <c r="C186" s="1228"/>
      <c r="D186" s="1232"/>
      <c r="E186" s="1230"/>
      <c r="F186" s="1230"/>
      <c r="G186" s="1240"/>
      <c r="N186" s="969"/>
    </row>
    <row r="187" spans="2:14" ht="20.149999999999999" customHeight="1">
      <c r="B187" s="969"/>
      <c r="C187" s="1228"/>
      <c r="D187" s="1554" t="s">
        <v>7374</v>
      </c>
      <c r="E187" s="1231" t="s">
        <v>7408</v>
      </c>
      <c r="F187" s="952" t="str">
        <f>IF('Control Panel'!C1663=0, "Not Available", 'Control Panel'!C1663)</f>
        <v/>
      </c>
      <c r="G187" s="962" t="str">
        <f>IF(OR('Control Panel'!C1663="", 'Control Panel'!C1663=0), "",'Control Panel'!P716)</f>
        <v/>
      </c>
      <c r="N187" s="969"/>
    </row>
    <row r="188" spans="2:14" ht="20.149999999999999" customHeight="1">
      <c r="B188" s="969"/>
      <c r="C188" s="1228"/>
      <c r="D188" s="1554"/>
      <c r="E188" s="1231" t="s">
        <v>549</v>
      </c>
      <c r="F188" s="952" t="str">
        <f>IF('Control Panel'!F1663=0, "Not Available", 'Control Panel'!F1663)</f>
        <v/>
      </c>
      <c r="G188" s="962" t="str">
        <f>IF(OR('Control Panel'!F1663="", 'Control Panel'!F1663=0), "",'Control Panel'!P717)</f>
        <v/>
      </c>
      <c r="N188" s="969"/>
    </row>
    <row r="189" spans="2:14" ht="20.149999999999999" customHeight="1">
      <c r="B189" s="969"/>
      <c r="C189" s="1228"/>
      <c r="D189" s="1554"/>
      <c r="E189" s="1231" t="s">
        <v>550</v>
      </c>
      <c r="F189" s="952" t="str">
        <f>IF('Control Panel'!I1663=0, "Not Available",'Control Panel'!I1663)</f>
        <v/>
      </c>
      <c r="G189" s="962" t="str">
        <f>IF(OR('Control Panel'!I1663="", 'Control Panel'!I1663=0), "",'Control Panel'!P718)</f>
        <v/>
      </c>
      <c r="N189" s="969"/>
    </row>
    <row r="190" spans="2:14" ht="20.149999999999999" customHeight="1">
      <c r="B190" s="969"/>
      <c r="C190" s="1228"/>
      <c r="D190" s="1554"/>
      <c r="E190" s="1231" t="s">
        <v>7408</v>
      </c>
      <c r="F190" s="952" t="str">
        <f>IF('Control Panel'!F1674=0, "Not Available",'Control Panel'!F1674)</f>
        <v/>
      </c>
      <c r="G190" s="962" t="str">
        <f>IF(OR('Control Panel'!F1674="", 'Control Panel'!F1674=0), "",'Control Panel'!P720)</f>
        <v/>
      </c>
      <c r="N190" s="969"/>
    </row>
    <row r="191" spans="2:14" ht="20.149999999999999" customHeight="1">
      <c r="B191" s="969"/>
      <c r="C191" s="1228"/>
      <c r="D191" s="1554"/>
      <c r="E191" s="1231" t="s">
        <v>549</v>
      </c>
      <c r="F191" s="952" t="str">
        <f>IF('Control Panel'!M1674=0, "Not Available",'Control Panel'!M1674)</f>
        <v/>
      </c>
      <c r="G191" s="962" t="str">
        <f>IF(OR('Control Panel'!M1674="", 'Control Panel'!M1674=0), "",'Control Panel'!P721)</f>
        <v/>
      </c>
      <c r="N191" s="969"/>
    </row>
    <row r="192" spans="2:14" ht="20.149999999999999" customHeight="1">
      <c r="B192" s="969"/>
      <c r="C192" s="1228"/>
      <c r="D192" s="1554"/>
      <c r="E192" s="1230" t="s">
        <v>550</v>
      </c>
      <c r="F192" s="1241" t="str">
        <f>IF('Control Panel'!T1674=0, "Not Available",'Control Panel'!T1674)</f>
        <v/>
      </c>
      <c r="G192" s="1240" t="str">
        <f>IF(OR('Control Panel'!T1674="", 'Control Panel'!T1674=0), "",'Control Panel'!P722)</f>
        <v/>
      </c>
      <c r="N192" s="969"/>
    </row>
    <row r="193" spans="2:14" ht="20.149999999999999" customHeight="1">
      <c r="B193" s="969"/>
      <c r="C193" s="1549"/>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49999999999999" customHeight="1">
      <c r="B194" s="969"/>
      <c r="C194" s="1549"/>
      <c r="D194" s="1554" t="s">
        <v>309</v>
      </c>
      <c r="E194" s="1544" t="s">
        <v>309</v>
      </c>
      <c r="F194" s="956" t="str">
        <f>IF('Control Panel'!I1323=0, "Not Available", 'Control Panel'!I1323)</f>
        <v/>
      </c>
      <c r="G194" s="959" t="str">
        <f>IF(OR('Control Panel'!I1323="", 'Control Panel'!I1323=0), "", VLOOKUP('Control Panel'!I1323,'Control Panel'!$O$3:$P$754, 2, FALSE))</f>
        <v/>
      </c>
      <c r="N194" s="969"/>
    </row>
    <row r="195" spans="2:14" ht="20.149999999999999" customHeight="1">
      <c r="B195" s="969"/>
      <c r="C195" s="1549"/>
      <c r="D195" s="1554"/>
      <c r="E195" s="1545"/>
      <c r="F195" s="952" t="str">
        <f>IF('Control Panel'!I1324=0, "Not Available", 'Control Panel'!I1324)</f>
        <v/>
      </c>
      <c r="G195" s="957" t="str">
        <f>IF(OR('Control Panel'!I1324="", 'Control Panel'!I1324=0), "", VLOOKUP('Control Panel'!I1324,'Control Panel'!$O$3:$P$754, 2, FALSE))</f>
        <v/>
      </c>
      <c r="N195" s="969"/>
    </row>
    <row r="196" spans="2:14" ht="20.149999999999999" customHeight="1">
      <c r="B196" s="969"/>
      <c r="C196" s="1549"/>
      <c r="D196" s="1554"/>
      <c r="E196" s="1545"/>
      <c r="F196" s="952" t="str">
        <f>IF('Control Panel'!I1325=0, "Not Available", 'Control Panel'!I1325)</f>
        <v/>
      </c>
      <c r="G196" s="957" t="str">
        <f>IF(OR('Control Panel'!I1325="", 'Control Panel'!I1325=0), "", VLOOKUP('Control Panel'!I1325,'Control Panel'!$O$3:$P$754, 2, FALSE))</f>
        <v/>
      </c>
      <c r="N196" s="969"/>
    </row>
    <row r="197" spans="2:14" ht="20.149999999999999" customHeight="1">
      <c r="B197" s="969"/>
      <c r="C197" s="1549"/>
      <c r="D197" s="1554"/>
      <c r="E197" s="1551"/>
      <c r="F197" s="955" t="str">
        <f>IF('Control Panel'!I1326=0, "Not Available", 'Control Panel'!I1326)</f>
        <v/>
      </c>
      <c r="G197" s="958" t="str">
        <f>IF(OR('Control Panel'!I1326="", 'Control Panel'!I1326=0), "", VLOOKUP('Control Panel'!I1326,'Control Panel'!$O$3:$P$754, 2, FALSE))</f>
        <v/>
      </c>
      <c r="N197" s="969"/>
    </row>
    <row r="198" spans="2:14" ht="20.149999999999999" customHeight="1">
      <c r="B198" s="969"/>
      <c r="C198" s="1549"/>
      <c r="D198" s="1550" t="s">
        <v>76</v>
      </c>
      <c r="E198" s="1544" t="s">
        <v>92</v>
      </c>
      <c r="F198" s="956" t="str">
        <f>IF('Control Panel'!I1084=0, "Not Available", 'Control Panel'!I1084)</f>
        <v/>
      </c>
      <c r="G198" s="957" t="str">
        <f>IF(OR('Control Panel'!I2179="", 'Control Panel'!I1084=0), "", VLOOKUP('Control Panel'!I1084,'Control Panel'!$O$3:$P$754, 2, FALSE))</f>
        <v/>
      </c>
      <c r="N198" s="969"/>
    </row>
    <row r="199" spans="2:14" ht="20.149999999999999" customHeight="1">
      <c r="B199" s="969"/>
      <c r="C199" s="1549"/>
      <c r="D199" s="1550"/>
      <c r="E199" s="1545"/>
      <c r="F199" s="952" t="str">
        <f>IF('Control Panel'!E1095=0, "Not Available", 'Control Panel'!E1095)</f>
        <v/>
      </c>
      <c r="G199" s="957" t="str">
        <f>IF(OR('Control Panel'!E1095="", 'Control Panel'!E1095=0), "", VLOOKUP('Control Panel'!E1095,'Control Panel'!$O$3:$P$754, 2, FALSE))</f>
        <v/>
      </c>
      <c r="N199" s="969"/>
    </row>
    <row r="200" spans="2:14" ht="20.149999999999999" customHeight="1">
      <c r="B200" s="969"/>
      <c r="C200" s="1549"/>
      <c r="D200" s="1550"/>
      <c r="E200" s="1545"/>
      <c r="F200" s="952" t="str">
        <f>IF('Control Panel'!J1095=0, "Not Available", 'Control Panel'!J1095)</f>
        <v/>
      </c>
      <c r="G200" s="957" t="str">
        <f>IF(OR('Control Panel'!J1095="", 'Control Panel'!J1095=0), "", VLOOKUP('Control Panel'!J1095,'Control Panel'!$O$3:$P$754, 2, FALSE))</f>
        <v/>
      </c>
      <c r="N200" s="969"/>
    </row>
    <row r="201" spans="2:14" ht="20.149999999999999" customHeight="1">
      <c r="B201" s="969"/>
      <c r="C201" s="1549"/>
      <c r="D201" s="1550"/>
      <c r="E201" s="1545"/>
      <c r="F201" s="952" t="str">
        <f>IF('Control Panel'!O1095=0, "Not Available", 'Control Panel'!O1095)</f>
        <v/>
      </c>
      <c r="G201" s="957" t="str">
        <f>IF(OR('Control Panel'!O1095="", 'Control Panel'!O1095=0), "", VLOOKUP('Control Panel'!O1095,'Control Panel'!$O$3:$P$754, 2, FALSE))</f>
        <v/>
      </c>
      <c r="N201" s="969"/>
    </row>
    <row r="202" spans="2:14" ht="20.149999999999999" customHeight="1">
      <c r="B202" s="969"/>
      <c r="C202" s="1549"/>
      <c r="D202" s="1550"/>
      <c r="E202" s="1545"/>
      <c r="F202" s="952" t="str">
        <f>IF('Control Panel'!I1101=0, "Not Available", 'Control Panel'!I1101)</f>
        <v/>
      </c>
      <c r="G202" s="957" t="str">
        <f>IF(OR('Control Panel'!I1101="", 'Control Panel'!I1101=0), "", VLOOKUP('Control Panel'!I1101,'Control Panel'!$O$3:$P$754, 2, FALSE))</f>
        <v/>
      </c>
      <c r="N202" s="969"/>
    </row>
    <row r="203" spans="2:14" ht="20.149999999999999" customHeight="1">
      <c r="B203" s="969"/>
      <c r="C203" s="1549"/>
      <c r="D203" s="1550"/>
      <c r="E203" s="1551"/>
      <c r="F203" s="955" t="str">
        <f>IF('Control Panel'!I1112=0, "Not Available", 'Control Panel'!I1112)</f>
        <v/>
      </c>
      <c r="G203" s="957" t="str">
        <f>IF(OR('Control Panel'!I1112="", 'Control Panel'!I1112=0), "", VLOOKUP('Control Panel'!I1112,'Control Panel'!$O$3:$P$754, 2, FALSE))</f>
        <v/>
      </c>
      <c r="N203" s="969"/>
    </row>
    <row r="204" spans="2:14" ht="20.149999999999999" customHeight="1">
      <c r="B204" s="969"/>
      <c r="C204" s="1549"/>
      <c r="D204" s="1550"/>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49"/>
      <c r="D205" s="1550"/>
      <c r="E205" s="978" t="s">
        <v>1220</v>
      </c>
      <c r="F205" s="964" t="str">
        <f>IF('Control Panel'!E1141=0, "Not Available", 'Control Panel'!E1141)</f>
        <v/>
      </c>
      <c r="G205" s="965" t="str">
        <f>IF(OR('Control Panel'!E1141="", 'Control Panel'!E1141=0), "", VLOOKUP('Control Panel'!E1141,'Control Panel'!$O$3:$P$754, 2, FALSE))</f>
        <v/>
      </c>
      <c r="N205" s="969"/>
    </row>
    <row r="206" spans="2:14" ht="20.149999999999999" customHeight="1">
      <c r="B206" s="969"/>
      <c r="C206" s="1549"/>
      <c r="D206" s="1550"/>
      <c r="E206" s="978" t="s">
        <v>1222</v>
      </c>
      <c r="F206" s="964" t="str">
        <f>IF('Control Panel'!E1145=0, "Not Available", 'Control Panel'!E1145)</f>
        <v/>
      </c>
      <c r="G206" s="965" t="str">
        <f>IF(OR('Control Panel'!E1145="", 'Control Panel'!E1145=0), "", VLOOKUP('Control Panel'!E1145,'Control Panel'!$O$3:$P$754, 2, FALSE))</f>
        <v/>
      </c>
      <c r="N206" s="969"/>
    </row>
    <row r="207" spans="2:14" ht="20.149999999999999" customHeight="1">
      <c r="B207" s="969"/>
      <c r="C207" s="1549"/>
      <c r="D207" s="1550"/>
      <c r="E207" s="984" t="s">
        <v>1218</v>
      </c>
      <c r="F207" s="964" t="str">
        <f>IF('Control Panel'!E1149=0, "Not Available", 'Control Panel'!E1149)</f>
        <v/>
      </c>
      <c r="G207" s="965" t="str">
        <f>IF(OR('Control Panel'!E1149="", 'Control Panel'!E1149=0), "", VLOOKUP('Control Panel'!E1149,'Control Panel'!$O$3:$P$754, 2, FALSE))</f>
        <v/>
      </c>
      <c r="N207" s="969"/>
    </row>
    <row r="208" spans="2:14" ht="20.149999999999999" customHeight="1">
      <c r="B208" s="969"/>
      <c r="C208" s="1549"/>
      <c r="D208" s="1550"/>
      <c r="E208" s="984" t="s">
        <v>1200</v>
      </c>
      <c r="F208" s="964" t="str">
        <f>IF('Control Panel'!E1123=0, "Not Available", 'Control Panel'!E1123)</f>
        <v/>
      </c>
      <c r="G208" s="965" t="str">
        <f>IF(OR('Control Panel'!E1123="", 'Control Panel'!E1123=0), "", VLOOKUP('Control Panel'!E1123,'Control Panel'!$O$3:$P$754, 2, FALSE))</f>
        <v/>
      </c>
      <c r="N208" s="969"/>
    </row>
    <row r="209" spans="2:14" ht="20.149999999999999" customHeight="1">
      <c r="B209" s="969"/>
      <c r="C209" s="1549"/>
      <c r="D209" s="1554" t="s">
        <v>75</v>
      </c>
      <c r="E209" s="1547" t="s">
        <v>75</v>
      </c>
      <c r="F209" s="956" t="str">
        <f>IF('Control Panel'!H1064=0, "Not Available", 'Control Panel'!H1064)</f>
        <v/>
      </c>
      <c r="G209" s="959" t="str">
        <f>IF(OR('Control Panel'!H1064="", 'Control Panel'!H1064=0), "", VLOOKUP('Control Panel'!H1064,'Control Panel'!$O$3:$P$754, 2, FALSE))</f>
        <v/>
      </c>
      <c r="N209" s="969"/>
    </row>
    <row r="210" spans="2:14" ht="20.149999999999999" customHeight="1">
      <c r="B210" s="969"/>
      <c r="C210" s="1549"/>
      <c r="D210" s="1554"/>
      <c r="E210" s="1548"/>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49"/>
      <c r="D211" s="1554" t="s">
        <v>332</v>
      </c>
      <c r="E211" s="1547" t="s">
        <v>332</v>
      </c>
      <c r="F211" s="956" t="str">
        <f>IF('Control Panel'!I1482=0, "Not Available", 'Control Panel'!I1482)</f>
        <v/>
      </c>
      <c r="G211" s="959" t="str">
        <f>IF(OR('Control Panel'!I1482="", 'Control Panel'!I1482=0), "", VLOOKUP('Control Panel'!I1482,'Control Panel'!$O$3:$P$754, 2, FALSE))</f>
        <v/>
      </c>
      <c r="N211" s="969"/>
    </row>
    <row r="212" spans="2:14" ht="20.149999999999999" customHeight="1">
      <c r="B212" s="969"/>
      <c r="C212" s="1549"/>
      <c r="D212" s="1554"/>
      <c r="E212" s="1567"/>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49"/>
      <c r="D213" s="1554" t="s">
        <v>1043</v>
      </c>
      <c r="E213" s="1547" t="s">
        <v>1043</v>
      </c>
      <c r="F213" s="956" t="str">
        <f>IF('Control Panel'!I1494=0, "Not Available", 'Control Panel'!I1494)</f>
        <v/>
      </c>
      <c r="G213" s="959" t="str">
        <f>IF(OR('Control Panel'!I1494="", 'Control Panel'!I1494=0), "", VLOOKUP('Control Panel'!I1494,'Control Panel'!$O$3:$P$754, 2, FALSE))</f>
        <v/>
      </c>
      <c r="N213" s="969"/>
    </row>
    <row r="214" spans="2:14" ht="20.149999999999999" customHeight="1">
      <c r="B214" s="969"/>
      <c r="C214" s="1549"/>
      <c r="D214" s="1554"/>
      <c r="E214" s="1548"/>
      <c r="F214" s="955" t="str">
        <f>IF('Control Panel'!I1496=0, "Not Available", 'Control Panel'!I1496)</f>
        <v/>
      </c>
      <c r="G214" s="958" t="str">
        <f>IF('Control Panel'!I1496="", "", VLOOKUP('SKU List'!F214, 'Control Panel'!I1496:J1496, 2, FALSE))</f>
        <v/>
      </c>
      <c r="N214" s="969"/>
    </row>
    <row r="215" spans="2:14" ht="23.25" customHeight="1">
      <c r="B215" s="969"/>
      <c r="C215" s="1549"/>
      <c r="D215" s="979" t="s">
        <v>1388</v>
      </c>
      <c r="E215" s="978" t="s">
        <v>1388</v>
      </c>
      <c r="F215" s="955" t="str">
        <f>IF('Control Panel'!I1499=0, "Not Available", 'Control Panel'!I1499)</f>
        <v/>
      </c>
      <c r="G215" s="958" t="str">
        <f>IF('Control Panel'!I1499="", "", VLOOKUP('Control Panel'!I1499,'Control Panel'!$O$3:$P$754, 2, FALSE))</f>
        <v/>
      </c>
      <c r="N215" s="969"/>
    </row>
    <row r="216" spans="2:14" ht="20.149999999999999" customHeight="1">
      <c r="B216" s="969"/>
      <c r="C216" s="1549"/>
      <c r="D216" s="1554" t="s">
        <v>3458</v>
      </c>
      <c r="E216" s="1547" t="s">
        <v>4443</v>
      </c>
      <c r="F216" s="956" t="str">
        <f>IF('Control Panel'!I1511=0, "Not Available", 'Control Panel'!I1511)</f>
        <v/>
      </c>
      <c r="G216" s="959" t="str">
        <f>IF(OR('Control Panel'!I1511="", 'Control Panel'!I1511=0), "", VLOOKUP('SKU List'!F216, 'Control Panel'!$I$1511:$J$1512, 2, FALSE))</f>
        <v/>
      </c>
      <c r="N216" s="969"/>
    </row>
    <row r="217" spans="2:14" ht="20.149999999999999" customHeight="1">
      <c r="B217" s="969"/>
      <c r="C217" s="1549"/>
      <c r="D217" s="1554"/>
      <c r="E217" s="1548"/>
      <c r="F217" s="955" t="str">
        <f>IF('Control Panel'!I1512=0, "Not Available", 'Control Panel'!I1512)</f>
        <v/>
      </c>
      <c r="G217" s="958" t="str">
        <f>IF(OR('Control Panel'!I1512="", 'Control Panel'!I1512=0), "", VLOOKUP('SKU List'!F217, 'Control Panel'!$I$1511:$J$1512, 2, FALSE))</f>
        <v/>
      </c>
      <c r="N217" s="969"/>
    </row>
    <row r="218" spans="2:14" ht="20.149999999999999" customHeight="1">
      <c r="B218" s="969"/>
      <c r="C218" s="1549"/>
      <c r="D218" s="1554" t="s">
        <v>333</v>
      </c>
      <c r="E218" s="1547" t="s">
        <v>333</v>
      </c>
      <c r="F218" s="956" t="str">
        <f>IF('Control Panel'!G1558=0, "Not Available", 'Control Panel'!G1558)</f>
        <v/>
      </c>
      <c r="G218" s="959" t="str">
        <f>IF('Control Panel'!G1558="", "", VLOOKUP('Control Panel'!G1558, 'Control Panel'!$O$3:$P$754, 2, FALSE))</f>
        <v/>
      </c>
      <c r="N218" s="969"/>
    </row>
    <row r="219" spans="2:14" ht="20.149999999999999" customHeight="1">
      <c r="B219" s="969"/>
      <c r="C219" s="1549"/>
      <c r="D219" s="1554"/>
      <c r="E219" s="1548"/>
      <c r="F219" s="955" t="str">
        <f>IF('Control Panel'!G1559=0, "Not Available", 'Control Panel'!G1559)</f>
        <v/>
      </c>
      <c r="G219" s="958" t="str">
        <f>IF('Control Panel'!G1559="", "", VLOOKUP('Control Panel'!G1559, 'Control Panel'!$O$3:$P$754, 2, FALSE))</f>
        <v/>
      </c>
      <c r="N219" s="969"/>
    </row>
    <row r="220" spans="2:14" ht="18" customHeight="1">
      <c r="B220" s="969"/>
      <c r="C220" s="1549"/>
      <c r="D220" s="1566" t="s">
        <v>593</v>
      </c>
      <c r="E220" s="1547"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49"/>
      <c r="D221" s="1566"/>
      <c r="E221" s="1567"/>
      <c r="F221" s="952" t="str">
        <f>IF('Control Panel'!E1568=0, "Not Available", 'Control Panel'!E1568)</f>
        <v/>
      </c>
      <c r="G221" s="957" t="str">
        <f>IF(OR('Control Panel'!E1568="",'Control Panel'!E1568=0), "", VLOOKUP(F221,'Control Panel'!$E$1567:$F$1569, 2, FALSE))</f>
        <v/>
      </c>
      <c r="N221" s="969"/>
    </row>
    <row r="222" spans="2:14" ht="20.149999999999999" customHeight="1">
      <c r="B222" s="969"/>
      <c r="C222" s="1549"/>
      <c r="D222" s="1566"/>
      <c r="E222" s="1548"/>
      <c r="F222" s="955" t="str">
        <f>IF('Control Panel'!E1569=0, "Not Available", 'Control Panel'!E1569)</f>
        <v/>
      </c>
      <c r="G222" s="958" t="str">
        <f>IF(OR('Control Panel'!E1569="",'Control Panel'!E1569=0), "", VLOOKUP(F222,'Control Panel'!$E$1567:$F$1569, 2, FALSE))</f>
        <v/>
      </c>
      <c r="N222" s="969"/>
    </row>
    <row r="223" spans="2:14" ht="20.149999999999999" customHeight="1">
      <c r="B223" s="969"/>
      <c r="C223" s="1549"/>
      <c r="D223" s="1566" t="s">
        <v>613</v>
      </c>
      <c r="E223" s="1568" t="s">
        <v>613</v>
      </c>
      <c r="F223" s="956" t="str">
        <f>IF('Control Panel'!J1601=0, "Not Available", 'Control Panel'!J1601)</f>
        <v/>
      </c>
      <c r="G223" s="959" t="str">
        <f>IF(OR('Control Panel'!J1601="", 'Control Panel'!J1601=0), "", VLOOKUP(F223, 'Control Panel'!$J$1601:$K$1603, 2, FALSE))</f>
        <v/>
      </c>
      <c r="N223" s="969"/>
    </row>
    <row r="224" spans="2:14" ht="20.149999999999999" customHeight="1">
      <c r="B224" s="969"/>
      <c r="C224" s="1549"/>
      <c r="D224" s="1566"/>
      <c r="E224" s="1569"/>
      <c r="F224" s="952" t="str">
        <f>IF('Control Panel'!J1602=0, "Not Available", 'Control Panel'!J1602)</f>
        <v/>
      </c>
      <c r="G224" s="957" t="str">
        <f>IF(OR('Control Panel'!J1602="", 'Control Panel'!J1602=0), "", VLOOKUP(F224, 'Control Panel'!$J$1601:$K$1603, 2, FALSE))</f>
        <v/>
      </c>
      <c r="N224" s="969"/>
    </row>
    <row r="225" spans="2:14" ht="20.149999999999999" customHeight="1">
      <c r="B225" s="969"/>
      <c r="C225" s="1549"/>
      <c r="D225" s="1566"/>
      <c r="E225" s="1569"/>
      <c r="F225" s="952" t="str">
        <f>IF('Control Panel'!J1603=0, "Not Available", 'Control Panel'!J1603)</f>
        <v/>
      </c>
      <c r="G225" s="957" t="str">
        <f>IF(OR('Control Panel'!J1603="", 'Control Panel'!J1603=0), "", VLOOKUP(F225, 'Control Panel'!$J$1601:$K$1603, 2, FALSE))</f>
        <v/>
      </c>
      <c r="N225" s="969"/>
    </row>
    <row r="226" spans="2:14" ht="20.149999999999999" customHeight="1">
      <c r="B226" s="969"/>
      <c r="C226" s="1549"/>
      <c r="D226" s="1566"/>
      <c r="E226" s="1569"/>
      <c r="F226" s="952" t="str">
        <f>IF('Control Panel'!J1611=0, "Not Available", 'Control Panel'!J1611)</f>
        <v/>
      </c>
      <c r="G226" s="957" t="str">
        <f>IF(OR('Control Panel'!J1611="", 'Control Panel'!J1611=0), "", VLOOKUP(F226, 'Control Panel'!$J$1611:$K$1611, 2, FALSE))</f>
        <v/>
      </c>
      <c r="N226" s="969"/>
    </row>
    <row r="227" spans="2:14" ht="20.149999999999999" customHeight="1">
      <c r="B227" s="969"/>
      <c r="C227" s="1549"/>
      <c r="D227" s="1566"/>
      <c r="E227" s="1570"/>
      <c r="F227" s="955" t="str">
        <f>IF('Control Panel'!J1620=0, "Not Available", 'Control Panel'!J1620)</f>
        <v/>
      </c>
      <c r="G227" s="958" t="str">
        <f>IF(OR('Control Panel'!J1620="", 'Control Panel'!J1620=0), "", VLOOKUP(F227, 'Control Panel'!$J$1620:$K$1620, 2, FALSE))</f>
        <v/>
      </c>
      <c r="N227" s="969"/>
    </row>
    <row r="228" spans="2:14" ht="20.149999999999999" customHeight="1">
      <c r="B228" s="969"/>
      <c r="C228" s="1549"/>
      <c r="D228" s="1566" t="s">
        <v>1113</v>
      </c>
      <c r="E228" s="1568" t="s">
        <v>1113</v>
      </c>
      <c r="F228" s="956" t="str">
        <f>IF('Control Panel'!C1628=0, "Not Available", 'Control Panel'!C1628)</f>
        <v/>
      </c>
      <c r="G228" s="959" t="str">
        <f>IF(OR('Control Panel'!C1628="", 'Control Panel'!C1628=0), "", VLOOKUP(F228, 'Control Panel'!$C$1628:$D$1629, 2, FALSE))</f>
        <v/>
      </c>
      <c r="N228" s="969"/>
    </row>
    <row r="229" spans="2:14" ht="20.149999999999999" customHeight="1">
      <c r="B229" s="969"/>
      <c r="C229" s="1549"/>
      <c r="D229" s="1566"/>
      <c r="E229" s="1569"/>
      <c r="F229" s="952" t="str">
        <f>IF('Control Panel'!C1629=0, "Not Available", 'Control Panel'!C1629)</f>
        <v/>
      </c>
      <c r="G229" s="957" t="str">
        <f>IF(OR('Control Panel'!C1629="", 'Control Panel'!C1629=0), "", VLOOKUP(F229, 'Control Panel'!$C$1628:$D$1629, 2, FALSE))</f>
        <v/>
      </c>
      <c r="N229" s="969"/>
    </row>
    <row r="230" spans="2:14" ht="20.149999999999999" customHeight="1">
      <c r="B230" s="969"/>
      <c r="C230" s="1549"/>
      <c r="D230" s="1566"/>
      <c r="E230" s="1569"/>
      <c r="F230" s="952"/>
      <c r="G230" s="957"/>
      <c r="N230" s="969"/>
    </row>
    <row r="231" spans="2:14" ht="20.149999999999999" customHeight="1">
      <c r="B231" s="969"/>
      <c r="C231" s="1549"/>
      <c r="D231" s="1566"/>
      <c r="E231" s="1569"/>
      <c r="F231" s="955"/>
      <c r="G231" s="958"/>
      <c r="N231" s="969"/>
    </row>
    <row r="232" spans="2:14" ht="20.149999999999999" customHeight="1">
      <c r="B232" s="969"/>
      <c r="C232" s="1549"/>
      <c r="D232" s="1233" t="s">
        <v>7371</v>
      </c>
      <c r="E232" s="983" t="s">
        <v>7371</v>
      </c>
      <c r="F232" s="964" t="str">
        <f>IF('Control Panel'!I1658=0, "Not Available", 'Control Panel'!I1658)</f>
        <v/>
      </c>
      <c r="G232" s="965" t="str">
        <f>IF(OR('Control Panel'!D1658="", 'Control Panel'!D1658=0), "",'Control Panel'!J1658)</f>
        <v/>
      </c>
      <c r="N232" s="969"/>
    </row>
    <row r="233" spans="2:14" ht="20.149999999999999"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49999999999999" hidden="1" customHeight="1">
      <c r="B234" s="969"/>
      <c r="C234" s="1549"/>
      <c r="D234" s="1564" t="s">
        <v>12</v>
      </c>
      <c r="E234" s="1565" t="s">
        <v>12</v>
      </c>
    </row>
    <row r="235" spans="2:14" ht="20.149999999999999" hidden="1" customHeight="1">
      <c r="B235" s="969"/>
      <c r="C235" s="1549"/>
      <c r="D235" s="1564"/>
      <c r="E235" s="1565"/>
    </row>
    <row r="236" spans="2:14" ht="20.149999999999999" hidden="1" customHeight="1" thickBot="1">
      <c r="B236" s="969"/>
      <c r="C236" s="1549"/>
      <c r="D236" s="1564"/>
      <c r="E236" s="1565"/>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49999999999999" customHeight="1">
      <c r="F239" s="948"/>
    </row>
    <row r="240" spans="2:14" s="836" customFormat="1" ht="20.149999999999999" customHeight="1">
      <c r="F240" s="948"/>
    </row>
    <row r="241" spans="6:6" s="836" customFormat="1" ht="20.149999999999999" customHeight="1">
      <c r="F241" s="948"/>
    </row>
    <row r="242" spans="6:6" s="836" customFormat="1" ht="20.149999999999999" customHeight="1">
      <c r="F242" s="948"/>
    </row>
    <row r="243" spans="6:6" s="836" customFormat="1" ht="20.149999999999999" customHeight="1">
      <c r="F243" s="948"/>
    </row>
    <row r="244" spans="6:6" s="836" customFormat="1" ht="20.149999999999999" customHeight="1">
      <c r="F244" s="948"/>
    </row>
    <row r="245" spans="6:6" s="836" customFormat="1" ht="20.149999999999999" customHeight="1">
      <c r="F245" s="948"/>
    </row>
    <row r="246" spans="6:6" s="836" customFormat="1" ht="20.149999999999999" customHeight="1">
      <c r="F246" s="948"/>
    </row>
    <row r="247" spans="6:6" s="836" customFormat="1" ht="20.149999999999999" customHeight="1">
      <c r="F247" s="948"/>
    </row>
    <row r="248" spans="6:6" s="836" customFormat="1" ht="20.149999999999999" customHeight="1">
      <c r="F248" s="948"/>
    </row>
    <row r="249" spans="6:6" s="836" customFormat="1" ht="20.149999999999999" customHeight="1">
      <c r="F249" s="948"/>
    </row>
    <row r="250" spans="6:6" s="836" customFormat="1" ht="20.149999999999999" customHeight="1">
      <c r="F250" s="948"/>
    </row>
    <row r="251" spans="6:6" s="836" customFormat="1" ht="20.149999999999999" customHeight="1">
      <c r="F251" s="948"/>
    </row>
    <row r="252" spans="6:6" s="836" customFormat="1" ht="20.149999999999999" customHeight="1">
      <c r="F252" s="948"/>
    </row>
    <row r="253" spans="6:6" s="836" customFormat="1" ht="20.149999999999999" customHeight="1">
      <c r="F253" s="948"/>
    </row>
    <row r="254" spans="6:6" s="836" customFormat="1" ht="20.149999999999999" customHeight="1">
      <c r="F254" s="948"/>
    </row>
    <row r="255" spans="6:6" s="836" customFormat="1" ht="20.149999999999999" customHeight="1">
      <c r="F255" s="948"/>
    </row>
    <row r="256" spans="6:6" s="836" customFormat="1" ht="20.149999999999999" customHeight="1">
      <c r="F256" s="948"/>
    </row>
    <row r="257" spans="6:6" s="836" customFormat="1" ht="20.149999999999999" customHeight="1">
      <c r="F257" s="948"/>
    </row>
    <row r="258" spans="6:6" s="836" customFormat="1" ht="20.149999999999999" customHeight="1">
      <c r="F258" s="948"/>
    </row>
    <row r="259" spans="6:6" s="836" customFormat="1" ht="20.149999999999999" customHeight="1">
      <c r="F259" s="948"/>
    </row>
    <row r="260" spans="6:6" s="836" customFormat="1" ht="20.149999999999999" customHeight="1">
      <c r="F260" s="948"/>
    </row>
    <row r="261" spans="6:6" s="836" customFormat="1" ht="20.149999999999999" customHeight="1">
      <c r="F261" s="948"/>
    </row>
    <row r="262" spans="6:6" s="836" customFormat="1" ht="20.149999999999999" customHeight="1">
      <c r="F262" s="948"/>
    </row>
    <row r="263" spans="6:6" s="836" customFormat="1" ht="20.149999999999999" customHeight="1">
      <c r="F263" s="948"/>
    </row>
    <row r="264" spans="6:6" s="836" customFormat="1" ht="20.149999999999999" customHeight="1">
      <c r="F264" s="948"/>
    </row>
    <row r="265" spans="6:6" s="836" customFormat="1" ht="20.149999999999999" customHeight="1">
      <c r="F265" s="948"/>
    </row>
    <row r="266" spans="6:6" s="836" customFormat="1" ht="20.149999999999999" customHeight="1">
      <c r="F266" s="948"/>
    </row>
    <row r="267" spans="6:6" s="836" customFormat="1" ht="20.149999999999999" customHeight="1">
      <c r="F267" s="948"/>
    </row>
    <row r="268" spans="6:6" s="836" customFormat="1" ht="20.149999999999999" customHeight="1">
      <c r="F268" s="948"/>
    </row>
    <row r="269" spans="6:6" s="836" customFormat="1" ht="20.149999999999999" customHeight="1">
      <c r="F269" s="948"/>
    </row>
    <row r="270" spans="6:6" s="836" customFormat="1" ht="20.149999999999999" customHeight="1">
      <c r="F270" s="948"/>
    </row>
    <row r="271" spans="6:6" s="836" customFormat="1" ht="20.149999999999999" customHeight="1">
      <c r="F271" s="948"/>
    </row>
    <row r="272" spans="6:6" s="836" customFormat="1" ht="20.149999999999999" customHeight="1">
      <c r="F272" s="948"/>
    </row>
    <row r="273" spans="6:6" s="836" customFormat="1" ht="20.149999999999999" customHeight="1">
      <c r="F273" s="948"/>
    </row>
    <row r="274" spans="6:6" s="836" customFormat="1" ht="20.149999999999999" customHeight="1">
      <c r="F274" s="948"/>
    </row>
    <row r="275" spans="6:6" s="836" customFormat="1" ht="20.149999999999999" customHeight="1">
      <c r="F275" s="948"/>
    </row>
    <row r="276" spans="6:6" s="836" customFormat="1" ht="20.149999999999999" customHeight="1">
      <c r="F276" s="948"/>
    </row>
    <row r="277" spans="6:6" s="836" customFormat="1" ht="20.149999999999999" customHeight="1">
      <c r="F277" s="948"/>
    </row>
    <row r="278" spans="6:6" s="836" customFormat="1" ht="20.149999999999999" customHeight="1">
      <c r="F278" s="948"/>
    </row>
    <row r="279" spans="6:6" s="836" customFormat="1" ht="20.149999999999999" customHeight="1">
      <c r="F279" s="948"/>
    </row>
    <row r="280" spans="6:6" s="836" customFormat="1" ht="20.149999999999999" customHeight="1">
      <c r="F280" s="948"/>
    </row>
    <row r="281" spans="6:6" s="836" customFormat="1" ht="20.149999999999999" customHeight="1">
      <c r="F281" s="948"/>
    </row>
    <row r="282" spans="6:6" s="836" customFormat="1" ht="20.149999999999999" customHeight="1">
      <c r="F282" s="948"/>
    </row>
    <row r="283" spans="6:6" s="836" customFormat="1" ht="20.149999999999999" customHeight="1">
      <c r="F283" s="948"/>
    </row>
    <row r="284" spans="6:6" s="836" customFormat="1" ht="20.149999999999999" customHeight="1">
      <c r="F284" s="948"/>
    </row>
    <row r="285" spans="6:6" s="836" customFormat="1" ht="20.149999999999999" customHeight="1">
      <c r="F285" s="948"/>
    </row>
    <row r="286" spans="6:6" s="836" customFormat="1" ht="20.149999999999999" customHeight="1">
      <c r="F286" s="948"/>
    </row>
    <row r="287" spans="6:6" s="836" customFormat="1" ht="20.149999999999999" customHeight="1">
      <c r="F287" s="948"/>
    </row>
    <row r="288" spans="6:6" s="836" customFormat="1" ht="20.149999999999999" customHeight="1">
      <c r="F288" s="948"/>
    </row>
    <row r="289" spans="6:6" s="836" customFormat="1" ht="20.149999999999999" customHeight="1">
      <c r="F289" s="948"/>
    </row>
    <row r="290" spans="6:6" s="836" customFormat="1" ht="20.149999999999999" customHeight="1">
      <c r="F290" s="948"/>
    </row>
    <row r="291" spans="6:6" s="836" customFormat="1" ht="20.149999999999999" customHeight="1">
      <c r="F291" s="948"/>
    </row>
    <row r="292" spans="6:6" s="836" customFormat="1" ht="20.149999999999999" customHeight="1">
      <c r="F292" s="948"/>
    </row>
    <row r="293" spans="6:6" s="836" customFormat="1" ht="20.149999999999999"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209:D210"/>
    <mergeCell ref="D163:D166"/>
    <mergeCell ref="E163:E166"/>
    <mergeCell ref="D179:D181"/>
    <mergeCell ref="D187:D192"/>
    <mergeCell ref="E179:E181"/>
    <mergeCell ref="E167:E177"/>
    <mergeCell ref="D182:D184"/>
    <mergeCell ref="E228:E231"/>
    <mergeCell ref="D228:D231"/>
    <mergeCell ref="E223:E227"/>
    <mergeCell ref="D211:D212"/>
    <mergeCell ref="E218:E219"/>
    <mergeCell ref="D216:D217"/>
    <mergeCell ref="E216:E217"/>
    <mergeCell ref="E211:E212"/>
    <mergeCell ref="D218:D219"/>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16:E119"/>
    <mergeCell ref="E120:E126"/>
    <mergeCell ref="E113:E114"/>
    <mergeCell ref="D106:D114"/>
    <mergeCell ref="E127:E129"/>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1">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1">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1">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5">
      <c r="V37" s="1373"/>
      <c r="W37" s="1373"/>
      <c r="X37" s="1373"/>
      <c r="Y37" s="1373"/>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5">
      <c r="K49" s="226"/>
      <c r="L49" s="226"/>
      <c r="M49" s="1373"/>
      <c r="N49" s="1373"/>
      <c r="O49" s="1373"/>
      <c r="P49" s="1373"/>
      <c r="Q49" s="1373"/>
      <c r="R49" s="1577"/>
      <c r="S49" s="229"/>
      <c r="T49" s="1373"/>
      <c r="U49" s="1373"/>
      <c r="V49" s="1373"/>
      <c r="W49" s="1373"/>
      <c r="X49" s="1373"/>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5">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Props1.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2.xml><?xml version="1.0" encoding="utf-8"?>
<ds:datastoreItem xmlns:ds="http://schemas.openxmlformats.org/officeDocument/2006/customXml" ds:itemID="{457C0387-45E6-4717-89C5-34046E6F52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98fb76-9a2a-468e-b3b9-73e6011ded53"/>
    <ds:schemaRef ds:uri="1e9946e3-f9a0-41e4-9b22-58e2cc8fa9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d998fb76-9a2a-468e-b3b9-73e6011ded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Mariano Carro Arrubarrena</cp:lastModifiedBy>
  <cp:lastPrinted>2015-07-25T01:27:17Z</cp:lastPrinted>
  <dcterms:created xsi:type="dcterms:W3CDTF">2013-02-26T23:22:46Z</dcterms:created>
  <dcterms:modified xsi:type="dcterms:W3CDTF">2016-03-11T17:26:00Z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