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tables/table1.xml" ContentType="application/vnd.openxmlformats-officedocument.spreadsheetml.table+xml"/>
  <Override PartName="/xl/drawings/drawing8.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mc:AlternateContent xmlns:mc="http://schemas.openxmlformats.org/markup-compatibility/2006">
    <mc:Choice Requires="x15">
      <x15ac:absPath xmlns:x15ac="http://schemas.microsoft.com/office/spreadsheetml/2010/11/ac" url="F:\excel\Ecoomerce sales analysis project\"/>
    </mc:Choice>
  </mc:AlternateContent>
  <xr:revisionPtr revIDLastSave="0" documentId="13_ncr:1_{F241973F-2C6B-418E-8D7F-61BC02AD3167}" xr6:coauthVersionLast="45" xr6:coauthVersionMax="45" xr10:uidLastSave="{00000000-0000-0000-0000-000000000000}"/>
  <bookViews>
    <workbookView xWindow="-120" yWindow="-120" windowWidth="20730" windowHeight="11040" firstSheet="4" activeTab="9" xr2:uid="{00000000-000D-0000-FFFF-FFFF00000000}"/>
  </bookViews>
  <sheets>
    <sheet name="Combo chart(colclustered,area)" sheetId="3" r:id="rId1"/>
    <sheet name="Waterwall chart" sheetId="4" r:id="rId2"/>
    <sheet name="Donut chart" sheetId="5" r:id="rId3"/>
    <sheet name="map " sheetId="6" r:id="rId4"/>
    <sheet name="subcat wise sales" sheetId="7" r:id="rId5"/>
    <sheet name="KPI" sheetId="8" r:id="rId6"/>
    <sheet name="lines" sheetId="9" r:id="rId7"/>
    <sheet name="YOY calculation" sheetId="12" r:id="rId8"/>
    <sheet name="Data" sheetId="1" r:id="rId9"/>
    <sheet name="layout" sheetId="2" r:id="rId10"/>
  </sheets>
  <definedNames>
    <definedName name="_xlchart.v1.0" hidden="1">'Waterwall chart'!$D$4:$D$7</definedName>
    <definedName name="_xlchart.v1.1" hidden="1">'Waterwall chart'!$E$3</definedName>
    <definedName name="_xlchart.v1.2" hidden="1">'Waterwall chart'!$E$4:$E$7</definedName>
    <definedName name="_xlchart.v1.3" hidden="1">'Waterwall chart'!$D$4:$D$7</definedName>
    <definedName name="_xlchart.v1.4" hidden="1">'Waterwall chart'!$E$3</definedName>
    <definedName name="_xlchart.v1.5" hidden="1">'Waterwall chart'!$E$4:$E$7</definedName>
    <definedName name="Slicer_Region">#N/A</definedName>
    <definedName name="Slicer_Segment">#N/A</definedName>
    <definedName name="Slicer_Year">#N/A</definedName>
  </definedNames>
  <calcPr calcId="181029"/>
  <pivotCaches>
    <pivotCache cacheId="18" r:id="rId11"/>
  </pivotCaches>
  <fileRecoveryPr repairLoad="1"/>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4" i="6" l="1"/>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F11" i="12"/>
  <c r="E11" i="12"/>
  <c r="D11" i="12"/>
  <c r="C11" i="12"/>
  <c r="B11" i="12"/>
  <c r="O17" i="9"/>
  <c r="B17" i="9"/>
  <c r="L17" i="9"/>
  <c r="I17" i="9"/>
  <c r="F17" i="9"/>
  <c r="F7" i="6"/>
  <c r="F13" i="6"/>
  <c r="F19" i="6"/>
  <c r="F23" i="6"/>
  <c r="F27" i="6"/>
  <c r="F31" i="6"/>
  <c r="F35" i="6"/>
  <c r="F39" i="6"/>
  <c r="F43" i="6"/>
  <c r="F47" i="6"/>
  <c r="F51" i="6"/>
  <c r="F4" i="6"/>
  <c r="F6" i="6"/>
  <c r="F8" i="6"/>
  <c r="F10" i="6"/>
  <c r="F12" i="6"/>
  <c r="F14" i="6"/>
  <c r="F16" i="6"/>
  <c r="F18" i="6"/>
  <c r="F20" i="6"/>
  <c r="F22" i="6"/>
  <c r="F24" i="6"/>
  <c r="F26" i="6"/>
  <c r="F28" i="6"/>
  <c r="F30" i="6"/>
  <c r="F32" i="6"/>
  <c r="F34" i="6"/>
  <c r="F36" i="6"/>
  <c r="F38" i="6"/>
  <c r="F40" i="6"/>
  <c r="F42" i="6"/>
  <c r="F44" i="6"/>
  <c r="F46" i="6"/>
  <c r="F48" i="6"/>
  <c r="F50" i="6"/>
  <c r="F52" i="6"/>
  <c r="F5" i="6"/>
  <c r="F9" i="6"/>
  <c r="F11" i="6"/>
  <c r="F15" i="6"/>
  <c r="F17" i="6"/>
  <c r="F21" i="6"/>
  <c r="F25" i="6"/>
  <c r="F29" i="6"/>
  <c r="F33" i="6"/>
  <c r="F37" i="6"/>
  <c r="F41" i="6"/>
  <c r="F45" i="6"/>
  <c r="F49" i="6"/>
  <c r="F53" i="6"/>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7" i="4"/>
  <c r="D6" i="4"/>
  <c r="D5" i="4"/>
  <c r="D4" i="4"/>
  <c r="E4" i="4"/>
</calcChain>
</file>

<file path=xl/sharedStrings.xml><?xml version="1.0" encoding="utf-8"?>
<sst xmlns="http://schemas.openxmlformats.org/spreadsheetml/2006/main" count="130134" uniqueCount="10959">
  <si>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</si>
  <si>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</si>
  <si>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</si>
  <si>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</si>
  <si>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</si>
  <si>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</si>
  <si>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</si>
  <si>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</si>
  <si>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</si>
  <si>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</si>
  <si>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</si>
  <si>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</si>
  <si>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</si>
  <si>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</si>
  <si>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</si>
  <si>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</si>
  <si>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</si>
  <si>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</si>
  <si>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</si>
  <si>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</si>
  <si>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</si>
  <si>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</si>
  <si>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</si>
  <si>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</si>
  <si>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</si>
  <si>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</si>
  <si>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</si>
  <si>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</si>
  <si>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</si>
  <si>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</si>
  <si>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</si>
  <si>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</si>
  <si>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</si>
  <si>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</si>
  <si>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</si>
  <si>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</si>
  <si>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</si>
  <si>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</si>
  <si>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</si>
  <si>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</si>
  <si>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</si>
  <si>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</si>
  <si>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</si>
  <si>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</si>
  <si>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</si>
  <si>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</si>
  <si>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</si>
  <si>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</si>
  <si>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</si>
  <si>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</si>
  <si>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</si>
  <si>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</si>
  <si>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</si>
  <si>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</si>
  <si>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</si>
  <si>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</si>
  <si>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</si>
  <si>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</si>
  <si>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</si>
  <si>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</si>
  <si>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</si>
  <si>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</si>
  <si>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</si>
  <si>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</si>
  <si>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</si>
  <si>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</si>
  <si>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</si>
  <si>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</si>
  <si>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</si>
  <si>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</si>
  <si>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</si>
  <si>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</si>
  <si>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</si>
  <si>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</si>
  <si>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</si>
  <si>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</si>
  <si>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</si>
  <si>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</si>
  <si>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</si>
  <si>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</si>
  <si>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</si>
  <si>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</si>
  <si>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</si>
  <si>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</si>
  <si>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</si>
  <si>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</si>
  <si>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</si>
  <si>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</si>
  <si>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</si>
  <si>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</si>
  <si>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</si>
  <si>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</si>
  <si>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</si>
  <si>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</si>
  <si>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</si>
  <si>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</si>
  <si>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</si>
  <si>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</si>
  <si>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</si>
  <si>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</si>
  <si>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</si>
  <si>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</si>
  <si>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</si>
  <si>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</si>
  <si>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</si>
  <si>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</si>
  <si>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</si>
  <si>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</si>
  <si>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</si>
  <si>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</si>
  <si>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</si>
  <si>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</si>
  <si>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</si>
  <si>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</si>
  <si>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</si>
  <si>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</si>
  <si>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</si>
  <si>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</si>
  <si>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</si>
  <si>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</si>
  <si>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</si>
  <si>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</si>
  <si>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</si>
  <si>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</si>
  <si>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</si>
  <si>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</si>
  <si>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</si>
  <si>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</si>
  <si>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</si>
  <si>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</si>
  <si>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</si>
  <si>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</si>
  <si>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</si>
  <si>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</si>
  <si>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</si>
  <si>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</si>
  <si>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</si>
  <si>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</si>
  <si>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</si>
  <si>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</si>
  <si>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</si>
  <si>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</si>
  <si>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</si>
  <si>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</si>
  <si>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</si>
  <si>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</si>
  <si>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</si>
  <si>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</si>
  <si>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</si>
  <si>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</si>
  <si>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</si>
  <si>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</si>
  <si>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</si>
  <si>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</si>
  <si>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</si>
  <si>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</si>
  <si>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</si>
  <si>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</si>
  <si>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</si>
  <si>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</si>
  <si>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</si>
  <si>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</si>
  <si>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</si>
  <si>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</si>
  <si>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</si>
  <si>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</si>
  <si>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</si>
  <si>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</si>
  <si>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</si>
  <si>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</si>
  <si>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</si>
  <si>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</si>
  <si>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</si>
  <si>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</si>
  <si>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</si>
  <si>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</si>
  <si>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</si>
  <si>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</si>
  <si>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</si>
  <si>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</si>
  <si>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</si>
  <si>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</si>
  <si>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</si>
  <si>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</si>
  <si>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</si>
  <si>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</si>
  <si>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</si>
  <si>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</si>
  <si>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</si>
  <si>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</si>
  <si>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</si>
  <si>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</si>
  <si>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</si>
  <si>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</si>
  <si>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</si>
  <si>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</si>
  <si>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</si>
  <si>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</si>
  <si>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</si>
  <si>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</si>
  <si>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</si>
  <si>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</si>
  <si>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</si>
  <si>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</si>
  <si>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</si>
  <si>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</si>
  <si>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</si>
  <si>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</si>
  <si>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</si>
  <si>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</si>
  <si>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</si>
  <si>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</si>
  <si>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</si>
  <si>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</si>
  <si>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</si>
  <si>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</si>
  <si>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</si>
  <si>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</si>
  <si>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</si>
  <si>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</si>
  <si>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</si>
  <si>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</si>
  <si>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</si>
  <si>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</si>
  <si>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</si>
  <si>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</si>
  <si>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</si>
  <si>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</si>
  <si>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</si>
  <si>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</si>
  <si>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</si>
  <si>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</si>
  <si>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</si>
  <si>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</si>
  <si>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</si>
  <si>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</si>
  <si>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</si>
  <si>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</si>
  <si>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</si>
  <si>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</si>
  <si>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</si>
  <si>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</si>
  <si>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</si>
  <si>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</si>
  <si>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</si>
  <si>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</si>
  <si>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</si>
  <si>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</si>
  <si>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</si>
  <si>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</si>
  <si>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</si>
  <si>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</si>
  <si>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</si>
  <si>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</si>
  <si>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</si>
  <si>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</si>
  <si>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</si>
  <si>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</si>
  <si>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</si>
  <si>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</si>
  <si>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</si>
  <si>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</si>
  <si>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</si>
  <si>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</si>
  <si>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</si>
  <si>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</si>
  <si>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</si>
  <si>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</si>
  <si>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</si>
  <si>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</si>
  <si>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</si>
  <si>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</si>
  <si>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</si>
  <si>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</si>
  <si>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</si>
  <si>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</si>
  <si>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</si>
  <si>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</si>
  <si>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</si>
  <si>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</si>
  <si>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</si>
  <si>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</si>
  <si>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</si>
  <si>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</si>
  <si>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</si>
  <si>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</si>
  <si>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</si>
  <si>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</si>
  <si>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</si>
  <si>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</si>
  <si>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</si>
  <si>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</si>
  <si>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</si>
  <si>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</si>
  <si>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</si>
  <si>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</si>
  <si>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</si>
  <si>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</si>
  <si>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</si>
  <si>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</si>
  <si>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</si>
  <si>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</si>
  <si>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</si>
  <si>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</si>
  <si>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</si>
  <si>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</si>
  <si>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</si>
  <si>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</si>
  <si>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</si>
  <si>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</si>
  <si>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</si>
  <si>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</si>
  <si>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</si>
  <si>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</si>
  <si>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</si>
  <si>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</si>
  <si>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</si>
  <si>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</si>
  <si>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</si>
  <si>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</si>
  <si>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</si>
  <si>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</si>
  <si>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</si>
  <si>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</si>
  <si>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</si>
  <si>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</si>
  <si>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</si>
  <si>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</si>
  <si>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</si>
  <si>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</si>
  <si>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</si>
  <si>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</si>
  <si>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</si>
  <si>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</si>
  <si>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</si>
  <si>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</si>
  <si>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</si>
  <si>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</si>
  <si>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</si>
  <si>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</si>
  <si>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</si>
  <si>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</si>
  <si>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</si>
  <si>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</si>
  <si>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</si>
  <si>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</si>
  <si>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</si>
  <si>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</si>
  <si>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</si>
  <si>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</si>
  <si>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</si>
  <si>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</si>
  <si>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</si>
  <si>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</si>
  <si>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</si>
  <si>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</si>
  <si>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</si>
  <si>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</si>
  <si>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</si>
  <si>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</si>
  <si>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</si>
  <si>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</si>
  <si>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</si>
  <si>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</si>
  <si>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</si>
  <si>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</si>
  <si>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</si>
  <si>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</si>
  <si>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</si>
  <si>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</si>
  <si>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</si>
  <si>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</si>
  <si>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</si>
  <si>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</si>
  <si>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</si>
  <si>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</si>
  <si>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</si>
  <si>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</si>
  <si>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</si>
  <si>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</si>
  <si>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</si>
  <si>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</si>
  <si>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</si>
  <si>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</si>
  <si>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</si>
  <si>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</si>
  <si>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</si>
  <si>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</si>
  <si>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</si>
  <si>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</si>
  <si>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</si>
  <si>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</si>
  <si>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</si>
  <si>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</si>
  <si>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</si>
  <si>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</si>
  <si>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</si>
  <si>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</si>
  <si>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</si>
  <si>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</si>
  <si>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</si>
  <si>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</si>
  <si>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</si>
  <si>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</si>
  <si>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</si>
  <si>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</si>
  <si>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</si>
  <si>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</si>
  <si>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</si>
  <si>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</si>
  <si>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</si>
  <si>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</si>
  <si>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</si>
  <si>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</si>
  <si>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</si>
  <si>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</si>
  <si>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</si>
  <si>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</si>
  <si>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</si>
  <si>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</si>
  <si>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</si>
  <si>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</si>
  <si>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</si>
  <si>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</si>
  <si>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</si>
  <si>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</si>
  <si>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</si>
  <si>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</si>
  <si>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</si>
  <si>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</si>
  <si>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</si>
  <si>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</si>
  <si>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</si>
  <si>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</si>
  <si>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</si>
  <si>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</si>
  <si>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</si>
  <si>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</si>
  <si>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</si>
  <si>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</si>
  <si>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</si>
  <si>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</si>
  <si>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</si>
  <si>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</si>
  <si>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</si>
  <si>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</si>
  <si>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</si>
  <si>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</si>
  <si>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</si>
  <si>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</si>
  <si>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</si>
  <si>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</si>
  <si>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</si>
  <si>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</si>
  <si>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</si>
  <si>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</si>
  <si>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</si>
  <si>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</si>
  <si>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</si>
  <si>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</si>
  <si>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</si>
  <si>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</si>
  <si>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</si>
  <si>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</si>
  <si>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</si>
  <si>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</si>
  <si>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</si>
  <si>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</si>
  <si>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</si>
  <si>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</si>
  <si>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</si>
  <si>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</si>
  <si>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</si>
  <si>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</si>
  <si>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</si>
  <si>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</si>
  <si>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</si>
  <si>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</si>
  <si>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</si>
  <si>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</si>
  <si>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</si>
  <si>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</si>
  <si>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</si>
  <si>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</si>
  <si>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</si>
  <si>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</si>
  <si>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</si>
  <si>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</si>
  <si>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</si>
  <si>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</si>
  <si>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</si>
  <si>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</si>
  <si>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</si>
  <si>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</si>
  <si>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</si>
  <si>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</si>
  <si>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</si>
  <si>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</si>
  <si>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</si>
  <si>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</si>
  <si>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</si>
  <si>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</si>
  <si>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</si>
  <si>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</si>
  <si>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</si>
  <si>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</si>
  <si>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</si>
  <si>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</si>
  <si>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</si>
  <si>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</si>
  <si>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</si>
  <si>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</si>
  <si>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</si>
  <si>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</si>
  <si>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</si>
  <si>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</si>
  <si>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</si>
  <si>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</si>
  <si>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</si>
  <si>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</si>
  <si>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</si>
  <si>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</si>
  <si>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</si>
  <si>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</si>
  <si>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</si>
  <si>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</si>
  <si>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</si>
  <si>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</si>
  <si>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</si>
  <si>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</si>
  <si>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</si>
  <si>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</si>
  <si>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</si>
  <si>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</si>
  <si>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</si>
  <si>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</si>
  <si>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</si>
  <si>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</si>
  <si>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</si>
  <si>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</si>
  <si>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</si>
  <si>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</si>
  <si>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</si>
  <si>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</si>
  <si>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</si>
  <si>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</si>
  <si>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</si>
  <si>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</si>
  <si>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</si>
  <si>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</si>
  <si>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</si>
  <si>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</si>
  <si>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</si>
  <si>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</si>
  <si>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</si>
  <si>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</si>
  <si>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</si>
  <si>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</si>
  <si>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</si>
  <si>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</si>
  <si>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</si>
  <si>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</si>
  <si>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</si>
  <si>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</si>
  <si>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</si>
  <si>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</si>
  <si>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</si>
  <si>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</si>
  <si>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</si>
  <si>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</si>
  <si>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</si>
  <si>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</si>
  <si>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</si>
  <si>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</si>
  <si>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</si>
  <si>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</si>
  <si>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</si>
  <si>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</si>
  <si>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</si>
  <si>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</si>
  <si>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</si>
  <si>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</si>
  <si>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</si>
  <si>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</si>
  <si>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</si>
  <si>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</si>
  <si>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</si>
  <si>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</si>
  <si>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</si>
  <si>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</si>
  <si>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</si>
  <si>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</si>
  <si>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</si>
  <si>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</si>
  <si>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</si>
  <si>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</si>
  <si>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</si>
  <si>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</si>
  <si>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</si>
  <si>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</si>
  <si>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</si>
  <si>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</si>
  <si>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</si>
  <si>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</si>
  <si>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</si>
  <si>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</si>
  <si>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</si>
  <si>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</si>
  <si>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</si>
  <si>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</si>
  <si>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</si>
  <si>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</si>
  <si>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</si>
  <si>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</si>
  <si>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</si>
  <si>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</si>
  <si>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</si>
  <si>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</si>
  <si>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</si>
  <si>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</si>
  <si>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</si>
  <si>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</si>
  <si>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</si>
  <si>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</si>
  <si>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</si>
  <si>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</si>
  <si>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</si>
  <si>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</si>
  <si>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</si>
  <si>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</si>
  <si>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</si>
  <si>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</si>
  <si>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</si>
  <si>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</si>
  <si>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</si>
  <si>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</si>
  <si>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</si>
  <si>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</si>
  <si>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</si>
  <si>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</si>
  <si>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</si>
  <si>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</si>
  <si>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</si>
  <si>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</si>
  <si>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</si>
  <si>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</si>
  <si>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</si>
  <si>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</si>
  <si>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</si>
  <si>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</si>
  <si>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</si>
  <si>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</si>
  <si>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</si>
  <si>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</si>
  <si>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</si>
  <si>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</si>
  <si>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</si>
  <si>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</si>
  <si>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</si>
  <si>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</si>
  <si>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</si>
  <si>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</si>
  <si>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</si>
  <si>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</si>
  <si>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</si>
  <si>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</si>
  <si>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</si>
  <si>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</si>
  <si>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</si>
  <si>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</si>
  <si>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</si>
  <si>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</si>
  <si>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</si>
  <si>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</si>
  <si>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</si>
  <si>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</si>
  <si>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</si>
  <si>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</si>
  <si>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</si>
  <si>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</si>
  <si>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</si>
  <si>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</si>
  <si>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</si>
  <si>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</si>
  <si>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</si>
  <si>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</si>
  <si>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</si>
  <si>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</si>
  <si>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</si>
  <si>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</si>
  <si>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</si>
  <si>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</si>
  <si>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</si>
  <si>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</si>
  <si>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</si>
  <si>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</si>
  <si>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</si>
  <si>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</si>
  <si>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</si>
  <si>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</si>
  <si>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</si>
  <si>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</si>
  <si>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</si>
  <si>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</si>
  <si>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</si>
  <si>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</si>
  <si>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</si>
  <si>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</si>
  <si>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</si>
  <si>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</si>
  <si>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</si>
  <si>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</si>
  <si>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</si>
  <si>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</si>
  <si>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</si>
  <si>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</si>
  <si>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</si>
  <si>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</si>
  <si>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</si>
  <si>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</si>
  <si>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</si>
  <si>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</si>
  <si>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</si>
  <si>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</si>
  <si>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</si>
  <si>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</si>
  <si>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</si>
  <si>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</si>
  <si>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</si>
  <si>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</si>
  <si>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</si>
  <si>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</si>
  <si>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</si>
  <si>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</si>
  <si>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</si>
  <si>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</si>
  <si>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</si>
  <si>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</si>
  <si>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</si>
  <si>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</si>
  <si>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</si>
  <si>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</si>
  <si>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</si>
  <si>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</si>
  <si>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</si>
  <si>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</si>
  <si>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</si>
  <si>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</si>
  <si>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</si>
  <si>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</si>
  <si>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</si>
  <si>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</si>
  <si>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</si>
  <si>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</si>
  <si>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</si>
  <si>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</si>
  <si>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</si>
  <si>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</si>
  <si>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</si>
  <si>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</si>
  <si>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</si>
  <si>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</si>
  <si>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</si>
  <si>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</si>
  <si>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</si>
  <si>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</si>
  <si>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</si>
  <si>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</si>
  <si>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</si>
  <si>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</si>
  <si>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</si>
  <si>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</si>
  <si>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</si>
  <si>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</si>
  <si>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</si>
  <si>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</si>
  <si>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</si>
  <si>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</si>
  <si>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</si>
  <si>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</si>
  <si>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</si>
  <si>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</si>
  <si>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</si>
  <si>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</si>
  <si>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</si>
  <si>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</si>
  <si>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</si>
  <si>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</si>
  <si>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</si>
  <si>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</si>
  <si>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</si>
  <si>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</si>
  <si>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</si>
  <si>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</si>
  <si>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</si>
  <si>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</si>
  <si>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</si>
  <si>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</si>
  <si>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</si>
  <si>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</si>
  <si>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</si>
  <si>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</si>
  <si>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</si>
  <si>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</si>
  <si>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</si>
  <si>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</si>
  <si>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</si>
  <si>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</si>
  <si>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</si>
  <si>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</si>
  <si>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</si>
  <si>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</si>
  <si>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</si>
  <si>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</si>
  <si>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</si>
  <si>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</si>
  <si>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</si>
  <si>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</si>
  <si>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</si>
  <si>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</si>
  <si>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</si>
  <si>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</si>
  <si>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</si>
  <si>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</si>
  <si>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</si>
  <si>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</si>
  <si>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</si>
  <si>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</si>
  <si>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</si>
  <si>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</si>
  <si>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</si>
  <si>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</si>
  <si>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</si>
  <si>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</si>
  <si>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</si>
  <si>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</si>
  <si>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</si>
  <si>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</si>
  <si>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</si>
  <si>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</si>
  <si>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</si>
  <si>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</si>
  <si>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</si>
  <si>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</si>
  <si>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</si>
  <si>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</si>
  <si>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</si>
  <si>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</si>
  <si>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</si>
  <si>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</si>
  <si>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</si>
  <si>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</si>
  <si>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</si>
  <si>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</si>
  <si>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</si>
  <si>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</si>
  <si>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</si>
  <si>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</si>
  <si>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</si>
  <si>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</si>
  <si>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</si>
  <si>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</si>
  <si>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</si>
  <si>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</si>
  <si>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</si>
  <si>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</si>
  <si>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</si>
  <si>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</si>
  <si>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</si>
  <si>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</si>
  <si>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</si>
  <si>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</si>
  <si>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</si>
  <si>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</si>
  <si>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</si>
  <si>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</si>
  <si>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</si>
  <si>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</si>
  <si>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</si>
  <si>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</si>
  <si>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</si>
  <si>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</si>
  <si>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</si>
  <si>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</si>
  <si>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</si>
  <si>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</si>
  <si>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</si>
  <si>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</si>
  <si>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</si>
  <si>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</si>
  <si>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</si>
  <si>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</si>
  <si>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</si>
  <si>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</si>
  <si>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</si>
  <si>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</si>
  <si>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</si>
  <si>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</si>
  <si>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</si>
  <si>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</si>
  <si>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</si>
  <si>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</si>
  <si>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</si>
  <si>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</si>
  <si>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</si>
  <si>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</si>
  <si>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</si>
  <si>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</si>
  <si>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</si>
  <si>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</si>
  <si>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</si>
  <si>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</si>
  <si>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</si>
  <si>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</si>
  <si>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</si>
  <si>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</si>
  <si>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</si>
  <si>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</si>
  <si>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</si>
  <si>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</si>
  <si>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</si>
  <si>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</si>
  <si>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</si>
  <si>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</si>
  <si>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</si>
  <si>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</si>
  <si>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</si>
  <si>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</si>
  <si>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</si>
  <si>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</si>
  <si>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</si>
  <si>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</si>
  <si>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</si>
  <si>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</si>
  <si>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</si>
  <si>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</si>
  <si>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</si>
  <si>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</si>
  <si>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</si>
  <si>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</si>
  <si>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</si>
  <si>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</si>
  <si>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</si>
  <si>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</si>
  <si>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</si>
  <si>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</si>
  <si>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</si>
  <si>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</si>
  <si>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</si>
  <si>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</si>
  <si>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</si>
  <si>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</si>
  <si>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</si>
  <si>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</si>
  <si>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</si>
  <si>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</si>
  <si>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</si>
  <si>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</si>
  <si>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</si>
  <si>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</si>
  <si>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</si>
  <si>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</si>
  <si>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</si>
  <si>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</si>
  <si>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</si>
  <si>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</si>
  <si>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</si>
  <si>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</si>
  <si>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</si>
  <si>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</si>
  <si>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</si>
  <si>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</si>
  <si>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</si>
  <si>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</si>
  <si>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</si>
  <si>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</si>
  <si>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</si>
  <si>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</si>
  <si>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</si>
  <si>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</si>
  <si>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</si>
  <si>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</si>
  <si>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</si>
  <si>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</si>
  <si>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</si>
  <si>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</si>
  <si>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</si>
  <si>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</si>
  <si>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</si>
  <si>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</si>
  <si>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</si>
  <si>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</si>
  <si>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</si>
  <si>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</si>
  <si>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</si>
  <si>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</si>
  <si>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</si>
  <si>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</si>
  <si>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</si>
  <si>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</si>
  <si>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</si>
  <si>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</si>
  <si>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</si>
  <si>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</si>
  <si>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</si>
  <si>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</si>
  <si>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</si>
  <si>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</si>
  <si>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</si>
  <si>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</si>
  <si>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</si>
  <si>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</si>
  <si>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</si>
  <si>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</si>
  <si>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</si>
  <si>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</si>
  <si>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</si>
  <si>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</si>
  <si>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</si>
  <si>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</si>
  <si>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</si>
  <si>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</si>
  <si>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</si>
  <si>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</si>
  <si>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</si>
  <si>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</si>
  <si>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</si>
  <si>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</si>
  <si>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</si>
  <si>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</si>
  <si>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</si>
  <si>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</si>
  <si>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</si>
  <si>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</si>
  <si>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</si>
  <si>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</si>
  <si>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</si>
  <si>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</si>
  <si>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</si>
  <si>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</si>
  <si>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</si>
  <si>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</si>
  <si>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</si>
  <si>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</si>
  <si>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</si>
  <si>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</si>
  <si>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</si>
  <si>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</si>
  <si>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</si>
  <si>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</si>
  <si>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</si>
  <si>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</si>
  <si>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</si>
  <si>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</si>
  <si>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</si>
  <si>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</si>
  <si>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</si>
  <si>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</si>
  <si>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</si>
  <si>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</si>
  <si>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</si>
  <si>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</si>
  <si>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</si>
  <si>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</si>
  <si>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</si>
  <si>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</si>
  <si>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</si>
  <si>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</si>
  <si>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</si>
  <si>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</si>
  <si>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</si>
  <si>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</si>
  <si>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</si>
  <si>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</si>
  <si>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</si>
  <si>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</si>
  <si>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</si>
  <si>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</si>
  <si>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</si>
  <si>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</si>
  <si>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</si>
  <si>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</si>
  <si>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</si>
  <si>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</si>
  <si>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</si>
  <si>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</si>
  <si>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</si>
  <si>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</si>
  <si>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</si>
  <si>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</si>
  <si>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</si>
  <si>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</si>
  <si>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</si>
  <si>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</si>
  <si>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</si>
  <si>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</si>
  <si>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</si>
  <si>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</si>
  <si>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</si>
  <si>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</si>
  <si>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</si>
  <si>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</si>
  <si>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</si>
  <si>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</si>
  <si>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</si>
  <si>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</si>
  <si>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</si>
  <si>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</si>
  <si>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</si>
  <si>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</si>
  <si>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</si>
  <si>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</si>
  <si>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</si>
  <si>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</si>
  <si>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</si>
  <si>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</si>
  <si>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</si>
  <si>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</si>
  <si>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</si>
  <si>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</si>
  <si>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</si>
  <si>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</si>
  <si>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</si>
  <si>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</si>
  <si>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</si>
  <si>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</si>
  <si>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</si>
  <si>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</si>
  <si>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</si>
  <si>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</si>
  <si>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</si>
  <si>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</si>
  <si>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</si>
  <si>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</si>
  <si>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</si>
  <si>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</si>
  <si>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</si>
  <si>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</si>
  <si>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</si>
  <si>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</si>
  <si>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</si>
  <si>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</si>
  <si>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</si>
  <si>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</si>
  <si>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</si>
  <si>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</si>
  <si>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</si>
  <si>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</si>
  <si>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</si>
  <si>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</si>
  <si>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</si>
  <si>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</si>
  <si>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</si>
  <si>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</si>
  <si>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</si>
  <si>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</si>
  <si>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</si>
  <si>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</si>
  <si>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</si>
  <si>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</si>
  <si>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</si>
  <si>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</si>
  <si>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</si>
  <si>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</si>
  <si>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</si>
  <si>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</si>
  <si>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</si>
  <si>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</si>
  <si>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</si>
  <si>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</si>
  <si>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</si>
  <si>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</si>
  <si>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</si>
  <si>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</si>
  <si>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</si>
  <si>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</si>
  <si>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</si>
  <si>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</si>
  <si>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</si>
  <si>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</si>
  <si>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</si>
  <si>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</si>
  <si>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</si>
  <si>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</si>
  <si>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</si>
  <si>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</si>
  <si>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</si>
  <si>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</si>
  <si>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</si>
  <si>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</si>
  <si>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</si>
  <si>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</si>
  <si>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</si>
  <si>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</si>
  <si>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</si>
  <si>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</si>
  <si>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</si>
  <si>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</si>
  <si>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</si>
  <si>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</si>
  <si>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</si>
  <si>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</si>
  <si>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</si>
  <si>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</si>
  <si>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</si>
  <si>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</si>
  <si>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</si>
  <si>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</si>
  <si>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</si>
  <si>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</si>
  <si>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</si>
  <si>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</si>
  <si>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</si>
  <si>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</si>
  <si>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</si>
  <si>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</si>
  <si>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</si>
  <si>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</si>
  <si>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</si>
  <si>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</si>
  <si>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</si>
  <si>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</si>
  <si>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</si>
  <si>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</si>
  <si>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</si>
  <si>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</si>
  <si>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</si>
  <si>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</si>
  <si>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</si>
  <si>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</si>
  <si>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</si>
  <si>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</si>
  <si>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</si>
  <si>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</si>
  <si>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</si>
  <si>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</si>
  <si>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</si>
  <si>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</si>
  <si>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</si>
  <si>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</si>
  <si>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</si>
  <si>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</si>
  <si>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</si>
  <si>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</si>
  <si>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</si>
  <si>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</si>
  <si>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</si>
  <si>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</si>
  <si>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</si>
  <si>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</si>
  <si>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</si>
  <si>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</si>
  <si>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</si>
  <si>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</si>
  <si>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</si>
  <si>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</si>
  <si>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</si>
  <si>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</si>
  <si>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</si>
  <si>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</si>
  <si>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</si>
  <si>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</si>
  <si>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</si>
  <si>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</si>
  <si>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</si>
  <si>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</si>
  <si>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</si>
  <si>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</si>
  <si>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</si>
  <si>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</si>
  <si>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</si>
  <si>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</si>
  <si>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</si>
  <si>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</si>
  <si>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</si>
  <si>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</si>
  <si>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</si>
  <si>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</si>
  <si>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</si>
  <si>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</si>
  <si>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</si>
  <si>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</si>
  <si>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</si>
  <si>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</si>
  <si>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</si>
  <si>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</si>
  <si>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</si>
  <si>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</si>
  <si>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</si>
  <si>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</si>
  <si>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</si>
  <si>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</si>
  <si>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</si>
  <si>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</si>
  <si>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</si>
  <si>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</si>
  <si>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</si>
  <si>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</si>
  <si>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</si>
  <si>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</si>
  <si>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</si>
  <si>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</si>
  <si>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</si>
  <si>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</si>
  <si>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</si>
  <si>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</si>
  <si>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</si>
  <si>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</si>
  <si>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</si>
  <si>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</si>
  <si>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</si>
  <si>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</si>
  <si>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</si>
  <si>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</si>
  <si>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</si>
  <si>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</si>
  <si>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</si>
  <si>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</si>
  <si>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</si>
  <si>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</si>
  <si>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</si>
  <si>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</si>
  <si>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</si>
  <si>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</si>
  <si>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</si>
  <si>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</si>
  <si>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</si>
  <si>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</si>
  <si>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</si>
  <si>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</si>
  <si>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</si>
  <si>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</si>
  <si>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</si>
  <si>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</si>
  <si>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</si>
  <si>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</si>
  <si>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</si>
  <si>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</si>
  <si>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</si>
  <si>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</si>
  <si>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</si>
  <si>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</si>
  <si>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</si>
  <si>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</si>
  <si>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</si>
  <si>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</si>
  <si>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</si>
  <si>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</si>
  <si>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</si>
  <si>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</si>
  <si>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</si>
  <si>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</si>
  <si>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</si>
  <si>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</si>
  <si>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</si>
  <si>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</si>
  <si>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</si>
  <si>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</si>
  <si>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</si>
  <si>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</si>
  <si>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</si>
  <si>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</si>
  <si>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</si>
  <si>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</si>
  <si>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</si>
  <si>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</si>
  <si>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</si>
  <si>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</si>
  <si>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</si>
  <si>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</si>
  <si>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</si>
  <si>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</si>
  <si>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</si>
  <si>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</si>
  <si>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</si>
  <si>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</si>
  <si>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</si>
  <si>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</si>
  <si>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</si>
  <si>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</si>
  <si>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</si>
  <si>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</si>
  <si>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</si>
  <si>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</si>
  <si>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</si>
  <si>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</si>
  <si>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</si>
  <si>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</si>
  <si>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</si>
  <si>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</si>
  <si>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</si>
  <si>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</si>
  <si>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</si>
  <si>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</si>
  <si>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</si>
  <si>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</si>
  <si>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</si>
  <si>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</si>
  <si>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</si>
  <si>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</si>
  <si>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</si>
  <si>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</si>
  <si>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</si>
  <si>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</si>
  <si>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</si>
  <si>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</si>
  <si>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</si>
  <si>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</si>
  <si>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</si>
  <si>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</si>
  <si>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</si>
  <si>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</si>
  <si>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</si>
  <si>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</si>
  <si>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</si>
  <si>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</si>
  <si>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</si>
  <si>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</si>
  <si>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</si>
  <si>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</si>
  <si>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</si>
  <si>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</si>
  <si>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</si>
  <si>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</si>
  <si>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</si>
  <si>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</si>
  <si>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</si>
  <si>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</si>
  <si>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</si>
  <si>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</si>
  <si>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</si>
  <si>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</si>
  <si>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</si>
  <si>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</si>
  <si>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</si>
  <si>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</si>
  <si>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</si>
  <si>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</si>
  <si>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</si>
  <si>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</si>
  <si>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</si>
  <si>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</si>
  <si>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</si>
  <si>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</si>
  <si>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</si>
  <si>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</si>
  <si>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</si>
  <si>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</si>
  <si>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</si>
  <si>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</si>
  <si>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</si>
  <si>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</si>
  <si>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</si>
  <si>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</si>
  <si>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</si>
  <si>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</si>
  <si>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</si>
  <si>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</si>
  <si>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</si>
  <si>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</si>
  <si>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</si>
  <si>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</si>
  <si>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</si>
  <si>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</si>
  <si>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</si>
  <si>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</si>
  <si>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</si>
  <si>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</si>
  <si>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</si>
  <si>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</si>
  <si>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</si>
  <si>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</si>
  <si>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</si>
  <si>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</si>
  <si>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</si>
  <si>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</si>
  <si>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</si>
  <si>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</si>
  <si>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</si>
  <si>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</si>
  <si>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</si>
  <si>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</si>
  <si>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</si>
  <si>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</si>
  <si>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</si>
  <si>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</si>
  <si>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</si>
  <si>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</si>
  <si>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</si>
  <si>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</si>
  <si>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</si>
  <si>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</si>
  <si>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</si>
  <si>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</si>
  <si>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</si>
  <si>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</si>
  <si>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</si>
  <si>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</si>
  <si>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</si>
  <si>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</si>
  <si>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</si>
  <si>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</si>
  <si>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</si>
  <si>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</si>
  <si>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</si>
  <si>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</si>
  <si>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</si>
  <si>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</si>
  <si>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</si>
  <si>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</si>
  <si>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</si>
  <si>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</si>
  <si>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</si>
  <si>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</si>
  <si>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</si>
  <si>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</si>
  <si>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</si>
  <si>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</si>
  <si>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</si>
  <si>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</si>
  <si>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</si>
  <si>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</si>
  <si>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</si>
  <si>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</si>
  <si>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</si>
  <si>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</si>
  <si>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</si>
  <si>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</si>
  <si>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</si>
  <si>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</si>
  <si>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</si>
  <si>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</si>
  <si>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</si>
  <si>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</si>
  <si>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</si>
  <si>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</si>
  <si>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</si>
  <si>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</si>
  <si>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</si>
  <si>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</si>
  <si>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</si>
  <si>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</si>
  <si>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</si>
  <si>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</si>
  <si>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</si>
  <si>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</si>
  <si>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</si>
  <si>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</si>
  <si>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</si>
  <si>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</si>
  <si>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</si>
  <si>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</si>
  <si>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</si>
  <si>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</si>
  <si>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</si>
  <si>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</si>
  <si>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</si>
  <si>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</si>
  <si>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</si>
  <si>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</si>
  <si>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</si>
  <si>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</si>
  <si>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</si>
  <si>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</si>
  <si>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</si>
  <si>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</si>
  <si>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</si>
  <si>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</si>
  <si>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</si>
  <si>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</si>
  <si>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</si>
  <si>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</si>
  <si>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</si>
  <si>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</si>
  <si>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</si>
  <si>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</si>
  <si>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</si>
  <si>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</si>
  <si>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</si>
  <si>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</si>
  <si>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</si>
  <si>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</si>
  <si>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</si>
  <si>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</si>
  <si>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</si>
  <si>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</si>
  <si>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</si>
  <si>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</si>
  <si>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</si>
  <si>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</si>
  <si>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</si>
  <si>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</si>
  <si>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</si>
  <si>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</si>
  <si>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</si>
  <si>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</si>
  <si>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</si>
  <si>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</si>
  <si>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</si>
  <si>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</si>
  <si>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</si>
  <si>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</si>
  <si>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</si>
  <si>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</si>
  <si>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</si>
  <si>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</si>
  <si>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</si>
  <si>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</si>
  <si>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</si>
  <si>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</si>
  <si>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</si>
  <si>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</si>
  <si>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</si>
  <si>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</si>
  <si>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</si>
  <si>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</si>
  <si>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</si>
  <si>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</si>
  <si>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</si>
  <si>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</si>
  <si>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</si>
  <si>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</si>
  <si>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</si>
  <si>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</si>
  <si>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</si>
  <si>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</si>
  <si>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</si>
  <si>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</si>
  <si>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</si>
  <si>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</si>
  <si>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</si>
  <si>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</si>
  <si>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</si>
  <si>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</si>
  <si>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</si>
  <si>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</si>
  <si>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</si>
  <si>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</si>
  <si>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</si>
  <si>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</si>
  <si>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</si>
  <si>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</si>
  <si>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</si>
  <si>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</si>
  <si>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</si>
  <si>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</si>
  <si>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</si>
  <si>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</si>
  <si>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</si>
  <si>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</si>
  <si>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</si>
  <si>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</si>
  <si>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</si>
  <si>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</si>
  <si>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</si>
  <si>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</si>
  <si>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</si>
  <si>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</si>
  <si>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</si>
  <si>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</si>
  <si>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</si>
  <si>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</si>
  <si>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</si>
  <si>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</si>
  <si>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</si>
  <si>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</si>
  <si>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</si>
  <si>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</si>
  <si>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</si>
  <si>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</si>
  <si>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</si>
  <si>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</si>
  <si>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</si>
  <si>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</si>
  <si>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</si>
  <si>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</si>
  <si>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</si>
  <si>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</si>
  <si>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</si>
  <si>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</si>
  <si>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</si>
  <si>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</si>
  <si>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</si>
  <si>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</si>
  <si>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</si>
  <si>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</si>
  <si>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</si>
  <si>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</si>
  <si>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</si>
  <si>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</si>
  <si>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</si>
  <si>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</si>
  <si>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</si>
  <si>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</si>
  <si>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</si>
  <si>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</si>
  <si>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</si>
  <si>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</si>
  <si>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</si>
  <si>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</si>
  <si>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</si>
  <si>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</si>
  <si>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</si>
  <si>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</si>
  <si>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</si>
  <si>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</si>
  <si>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</si>
  <si>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</si>
  <si>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</si>
  <si>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</si>
  <si>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</si>
  <si>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</si>
  <si>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</si>
  <si>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</si>
  <si>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</si>
  <si>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</si>
  <si>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</si>
  <si>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</si>
  <si>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</si>
  <si>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</si>
  <si>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</si>
  <si>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</si>
  <si>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</si>
  <si>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</si>
  <si>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</si>
  <si>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</si>
  <si>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</si>
  <si>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</si>
  <si>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</si>
  <si>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</si>
  <si>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</si>
  <si>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</si>
  <si>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</si>
  <si>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</si>
  <si>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</si>
  <si>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</si>
  <si>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</si>
  <si>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</si>
  <si>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</si>
  <si>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</si>
  <si>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</si>
  <si>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</si>
  <si>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</si>
  <si>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</si>
  <si>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</si>
  <si>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</si>
  <si>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</si>
  <si>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</si>
  <si>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</si>
  <si>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</si>
  <si>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</si>
  <si>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</si>
  <si>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</si>
  <si>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</si>
  <si>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</si>
  <si>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</si>
  <si>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</si>
  <si>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</si>
  <si>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</si>
  <si>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</si>
  <si>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</si>
  <si>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</si>
  <si>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</si>
  <si>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</si>
  <si>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</si>
  <si>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</si>
  <si>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</si>
  <si>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</si>
  <si>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</si>
  <si>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</si>
  <si>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</si>
  <si>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</si>
  <si>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</si>
  <si>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</si>
  <si>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</si>
  <si>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</si>
  <si>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</si>
  <si>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</si>
  <si>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</si>
  <si>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</si>
  <si>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</si>
  <si>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</si>
  <si>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</si>
  <si>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</si>
  <si>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</si>
  <si>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</si>
  <si>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</si>
  <si>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</si>
  <si>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</si>
  <si>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</si>
  <si>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</si>
  <si>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</si>
  <si>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</si>
  <si>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</si>
  <si>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</si>
  <si>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</si>
  <si>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</si>
  <si>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</si>
  <si>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</si>
  <si>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</si>
  <si>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</si>
  <si>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</si>
  <si>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</si>
  <si>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</si>
  <si>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</si>
  <si>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</si>
  <si>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</si>
  <si>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</si>
  <si>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</si>
  <si>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</si>
  <si>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</si>
  <si>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</si>
  <si>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</si>
  <si>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</si>
  <si>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</si>
  <si>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</si>
  <si>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</si>
  <si>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</si>
  <si>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</si>
  <si>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</si>
  <si>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</si>
  <si>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</si>
  <si>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</si>
  <si>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</si>
  <si>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</si>
  <si>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</si>
  <si>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</si>
  <si>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</si>
  <si>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</si>
  <si>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</si>
  <si>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</si>
  <si>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</si>
  <si>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</si>
  <si>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</si>
  <si>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</si>
  <si>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</si>
  <si>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</si>
  <si>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</si>
  <si>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</si>
  <si>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</si>
  <si>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</si>
  <si>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</si>
  <si>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</si>
  <si>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</si>
  <si>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</si>
  <si>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</si>
  <si>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</si>
  <si>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</si>
  <si>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</si>
  <si>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</si>
  <si>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</si>
  <si>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</si>
  <si>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</si>
  <si>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</si>
  <si>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</si>
  <si>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</si>
  <si>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</si>
  <si>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</si>
  <si>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</si>
  <si>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</si>
  <si>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</si>
  <si>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</si>
  <si>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</si>
  <si>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</si>
  <si>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</si>
  <si>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</si>
  <si>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</si>
  <si>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</si>
  <si>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</si>
  <si>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</si>
  <si>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</si>
  <si>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</si>
  <si>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</si>
  <si>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</si>
  <si>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</si>
  <si>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</si>
  <si>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</si>
  <si>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</si>
  <si>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</si>
  <si>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</si>
  <si>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</si>
  <si>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</si>
  <si>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</si>
  <si>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</si>
  <si>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</si>
  <si>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</si>
  <si>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</si>
  <si>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</si>
  <si>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</si>
  <si>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</si>
  <si>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</si>
  <si>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</si>
  <si>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</si>
  <si>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</si>
  <si>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</si>
  <si>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</si>
  <si>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</si>
  <si>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</si>
  <si>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</si>
  <si>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</si>
  <si>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</si>
  <si>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</si>
  <si>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</si>
  <si>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</si>
  <si>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</si>
  <si>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</si>
  <si>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</si>
  <si>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</si>
  <si>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</si>
  <si>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</si>
  <si>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</si>
  <si>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</si>
  <si>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</si>
  <si>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</si>
  <si>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</si>
  <si>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</si>
  <si>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</si>
  <si>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</si>
  <si>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</si>
  <si>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</si>
  <si>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</si>
  <si>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</si>
  <si>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</si>
  <si>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</si>
  <si>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</si>
  <si>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</si>
  <si>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</si>
  <si>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</si>
  <si>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</si>
  <si>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</si>
  <si>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</si>
  <si>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</si>
  <si>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</si>
  <si>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</si>
  <si>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</si>
  <si>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</si>
  <si>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</si>
  <si>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</si>
  <si>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</si>
  <si>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</si>
  <si>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</si>
  <si>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</si>
  <si>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</si>
  <si>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</si>
  <si>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</si>
  <si>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</si>
  <si>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</si>
  <si>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</si>
  <si>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</si>
  <si>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</si>
  <si>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</si>
  <si>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</si>
  <si>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</si>
  <si>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</si>
  <si>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</si>
  <si>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</si>
  <si>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</si>
  <si>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</si>
  <si>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</si>
  <si>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</si>
  <si>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</si>
  <si>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</si>
  <si>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</si>
  <si>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</si>
  <si>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</si>
  <si>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</si>
  <si>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</si>
  <si>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</si>
  <si>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</si>
  <si>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</si>
  <si>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</si>
  <si>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</si>
  <si>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</si>
  <si>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</si>
  <si>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</si>
  <si>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</si>
  <si>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</si>
  <si>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</si>
  <si>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</si>
  <si>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</si>
  <si>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</si>
  <si>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</si>
  <si>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</si>
  <si>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</si>
  <si>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</si>
  <si>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</si>
  <si>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</si>
  <si>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</si>
  <si>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</si>
  <si>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</si>
  <si>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</si>
  <si>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</si>
  <si>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</si>
  <si>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</si>
  <si>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</si>
  <si>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</si>
  <si>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</si>
  <si>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</si>
  <si>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</si>
  <si>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</si>
  <si>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</si>
  <si>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</si>
  <si>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</si>
  <si>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</si>
  <si>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</si>
  <si>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</si>
  <si>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</si>
  <si>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</si>
  <si>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</si>
  <si>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</si>
  <si>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</si>
  <si>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</si>
  <si>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</si>
  <si>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</si>
  <si>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</si>
  <si>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</si>
  <si>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</si>
  <si>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</si>
  <si>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</si>
  <si>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</si>
  <si>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</si>
  <si>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</si>
  <si>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</si>
  <si>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</si>
  <si>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</si>
  <si>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</si>
  <si>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</si>
  <si>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</si>
  <si>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</si>
  <si>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</si>
  <si>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</si>
  <si>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</si>
  <si>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</si>
  <si>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</si>
  <si>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</si>
  <si>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</si>
  <si>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</si>
  <si>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</si>
  <si>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</si>
  <si>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</si>
  <si>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</si>
  <si>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</si>
  <si>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</si>
  <si>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</si>
  <si>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</si>
  <si>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</si>
  <si>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</si>
  <si>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</si>
  <si>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</si>
  <si>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</si>
  <si>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</si>
  <si>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</si>
  <si>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</si>
  <si>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</si>
  <si>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</si>
  <si>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</si>
  <si>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</si>
  <si>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</si>
  <si>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</si>
  <si>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</si>
  <si>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</si>
  <si>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</si>
  <si>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</si>
  <si>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</si>
  <si>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</si>
  <si>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</si>
  <si>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</si>
  <si>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</si>
  <si>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</si>
  <si>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</si>
  <si>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</si>
  <si>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</si>
  <si>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</si>
  <si>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</si>
  <si>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</si>
  <si>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</si>
  <si>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</si>
  <si>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</si>
  <si>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</si>
  <si>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</si>
  <si>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</si>
  <si>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</si>
  <si>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</si>
  <si>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</si>
  <si>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</si>
  <si>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</si>
  <si>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</si>
  <si>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</si>
  <si>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</si>
  <si>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</si>
  <si>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</si>
  <si>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</si>
  <si>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</si>
  <si>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</si>
  <si>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</si>
  <si>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</si>
  <si>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</si>
  <si>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</si>
  <si>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</si>
  <si>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</si>
  <si>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</si>
  <si>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</si>
  <si>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</si>
  <si>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</si>
  <si>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</si>
  <si>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</si>
  <si>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</si>
  <si>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</si>
  <si>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</si>
  <si>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</si>
  <si>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</si>
  <si>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</si>
  <si>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</si>
  <si>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</si>
  <si>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</si>
  <si>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</si>
  <si>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</si>
  <si>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</si>
  <si>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</si>
  <si>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</si>
  <si>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</si>
  <si>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</si>
  <si>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</si>
  <si>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</si>
  <si>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</si>
  <si>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</si>
  <si>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</si>
  <si>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</si>
  <si>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</si>
  <si>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</si>
  <si>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</si>
  <si>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</si>
  <si>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</si>
  <si>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</si>
  <si>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</si>
  <si>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</si>
  <si>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</si>
  <si>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</si>
  <si>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</si>
  <si>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</si>
  <si>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</si>
  <si>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</si>
  <si>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</si>
  <si>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</si>
  <si>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</si>
  <si>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</si>
  <si>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</si>
  <si>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</si>
  <si>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</si>
  <si>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</si>
  <si>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</si>
  <si>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</si>
  <si>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</si>
  <si>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</si>
  <si>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</si>
  <si>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</si>
  <si>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</si>
  <si>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</si>
  <si>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</si>
  <si>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</si>
  <si>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</si>
  <si>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</si>
  <si>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</si>
  <si>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</si>
  <si>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</si>
  <si>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</si>
  <si>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</si>
  <si>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</si>
  <si>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</si>
  <si>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</si>
  <si>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</si>
  <si>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</si>
  <si>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</si>
  <si>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</si>
  <si>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</si>
  <si>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</si>
  <si>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</si>
  <si>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</si>
  <si>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</si>
  <si>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</si>
  <si>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</si>
  <si>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</si>
  <si>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</si>
  <si>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</si>
  <si>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</si>
  <si>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</si>
  <si>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</si>
  <si>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</si>
  <si>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</si>
  <si>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</si>
  <si>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</si>
  <si>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</si>
  <si>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</si>
  <si>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</si>
  <si>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</si>
  <si>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</si>
  <si>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</si>
  <si>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</si>
  <si>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</si>
  <si>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</si>
  <si>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</si>
  <si>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</si>
  <si>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</si>
  <si>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</si>
  <si>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</si>
  <si>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</si>
  <si>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</si>
  <si>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</si>
  <si>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</si>
  <si>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</si>
  <si>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</si>
  <si>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</si>
  <si>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</si>
  <si>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</si>
  <si>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</si>
  <si>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</si>
  <si>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</si>
  <si>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</si>
  <si>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</si>
  <si>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</si>
  <si>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</si>
  <si>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</si>
  <si>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</si>
  <si>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</si>
  <si>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</si>
  <si>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</si>
  <si>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</si>
  <si>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</si>
  <si>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</si>
  <si>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</si>
  <si>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</si>
  <si>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</si>
  <si>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</si>
  <si>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</si>
  <si>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</si>
  <si>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</si>
  <si>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</si>
  <si>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</si>
  <si>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</si>
  <si>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</si>
  <si>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</si>
  <si>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</si>
  <si>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</si>
  <si>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</si>
  <si>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</si>
  <si>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</si>
  <si>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</si>
  <si>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</si>
  <si>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</si>
  <si>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</si>
  <si>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</si>
  <si>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</si>
  <si>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</si>
  <si>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</si>
  <si>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</si>
  <si>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</si>
  <si>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</si>
  <si>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</si>
  <si>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</si>
  <si>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</si>
  <si>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</si>
  <si>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</si>
  <si>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</si>
  <si>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</si>
  <si>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</si>
  <si>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</si>
  <si>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</si>
  <si>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</si>
  <si>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</si>
  <si>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</si>
  <si>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</si>
  <si>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</si>
  <si>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</si>
  <si>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</si>
  <si>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</si>
  <si>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</si>
  <si>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</si>
  <si>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</si>
  <si>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</si>
  <si>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</si>
  <si>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</si>
  <si>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</si>
  <si>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</si>
  <si>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</si>
  <si>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</si>
  <si>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</si>
  <si>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</si>
  <si>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</si>
  <si>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</si>
  <si>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</si>
  <si>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</si>
  <si>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</si>
  <si>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</si>
  <si>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</si>
  <si>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</si>
  <si>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</si>
  <si>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</si>
  <si>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</si>
  <si>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</si>
  <si>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</si>
  <si>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</si>
  <si>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</si>
  <si>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</si>
  <si>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</si>
  <si>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</si>
  <si>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</si>
  <si>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</si>
  <si>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</si>
  <si>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</si>
  <si>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</si>
  <si>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</si>
  <si>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</si>
  <si>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</si>
  <si>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</si>
  <si>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</si>
  <si>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</si>
  <si>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</si>
  <si>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</si>
  <si>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</si>
  <si>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</si>
  <si>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</si>
  <si>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</si>
  <si>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</si>
  <si>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</si>
  <si>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</si>
  <si>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</si>
  <si>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</si>
  <si>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</si>
  <si>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</si>
  <si>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</si>
  <si>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</si>
  <si>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</si>
  <si>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</si>
  <si>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</si>
  <si>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</si>
  <si>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</si>
  <si>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</si>
  <si>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</si>
  <si>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</si>
  <si>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</si>
  <si>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</si>
  <si>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</si>
  <si>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</si>
  <si>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</si>
  <si>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</si>
  <si>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</si>
  <si>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</si>
  <si>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</si>
  <si>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</si>
  <si>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</si>
  <si>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</si>
  <si>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</si>
  <si>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</si>
  <si>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</si>
  <si>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</si>
  <si>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</si>
  <si>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</si>
  <si>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</si>
  <si>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</si>
  <si>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</si>
  <si>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</si>
  <si>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</si>
  <si>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</si>
  <si>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</si>
  <si>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</si>
  <si>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</si>
  <si>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</si>
  <si>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</si>
  <si>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</si>
  <si>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</si>
  <si>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</si>
  <si>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</si>
  <si>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</si>
  <si>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</si>
  <si>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</si>
  <si>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</si>
  <si>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</si>
  <si>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</si>
  <si>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</si>
  <si>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</si>
  <si>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</si>
  <si>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</si>
  <si>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</si>
  <si>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</si>
  <si>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</si>
  <si>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</si>
  <si>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</si>
  <si>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</si>
  <si>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</si>
  <si>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</si>
  <si>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</si>
  <si>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</si>
  <si>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</si>
  <si>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</si>
  <si>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</si>
  <si>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</si>
  <si>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</si>
  <si>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</si>
  <si>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</si>
  <si>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</si>
  <si>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</si>
  <si>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</si>
  <si>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</si>
  <si>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</si>
  <si>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</si>
  <si>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</si>
  <si>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</si>
  <si>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</si>
  <si>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</si>
  <si>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</si>
  <si>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</si>
  <si>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</si>
  <si>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</si>
  <si>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</si>
  <si>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</si>
  <si>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</si>
  <si>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</si>
  <si>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</si>
  <si>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</si>
  <si>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</si>
  <si>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</si>
  <si>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</si>
  <si>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</si>
  <si>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</si>
  <si>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</si>
  <si>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</si>
  <si>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</si>
  <si>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</si>
  <si>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</si>
  <si>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</si>
  <si>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</si>
  <si>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</si>
  <si>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</si>
  <si>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</si>
  <si>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</si>
  <si>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</si>
  <si>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</si>
  <si>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</si>
  <si>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</si>
  <si>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</si>
  <si>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</si>
  <si>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</si>
  <si>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</si>
  <si>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</si>
  <si>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</si>
  <si>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</si>
  <si>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</si>
  <si>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</si>
  <si>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</si>
  <si>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</si>
  <si>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</si>
  <si>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</si>
  <si>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</si>
  <si>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</si>
  <si>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</si>
  <si>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</si>
  <si>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</si>
  <si>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</si>
  <si>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</si>
  <si>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</si>
  <si>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</si>
  <si>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</si>
  <si>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</si>
  <si>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</si>
  <si>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</si>
  <si>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</si>
  <si>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</si>
  <si>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</si>
  <si>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</si>
  <si>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</si>
  <si>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</si>
  <si>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</si>
  <si>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</si>
  <si>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</si>
  <si>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</si>
  <si>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</si>
  <si>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</si>
  <si>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</si>
  <si>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</si>
  <si>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</si>
  <si>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</si>
  <si>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</si>
  <si>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</si>
  <si>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</si>
  <si>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</si>
  <si>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</si>
  <si>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</si>
  <si>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</si>
  <si>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</si>
  <si>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</si>
  <si>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</si>
  <si>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</si>
  <si>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</si>
  <si>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</si>
  <si>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</si>
  <si>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</si>
  <si>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</si>
  <si>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</si>
  <si>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</si>
  <si>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</si>
  <si>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</si>
  <si>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</si>
  <si>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</si>
  <si>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</si>
  <si>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</si>
  <si>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</si>
  <si>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</si>
  <si>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</si>
  <si>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</si>
  <si>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</si>
  <si>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</si>
  <si>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</si>
  <si>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</si>
  <si>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</si>
  <si>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</si>
  <si>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</si>
  <si>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</si>
  <si>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</si>
  <si>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</si>
  <si>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</si>
  <si>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</si>
  <si>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</si>
  <si>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</si>
  <si>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</si>
  <si>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</si>
  <si>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</si>
  <si>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</si>
  <si>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</si>
  <si>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</si>
  <si>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</si>
  <si>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</si>
  <si>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</si>
  <si>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</si>
  <si>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</si>
  <si>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</si>
  <si>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</si>
  <si>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</si>
  <si>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</si>
  <si>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</si>
  <si>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</si>
  <si>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</si>
  <si>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</si>
  <si>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</si>
  <si>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</si>
  <si>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</si>
  <si>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</si>
  <si>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</si>
  <si>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</si>
  <si>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</si>
  <si>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</si>
  <si>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</si>
  <si>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</si>
  <si>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</si>
  <si>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</si>
  <si>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</si>
  <si>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</si>
  <si>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</si>
  <si>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</si>
  <si>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</si>
  <si>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</si>
  <si>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</si>
  <si>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</si>
  <si>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</si>
  <si>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</si>
  <si>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</si>
  <si>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</si>
  <si>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</si>
  <si>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</si>
  <si>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</si>
  <si>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</si>
  <si>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</si>
  <si>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</si>
  <si>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</si>
  <si>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</si>
  <si>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</si>
  <si>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</si>
  <si>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</si>
  <si>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</si>
  <si>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</si>
  <si>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</si>
  <si>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</si>
  <si>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</si>
  <si>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</si>
  <si>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</si>
  <si>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</si>
  <si>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</si>
  <si>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</si>
  <si>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</si>
  <si>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</si>
  <si>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</si>
  <si>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</si>
  <si>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</si>
  <si>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</si>
  <si>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</si>
  <si>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</si>
  <si>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</si>
  <si>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</si>
  <si>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</si>
  <si>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</si>
  <si>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</si>
  <si>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</si>
  <si>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</si>
  <si>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</si>
  <si>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</si>
  <si>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</si>
  <si>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</si>
  <si>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</si>
  <si>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</si>
  <si>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</si>
  <si>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</si>
  <si>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</si>
  <si>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</si>
  <si>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</si>
  <si>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</si>
  <si>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</si>
  <si>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</si>
  <si>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</si>
  <si>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</si>
  <si>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</si>
  <si>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</si>
  <si>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</si>
  <si>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</si>
  <si>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</si>
  <si>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</si>
  <si>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</si>
  <si>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</si>
  <si>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</si>
  <si>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</si>
  <si>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</si>
  <si>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</si>
  <si>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</si>
  <si>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</si>
  <si>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</si>
  <si>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</si>
  <si>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</si>
  <si>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</si>
  <si>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</si>
  <si>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</si>
  <si>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</si>
  <si>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</si>
  <si>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</si>
  <si>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</si>
  <si>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</si>
  <si>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</si>
  <si>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</si>
  <si>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</si>
  <si>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</si>
  <si>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</si>
  <si>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</si>
  <si>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</si>
  <si>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</si>
  <si>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</si>
  <si>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</si>
  <si>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</si>
  <si>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</si>
  <si>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</si>
  <si>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</si>
  <si>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</si>
  <si>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</si>
  <si>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</si>
  <si>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</si>
  <si>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</si>
  <si>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</si>
  <si>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</si>
  <si>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</si>
  <si>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</si>
  <si>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</si>
  <si>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</si>
  <si>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</si>
  <si>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</si>
  <si>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</si>
  <si>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</si>
  <si>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</si>
  <si>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</si>
  <si>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</si>
  <si>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</si>
  <si>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</si>
  <si>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</si>
  <si>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</si>
  <si>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</si>
  <si>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</si>
  <si>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</si>
  <si>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</si>
  <si>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</si>
  <si>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</si>
  <si>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</si>
  <si>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</si>
  <si>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</si>
  <si>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</si>
  <si>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</si>
  <si>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</si>
  <si>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</si>
  <si>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</si>
  <si>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</si>
  <si>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</si>
  <si>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</si>
  <si>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</si>
  <si>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</si>
  <si>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</si>
  <si>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</si>
  <si>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</si>
  <si>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</si>
  <si>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</si>
  <si>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</si>
  <si>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</si>
  <si>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</si>
  <si>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</si>
  <si>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</si>
  <si>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</si>
  <si>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</si>
  <si>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</si>
  <si>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</si>
  <si>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</si>
  <si>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</si>
  <si>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</si>
  <si>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</si>
  <si>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</si>
  <si>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</si>
  <si>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</si>
  <si>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</si>
  <si>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</si>
  <si>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</si>
  <si>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</si>
  <si>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</si>
  <si>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</si>
  <si>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</si>
  <si>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</si>
  <si>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</si>
  <si>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</si>
  <si>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</si>
  <si>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</si>
  <si>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</si>
  <si>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</si>
  <si>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</si>
  <si>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</si>
  <si>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</si>
  <si>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</si>
  <si>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</si>
  <si>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</si>
  <si>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</si>
  <si>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</si>
  <si>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</si>
  <si>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</si>
  <si>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</si>
  <si>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</si>
  <si>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</si>
  <si>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</si>
  <si>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</si>
  <si>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</si>
  <si>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</si>
  <si>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</si>
  <si>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</si>
  <si>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</si>
  <si>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</si>
  <si>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</si>
  <si>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</si>
  <si>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</si>
  <si>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</si>
  <si>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</si>
  <si>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</si>
  <si>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</si>
  <si>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</si>
  <si>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</si>
  <si>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</si>
  <si>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</si>
  <si>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</si>
  <si>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</si>
  <si>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</si>
  <si>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</si>
  <si>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</si>
  <si>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</si>
  <si>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</si>
  <si>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</si>
  <si>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</si>
  <si>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</si>
  <si>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</si>
  <si>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</si>
  <si>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</si>
  <si>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</si>
  <si>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</si>
  <si>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</si>
  <si>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</si>
  <si>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</si>
  <si>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</si>
  <si>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</si>
  <si>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</si>
  <si>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</si>
  <si>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</si>
  <si>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</si>
  <si>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</si>
  <si>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</si>
  <si>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</si>
  <si>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</si>
  <si>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</si>
  <si>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</si>
  <si>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</si>
  <si>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</si>
  <si>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</si>
  <si>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</si>
  <si>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</si>
  <si>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</si>
  <si>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</si>
  <si>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</si>
  <si>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</si>
  <si>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</si>
  <si>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</si>
  <si>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</si>
  <si>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</si>
  <si>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</si>
  <si>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</si>
  <si>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</si>
  <si>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</si>
  <si>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</si>
  <si>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</si>
  <si>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</si>
  <si>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</si>
  <si>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</si>
  <si>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</si>
  <si>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</si>
  <si>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</si>
  <si>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</si>
  <si>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</si>
  <si>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</si>
  <si>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</si>
  <si>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</si>
  <si>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</si>
  <si>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</si>
  <si>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</si>
  <si>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</si>
  <si>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</si>
  <si>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</si>
  <si>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</si>
  <si>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</si>
  <si>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</si>
  <si>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</si>
  <si>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</si>
  <si>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</si>
  <si>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</si>
  <si>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</si>
  <si>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</si>
  <si>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</si>
  <si>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</si>
  <si>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</si>
  <si>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</si>
  <si>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</si>
  <si>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</si>
  <si>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</si>
  <si>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</si>
  <si>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</si>
  <si>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</si>
  <si>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</si>
  <si>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</si>
  <si>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</si>
  <si>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</si>
  <si>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</si>
  <si>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</si>
  <si>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</si>
  <si>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</si>
  <si>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</si>
  <si>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</si>
  <si>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</si>
  <si>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</si>
  <si>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</si>
  <si>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</si>
  <si>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</si>
  <si>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</si>
  <si>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</si>
  <si>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</si>
  <si>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</si>
  <si>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</si>
  <si>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</si>
  <si>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</si>
  <si>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</si>
  <si>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</si>
  <si>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</si>
  <si>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</si>
  <si>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</si>
  <si>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</si>
  <si>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</si>
  <si>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</si>
  <si>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</si>
  <si>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</si>
  <si>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</si>
  <si>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</si>
  <si>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</si>
  <si>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</si>
  <si>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</si>
  <si>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</si>
  <si>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</si>
  <si>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</si>
  <si>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</si>
  <si>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</si>
  <si>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</si>
  <si>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</si>
  <si>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</si>
  <si>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</si>
  <si>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</si>
  <si>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</si>
  <si>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</si>
  <si>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</si>
  <si>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</si>
  <si>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</si>
  <si>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</si>
  <si>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</si>
  <si>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</si>
  <si>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</si>
  <si>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</si>
  <si>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</si>
  <si>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</si>
  <si>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</si>
  <si>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</si>
  <si>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</si>
  <si>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</si>
  <si>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</si>
  <si>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</si>
  <si>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</si>
  <si>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</si>
  <si>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</si>
  <si>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</si>
  <si>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</si>
  <si>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</si>
  <si>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</si>
  <si>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</si>
  <si>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</si>
  <si>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</si>
  <si>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</si>
  <si>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</si>
  <si>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</si>
  <si>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</si>
  <si>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</si>
  <si>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</si>
  <si>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</si>
  <si>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</si>
  <si>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</si>
  <si>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</si>
  <si>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</si>
  <si>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</si>
  <si>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</si>
  <si>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</si>
  <si>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</si>
  <si>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</si>
  <si>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</si>
  <si>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</si>
  <si>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</si>
  <si>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</si>
  <si>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</si>
  <si>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</si>
  <si>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</si>
  <si>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</si>
  <si>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</si>
  <si>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</si>
  <si>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</si>
  <si>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</si>
  <si>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</si>
  <si>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</si>
  <si>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</si>
  <si>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</si>
  <si>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</si>
  <si>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</si>
  <si>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</si>
  <si>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</si>
  <si>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</si>
  <si>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</si>
  <si>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</si>
  <si>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</si>
  <si>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</si>
  <si>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</si>
  <si>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</si>
  <si>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</si>
  <si>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</si>
  <si>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</si>
  <si>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</si>
  <si>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</si>
  <si>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</si>
  <si>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</si>
  <si>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</si>
  <si>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</si>
  <si>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</si>
  <si>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</si>
  <si>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</si>
  <si>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</si>
  <si>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</si>
  <si>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</si>
  <si>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</si>
  <si>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</si>
  <si>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</si>
  <si>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</si>
  <si>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</si>
  <si>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</si>
  <si>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</si>
  <si>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</si>
  <si>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</si>
  <si>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</si>
  <si>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</si>
  <si>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</si>
  <si>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</si>
  <si>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</si>
  <si>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</si>
  <si>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</si>
  <si>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</si>
  <si>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</si>
  <si>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</si>
  <si>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</si>
  <si>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</si>
  <si>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</si>
  <si>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</si>
  <si>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</si>
  <si>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</si>
  <si>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</si>
  <si>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</si>
  <si>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</si>
  <si>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</si>
  <si>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</si>
  <si>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</si>
  <si>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</si>
  <si>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</si>
  <si>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</si>
  <si>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</si>
  <si>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</si>
  <si>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</si>
  <si>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</si>
  <si>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</si>
  <si>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</si>
  <si>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</si>
  <si>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</si>
  <si>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</si>
  <si>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</si>
  <si>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</si>
  <si>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</si>
  <si>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</si>
  <si>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</si>
  <si>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</si>
  <si>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</si>
  <si>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</si>
  <si>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</si>
  <si>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</si>
  <si>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</si>
  <si>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</si>
  <si>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</si>
  <si>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</si>
  <si>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</si>
  <si>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</si>
  <si>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</si>
  <si>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</si>
  <si>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</si>
  <si>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</si>
  <si>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</si>
  <si>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</si>
  <si>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</si>
  <si>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</si>
  <si>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</si>
  <si>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</si>
  <si>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</si>
  <si>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</si>
  <si>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</si>
  <si>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</si>
  <si>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</si>
  <si>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</si>
  <si>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</si>
  <si>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</si>
  <si>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</si>
  <si>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</si>
  <si>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</si>
  <si>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</si>
  <si>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</si>
  <si>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</si>
  <si>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</si>
  <si>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</si>
  <si>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</si>
  <si>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</si>
  <si>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</si>
  <si>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</si>
  <si>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</si>
  <si>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</si>
  <si>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</si>
  <si>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</si>
  <si>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</si>
  <si>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</si>
  <si>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</si>
  <si>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</si>
  <si>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</si>
  <si>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</si>
  <si>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</si>
  <si>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</si>
  <si>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</si>
  <si>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</si>
  <si>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</si>
  <si>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</si>
  <si>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</si>
  <si>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</si>
  <si>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</si>
  <si>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</si>
  <si>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</si>
  <si>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</si>
  <si>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</si>
  <si>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</si>
  <si>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</si>
  <si>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</si>
  <si>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</si>
  <si>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</si>
  <si>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</si>
  <si>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</si>
  <si>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</si>
  <si>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</si>
  <si>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</si>
  <si>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</si>
  <si>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</si>
  <si>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</si>
  <si>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</si>
  <si>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</si>
  <si>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</si>
  <si>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</si>
  <si>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</si>
  <si>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</si>
  <si>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</si>
  <si>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</si>
  <si>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</si>
  <si>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</si>
  <si>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</si>
  <si>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</si>
  <si>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</si>
  <si>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</si>
  <si>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</si>
  <si>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</si>
  <si>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</si>
  <si>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</si>
  <si>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</si>
  <si>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</si>
  <si>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</si>
  <si>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</si>
  <si>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</si>
  <si>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</si>
  <si>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</si>
  <si>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</si>
  <si>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</si>
  <si>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</si>
  <si>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</si>
  <si>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</si>
  <si>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</si>
  <si>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</si>
  <si>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</si>
  <si>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</si>
  <si>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</si>
  <si>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</si>
  <si>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</si>
  <si>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</si>
  <si>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</si>
  <si>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</si>
  <si>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</si>
  <si>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</si>
  <si>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</si>
  <si>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</si>
  <si>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</si>
  <si>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</si>
  <si>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</si>
  <si>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</si>
  <si>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</si>
  <si>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</si>
  <si>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</si>
  <si>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</si>
  <si>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</si>
  <si>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</si>
  <si>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</si>
  <si>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</si>
  <si>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</si>
  <si>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</si>
  <si>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</si>
  <si>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</si>
  <si>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</si>
  <si>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</si>
  <si>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</si>
  <si>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</si>
  <si>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</si>
  <si>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</si>
  <si>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</si>
  <si>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</si>
  <si>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</si>
  <si>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</si>
  <si>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</si>
  <si>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</si>
  <si>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</si>
  <si>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</si>
  <si>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</si>
  <si>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</si>
  <si>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</si>
  <si>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</si>
  <si>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</si>
  <si>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</si>
  <si>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</si>
  <si>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</si>
  <si>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</si>
  <si>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</si>
  <si>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</si>
  <si>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</si>
  <si>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</si>
  <si>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</si>
  <si>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</si>
  <si>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</si>
  <si>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</si>
  <si>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</si>
  <si>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</si>
  <si>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</si>
  <si>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</si>
  <si>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</si>
  <si>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</si>
  <si>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</si>
  <si>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</si>
  <si>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</si>
  <si>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</si>
  <si>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</si>
  <si>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</si>
  <si>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</si>
  <si>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</si>
  <si>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</si>
  <si>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</si>
  <si>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</si>
  <si>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</si>
  <si>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</si>
  <si>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</si>
  <si>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</si>
  <si>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</si>
  <si>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</si>
  <si>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</si>
  <si>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</si>
  <si>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</si>
  <si>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</si>
  <si>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</si>
  <si>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</si>
  <si>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</si>
  <si>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</si>
  <si>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</si>
  <si>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</si>
  <si>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</si>
  <si>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</si>
  <si>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</si>
  <si>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</si>
  <si>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</si>
  <si>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</si>
  <si>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</si>
  <si>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</si>
  <si>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</si>
  <si>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</si>
  <si>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</si>
  <si>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</si>
  <si>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</si>
  <si>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</si>
  <si>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</si>
  <si>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</si>
  <si>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</si>
  <si>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</si>
  <si>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</si>
  <si>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</si>
  <si>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</si>
  <si>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</si>
  <si>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</si>
  <si>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</si>
  <si>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</si>
  <si>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</si>
  <si>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</si>
  <si>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</si>
  <si>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</si>
  <si>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</si>
  <si>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</si>
  <si>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</si>
  <si>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</si>
  <si>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</si>
  <si>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</si>
  <si>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</si>
  <si>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</si>
  <si>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</si>
  <si>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</si>
  <si>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</si>
  <si>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</si>
  <si>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</si>
  <si>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</si>
  <si>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</si>
  <si>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</si>
  <si>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</si>
  <si>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</si>
  <si>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</si>
  <si>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</si>
  <si>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</si>
  <si>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</si>
  <si>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</si>
  <si>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</si>
  <si>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</si>
  <si>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</si>
  <si>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</si>
  <si>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</si>
  <si>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</si>
  <si>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</si>
  <si>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</si>
  <si>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</si>
  <si>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</si>
  <si>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</si>
  <si>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</si>
  <si>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</si>
  <si>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</si>
  <si>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</si>
  <si>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</si>
  <si>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</si>
  <si>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</si>
  <si>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</si>
  <si>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</si>
  <si>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</si>
  <si>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</si>
  <si>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</si>
  <si>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</si>
  <si>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</si>
  <si>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</si>
  <si>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</si>
  <si>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</si>
  <si>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</si>
  <si>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</si>
  <si>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</si>
  <si>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</si>
  <si>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</si>
  <si>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</si>
  <si>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</si>
  <si>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</si>
  <si>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</si>
  <si>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</si>
  <si>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</si>
  <si>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</si>
  <si>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</si>
  <si>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</si>
  <si>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</si>
  <si>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</si>
  <si>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</si>
  <si>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</si>
  <si>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</si>
  <si>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</si>
  <si>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</si>
  <si>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</si>
  <si>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</si>
  <si>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</si>
  <si>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</si>
  <si>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</si>
  <si>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</si>
  <si>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</si>
  <si>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</si>
  <si>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</si>
  <si>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</si>
  <si>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</si>
  <si>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</si>
  <si>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</si>
  <si>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</si>
  <si>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</si>
  <si>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</si>
  <si>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</si>
  <si>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</si>
  <si>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</si>
  <si>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</si>
  <si>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</si>
  <si>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</si>
  <si>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</si>
  <si>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</si>
  <si>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</si>
  <si>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</si>
  <si>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</si>
  <si>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</si>
  <si>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</si>
  <si>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</si>
  <si>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</si>
  <si>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</si>
  <si>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</si>
  <si>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</si>
  <si>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</si>
  <si>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</si>
  <si>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</si>
  <si>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</si>
  <si>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</si>
  <si>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</si>
  <si>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</si>
  <si>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</si>
  <si>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</si>
  <si>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</si>
  <si>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</si>
  <si>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</si>
  <si>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</si>
  <si>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</si>
  <si>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</si>
  <si>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</si>
  <si>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</si>
  <si>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</si>
  <si>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</si>
  <si>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</si>
  <si>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</si>
  <si>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</si>
  <si>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</si>
  <si>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</si>
  <si>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</si>
  <si>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</si>
  <si>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</si>
  <si>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</si>
  <si>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</si>
  <si>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</si>
  <si>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</si>
  <si>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</si>
  <si>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</si>
  <si>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</si>
  <si>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</si>
  <si>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</si>
  <si>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</si>
  <si>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</si>
  <si>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</si>
  <si>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</si>
  <si>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</si>
  <si>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</si>
  <si>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</si>
  <si>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</si>
  <si>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</si>
  <si>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</si>
  <si>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</si>
  <si>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</si>
  <si>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</si>
  <si>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</si>
  <si>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</si>
  <si>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</si>
  <si>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</si>
  <si>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</si>
  <si>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</si>
  <si>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</si>
  <si>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</si>
  <si>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</si>
  <si>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</si>
  <si>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</si>
  <si>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</si>
  <si>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</si>
  <si>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</si>
  <si>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</si>
  <si>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</si>
  <si>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</si>
  <si>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</si>
  <si>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</si>
  <si>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</si>
  <si>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</si>
  <si>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</si>
  <si>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</si>
  <si>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</si>
  <si>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</si>
  <si>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</si>
  <si>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</si>
  <si>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</si>
  <si>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</si>
  <si>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</si>
  <si>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</si>
  <si>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</si>
  <si>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</si>
  <si>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</si>
  <si>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</si>
  <si>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</si>
  <si>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</si>
  <si>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</si>
  <si>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</si>
  <si>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</si>
  <si>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</si>
  <si>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</si>
  <si>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</si>
  <si>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</si>
  <si>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</si>
  <si>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</si>
  <si>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</si>
  <si>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</si>
  <si>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</si>
  <si>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</si>
  <si>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</si>
  <si>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</si>
  <si>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</si>
  <si>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</si>
  <si>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</si>
  <si>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</si>
  <si>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</si>
  <si>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</si>
  <si>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</si>
  <si>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</si>
  <si>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</si>
  <si>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</si>
  <si>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</si>
  <si>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</si>
  <si>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</si>
  <si>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</si>
  <si>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</si>
  <si>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</si>
  <si>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</si>
  <si>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</si>
  <si>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</si>
  <si>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</si>
  <si>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</si>
  <si>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</si>
  <si>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</si>
  <si>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</si>
  <si>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</si>
  <si>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</si>
  <si>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</si>
  <si>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</si>
  <si>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</si>
  <si>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</si>
  <si>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</si>
  <si>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</si>
  <si>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</si>
  <si>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</si>
  <si>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</si>
  <si>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</si>
  <si>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</si>
  <si>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</si>
  <si>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</si>
  <si>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</si>
  <si>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</si>
  <si>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</si>
  <si>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</si>
  <si>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</si>
  <si>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</si>
  <si>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</si>
  <si>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</si>
  <si>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</si>
  <si>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</si>
  <si>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</si>
  <si>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</si>
  <si>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</si>
  <si>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</si>
  <si>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</si>
  <si>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</si>
  <si>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</si>
  <si>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</si>
  <si>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</si>
  <si>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</si>
  <si>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</si>
  <si>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</si>
  <si>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</si>
  <si>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</si>
  <si>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</si>
  <si>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</si>
  <si>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</si>
  <si>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</si>
  <si>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</si>
  <si>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</si>
  <si>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</si>
  <si>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</si>
  <si>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</si>
  <si>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</si>
  <si>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</si>
  <si>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</si>
  <si>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</si>
  <si>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</si>
  <si>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</si>
  <si>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</si>
  <si>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</si>
  <si>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</si>
  <si>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</si>
  <si>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</si>
  <si>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</si>
  <si>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</si>
  <si>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</si>
  <si>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</si>
  <si>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</si>
  <si>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</si>
  <si>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</si>
  <si>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</si>
  <si>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</si>
  <si>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</si>
  <si>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</si>
  <si>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</si>
  <si>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</si>
  <si>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</si>
  <si>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</si>
  <si>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</si>
  <si>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</si>
  <si>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</si>
  <si>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</si>
  <si>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</si>
  <si>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</si>
  <si>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</si>
  <si>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</si>
  <si>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</si>
  <si>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</si>
  <si>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</si>
  <si>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</si>
  <si>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</si>
  <si>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</si>
  <si>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</si>
  <si>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</si>
  <si>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</si>
  <si>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</si>
  <si>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</si>
  <si>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</si>
  <si>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</si>
  <si>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</si>
  <si>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</si>
  <si>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</si>
  <si>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</si>
  <si>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</si>
  <si>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</si>
  <si>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</si>
  <si>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</si>
  <si>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</si>
  <si>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</si>
  <si>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</si>
  <si>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</si>
  <si>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</si>
  <si>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</si>
  <si>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</si>
  <si>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</si>
  <si>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</si>
  <si>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</si>
  <si>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</si>
  <si>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</si>
  <si>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</si>
  <si>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</si>
  <si>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</si>
  <si>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</si>
  <si>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</si>
  <si>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</si>
  <si>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</si>
  <si>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</si>
  <si>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</si>
  <si>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</si>
  <si>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</si>
  <si>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</si>
  <si>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</si>
  <si>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</si>
  <si>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</si>
  <si>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</si>
  <si>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</si>
  <si>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</si>
  <si>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</si>
  <si>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</si>
  <si>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</si>
  <si>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</si>
  <si>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</si>
  <si>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</si>
  <si>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</si>
  <si>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</si>
  <si>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</si>
  <si>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</si>
  <si>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</si>
  <si>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</si>
  <si>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</si>
  <si>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</si>
  <si>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</si>
  <si>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</si>
  <si>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</si>
  <si>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</si>
  <si>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</si>
  <si>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</si>
  <si>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</si>
  <si>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</si>
  <si>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</si>
  <si>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</si>
  <si>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</si>
  <si>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</si>
  <si>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</si>
  <si>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</si>
  <si>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</si>
  <si>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</si>
  <si>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</si>
  <si>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</si>
  <si>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</si>
  <si>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</si>
  <si>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</si>
  <si>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</si>
  <si>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</si>
  <si>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</si>
  <si>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</si>
  <si>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</si>
  <si>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</si>
  <si>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</si>
  <si>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</si>
  <si>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</si>
  <si>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</si>
  <si>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</si>
  <si>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</si>
  <si>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</si>
  <si>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</si>
  <si>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</si>
  <si>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</si>
  <si>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</si>
  <si>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</si>
  <si>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</si>
  <si>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</si>
  <si>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</si>
  <si>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</si>
  <si>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</si>
  <si>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</si>
  <si>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</si>
  <si>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</si>
  <si>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</si>
  <si>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</si>
  <si>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</si>
  <si>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</si>
  <si>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</si>
  <si>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</si>
  <si>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</si>
  <si>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</si>
  <si>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</si>
  <si>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</si>
  <si>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</si>
  <si>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</si>
  <si>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</si>
  <si>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</si>
  <si>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</si>
  <si>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</si>
  <si>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</si>
  <si>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</si>
  <si>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</si>
  <si>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</si>
  <si>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</si>
  <si>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</si>
  <si>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</si>
  <si>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</si>
  <si>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</si>
  <si>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</si>
  <si>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</si>
  <si>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</si>
  <si>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</si>
  <si>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</si>
  <si>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</si>
  <si>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</si>
  <si>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</si>
  <si>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</si>
  <si>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</si>
  <si>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</si>
  <si>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</si>
  <si>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</si>
  <si>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</si>
  <si>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</si>
  <si>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</si>
  <si>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</si>
  <si>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</si>
  <si>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</si>
  <si>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</si>
  <si>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</si>
  <si>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</si>
  <si>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</si>
  <si>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</si>
  <si>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</si>
  <si>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</si>
  <si>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</si>
  <si>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</si>
  <si>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</si>
  <si>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</si>
  <si>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</si>
  <si>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</si>
  <si>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</si>
  <si>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</si>
  <si>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</si>
  <si>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</si>
  <si>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</si>
  <si>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</si>
  <si>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</si>
  <si>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</si>
  <si>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</si>
  <si>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</si>
  <si>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</si>
  <si>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</si>
  <si>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</si>
  <si>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</si>
  <si>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</si>
  <si>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</si>
  <si>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</si>
  <si>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</si>
  <si>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</si>
  <si>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</si>
  <si>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</si>
  <si>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</si>
  <si>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</si>
  <si>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</si>
  <si>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</si>
  <si>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</si>
  <si>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</si>
  <si>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</si>
  <si>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</si>
  <si>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</si>
  <si>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</si>
  <si>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</si>
  <si>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</si>
  <si>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</si>
  <si>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</si>
  <si>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</si>
  <si>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</si>
  <si>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</si>
  <si>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</si>
  <si>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</si>
  <si>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</si>
  <si>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</si>
  <si>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</si>
  <si>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</si>
  <si>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</si>
  <si>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</si>
  <si>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</si>
  <si>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</si>
  <si>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</si>
  <si>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</si>
  <si>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</si>
  <si>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</si>
  <si>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</si>
  <si>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</si>
  <si>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</si>
  <si>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</si>
  <si>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</si>
  <si>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</si>
  <si>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</si>
  <si>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</si>
  <si>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</si>
  <si>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</si>
  <si>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</si>
  <si>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</si>
  <si>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</si>
  <si>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</si>
  <si>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</si>
  <si>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</si>
  <si>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</si>
  <si>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</si>
  <si>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</si>
  <si>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</si>
  <si>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</si>
  <si>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</si>
  <si>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</si>
  <si>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</si>
  <si>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</si>
  <si>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</si>
  <si>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</si>
  <si>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</si>
  <si>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</si>
  <si>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</si>
  <si>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</si>
  <si>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</si>
  <si>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</si>
  <si>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</si>
  <si>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</si>
  <si>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</si>
  <si>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</si>
  <si>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</si>
  <si>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</si>
  <si>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</si>
  <si>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</si>
  <si>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</si>
  <si>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</si>
  <si>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</si>
  <si>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</si>
  <si>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</si>
  <si>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</si>
  <si>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</si>
  <si>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</si>
  <si>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</si>
  <si>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</si>
  <si>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</si>
  <si>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</si>
  <si>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</si>
  <si>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</si>
  <si>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</si>
  <si>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</si>
  <si>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</si>
  <si>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</si>
  <si>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</si>
  <si>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</si>
  <si>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</si>
  <si>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</si>
  <si>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</si>
  <si>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</si>
  <si>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</si>
  <si>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</si>
  <si>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</si>
  <si>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</si>
  <si>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</si>
  <si>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</si>
  <si>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</si>
  <si>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</si>
  <si>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</si>
  <si>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</si>
  <si>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</si>
  <si>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</si>
  <si>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</si>
  <si>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</si>
  <si>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</si>
  <si>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</si>
  <si>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</si>
  <si>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</si>
  <si>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</si>
  <si>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</si>
  <si>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</si>
  <si>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</si>
  <si>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</si>
  <si>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</si>
  <si>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</si>
  <si>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</si>
  <si>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</si>
  <si>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</si>
  <si>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</si>
  <si>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</si>
  <si>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</si>
  <si>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</si>
  <si>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</si>
  <si>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</si>
  <si>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</si>
  <si>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</si>
  <si>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</si>
  <si>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</si>
  <si>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</si>
  <si>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</si>
  <si>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</si>
  <si>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</si>
  <si>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</si>
  <si>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</si>
  <si>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</si>
  <si>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</si>
  <si>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</si>
  <si>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</si>
  <si>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</si>
  <si>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</si>
  <si>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</si>
  <si>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</si>
  <si>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</si>
  <si>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</si>
  <si>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</si>
  <si>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</si>
  <si>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</si>
  <si>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</si>
  <si>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</si>
  <si>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</si>
  <si>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</si>
  <si>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</si>
  <si>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</si>
  <si>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</si>
  <si>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</si>
  <si>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</si>
  <si>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</si>
  <si>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</si>
  <si>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</si>
  <si>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</si>
  <si>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</si>
  <si>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</si>
  <si>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</si>
  <si>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</si>
  <si>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</si>
  <si>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</si>
  <si>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</si>
  <si>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</si>
  <si>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</si>
  <si>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</si>
  <si>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</si>
  <si>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</si>
  <si>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</si>
  <si>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</si>
  <si>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</si>
  <si>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</si>
  <si>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</si>
  <si>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</si>
  <si>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</si>
  <si>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</si>
  <si>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</si>
  <si>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</si>
  <si>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</si>
  <si>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</si>
  <si>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</si>
  <si>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</si>
  <si>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</si>
  <si>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</si>
  <si>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</si>
  <si>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</si>
  <si>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</si>
  <si>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</si>
  <si>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</si>
  <si>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</si>
  <si>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</si>
  <si>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</si>
  <si>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</si>
  <si>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</si>
  <si>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</si>
  <si>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</si>
  <si>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</si>
  <si>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</si>
  <si>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</si>
  <si>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</si>
  <si>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</si>
  <si>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</si>
  <si>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</si>
  <si>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</si>
  <si>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</si>
  <si>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</si>
  <si>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</si>
  <si>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</si>
  <si>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</si>
  <si>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</si>
  <si>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</si>
  <si>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</si>
  <si>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</si>
  <si>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</si>
  <si>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</si>
  <si>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</si>
  <si>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</si>
  <si>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</si>
  <si>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</si>
  <si>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</si>
  <si>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</si>
  <si>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</si>
  <si>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</si>
  <si>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</si>
  <si>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</si>
  <si>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</si>
  <si>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</si>
  <si>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</si>
  <si>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</si>
  <si>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</si>
  <si>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</si>
  <si>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</si>
  <si>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</si>
  <si>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</si>
  <si>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</si>
  <si>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</si>
  <si>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</si>
  <si>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</si>
  <si>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</si>
  <si>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</si>
  <si>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</si>
  <si>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</si>
  <si>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</si>
  <si>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</si>
  <si>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</si>
  <si>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</si>
  <si>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</si>
  <si>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</si>
  <si>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</si>
  <si>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</si>
  <si>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</si>
  <si>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</si>
  <si>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</si>
  <si>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</si>
  <si>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</si>
  <si>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</si>
  <si>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</si>
  <si>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</si>
  <si>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</si>
  <si>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</si>
  <si>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</si>
  <si>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</si>
  <si>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</si>
  <si>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</si>
  <si>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</si>
  <si>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</si>
  <si>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</si>
  <si>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</si>
  <si>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</si>
  <si>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</si>
  <si>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</si>
  <si>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</si>
  <si>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</si>
  <si>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</si>
  <si>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</si>
  <si>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</si>
  <si>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</si>
  <si>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</si>
  <si>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</si>
  <si>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</si>
  <si>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</si>
  <si>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</si>
  <si>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</si>
  <si>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</si>
  <si>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</si>
  <si>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</si>
  <si>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</si>
  <si>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</si>
  <si>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</si>
  <si>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</si>
  <si>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</si>
  <si>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</si>
  <si>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</si>
  <si>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</si>
  <si>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</si>
  <si>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</si>
  <si>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</si>
  <si>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</si>
  <si>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</si>
  <si>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</si>
  <si>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</si>
  <si>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</si>
  <si>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</si>
  <si>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</si>
  <si>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</si>
  <si>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</si>
  <si>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</si>
  <si>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</si>
  <si>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</si>
  <si>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</si>
  <si>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</si>
  <si>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</si>
  <si>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</si>
  <si>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</si>
  <si>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</si>
  <si>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</si>
  <si>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</si>
  <si>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</si>
  <si>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</si>
  <si>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</si>
  <si>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</si>
  <si>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</si>
  <si>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</si>
  <si>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</si>
  <si>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</si>
  <si>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</si>
  <si>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</si>
  <si>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</si>
  <si>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</si>
  <si>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</si>
  <si>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</si>
  <si>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</si>
  <si>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</si>
  <si>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</si>
  <si>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</si>
  <si>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</si>
  <si>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</si>
  <si>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</si>
  <si>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</si>
  <si>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</si>
  <si>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</si>
  <si>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</si>
  <si>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</si>
  <si>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</si>
  <si>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</si>
  <si>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</si>
  <si>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</si>
  <si>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</si>
  <si>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</si>
  <si>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</si>
  <si>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</si>
  <si>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</si>
  <si>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</si>
  <si>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</si>
  <si>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</si>
  <si>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</si>
  <si>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</si>
  <si>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</si>
  <si>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</si>
  <si>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</si>
  <si>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</si>
  <si>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</si>
  <si>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</si>
  <si>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</si>
  <si>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</si>
  <si>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</si>
  <si>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</si>
  <si>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</si>
  <si>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</si>
  <si>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</si>
  <si>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</si>
  <si>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</si>
  <si>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</si>
  <si>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</si>
  <si>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</si>
  <si>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</si>
  <si>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</si>
  <si>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</si>
  <si>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</si>
  <si>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</si>
  <si>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</si>
  <si>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</si>
  <si>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</si>
  <si>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</si>
  <si>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</si>
  <si>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</si>
  <si>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</si>
  <si>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</si>
  <si>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</si>
  <si>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</si>
  <si>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</si>
  <si>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</si>
  <si>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</si>
  <si>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</si>
  <si>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</si>
  <si>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</si>
  <si>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</si>
  <si>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</si>
  <si>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</si>
  <si>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</si>
  <si>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</si>
  <si>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</si>
  <si>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</si>
  <si>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</si>
  <si>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</si>
  <si>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</si>
  <si>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</si>
  <si>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</si>
  <si>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</si>
  <si>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</si>
  <si>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</si>
  <si>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</si>
  <si>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</si>
  <si>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</si>
  <si>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</si>
  <si>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</si>
  <si>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</si>
  <si>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</si>
  <si>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</si>
  <si>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</si>
  <si>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</si>
  <si>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</si>
  <si>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</si>
  <si>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</si>
  <si>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</si>
  <si>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</si>
  <si>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</si>
  <si>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</si>
  <si>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</si>
  <si>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</si>
  <si>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</si>
  <si>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</si>
  <si>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</si>
  <si>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</si>
  <si>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</si>
  <si>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</si>
  <si>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</si>
  <si>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</si>
  <si>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</si>
  <si>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</si>
  <si>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</si>
  <si>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</si>
  <si>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</si>
  <si>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</si>
  <si>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</si>
  <si>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</si>
  <si>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</si>
  <si>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</si>
  <si>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</si>
  <si>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</si>
  <si>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</si>
  <si>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</si>
  <si>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</si>
  <si>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</si>
  <si>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</si>
  <si>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</si>
  <si>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</si>
  <si>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</si>
  <si>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</si>
  <si>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</si>
  <si>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</si>
  <si>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</si>
  <si>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</si>
  <si>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</si>
  <si>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</si>
  <si>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</si>
  <si>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</si>
  <si>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</si>
  <si>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</si>
  <si>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</si>
  <si>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</si>
  <si>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</si>
  <si>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</si>
  <si>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</si>
  <si>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</si>
  <si>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</si>
  <si>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</si>
  <si>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</si>
  <si>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</si>
  <si>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</si>
  <si>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</si>
  <si>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</si>
  <si>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</si>
  <si>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</si>
  <si>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</si>
  <si>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</si>
  <si>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</si>
  <si>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</si>
  <si>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</si>
  <si>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</si>
  <si>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</si>
  <si>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</si>
  <si>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</si>
  <si>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</si>
  <si>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</si>
  <si>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</si>
  <si>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</si>
  <si>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</si>
  <si>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</si>
  <si>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</si>
  <si>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</si>
  <si>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</si>
  <si>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</si>
  <si>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</si>
  <si>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</si>
  <si>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</si>
  <si>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</si>
  <si>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</si>
  <si>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</si>
  <si>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</si>
  <si>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</si>
  <si>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</si>
  <si>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</si>
  <si>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</si>
  <si>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</si>
  <si>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</si>
  <si>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</si>
  <si>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</si>
  <si>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</si>
  <si>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</si>
  <si>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</si>
  <si>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</si>
  <si>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</si>
  <si>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</si>
  <si>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</si>
  <si>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</si>
  <si>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</si>
  <si>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</si>
  <si>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</si>
  <si>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</si>
  <si>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</si>
  <si>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</si>
  <si>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</si>
  <si>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</si>
  <si>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</si>
  <si>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</si>
  <si>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</si>
  <si>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</si>
  <si>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</si>
  <si>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</si>
  <si>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</si>
  <si>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</si>
  <si>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</si>
  <si>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</si>
  <si>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</si>
  <si>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</si>
  <si>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</si>
  <si>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</si>
  <si>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</si>
  <si>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</si>
  <si>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</si>
  <si>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</si>
  <si>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</si>
  <si>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</si>
  <si>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</si>
  <si>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</si>
  <si>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</si>
  <si>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</si>
  <si>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</si>
  <si>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</si>
  <si>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</si>
  <si>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</si>
  <si>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</si>
  <si>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</si>
  <si>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</si>
  <si>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</si>
  <si>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</si>
  <si>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</si>
  <si>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</si>
  <si>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</si>
  <si>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</si>
  <si>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</si>
  <si>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</si>
  <si>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</si>
  <si>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</si>
  <si>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</si>
  <si>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</si>
  <si>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</si>
  <si>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</si>
  <si>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</si>
  <si>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</si>
  <si>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</si>
  <si>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</si>
  <si>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</si>
  <si>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</si>
  <si>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</si>
  <si>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</si>
  <si>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</si>
  <si>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</si>
  <si>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</si>
  <si>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</si>
  <si>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</si>
  <si>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</si>
  <si>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</si>
  <si>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</si>
  <si>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</si>
  <si>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</si>
  <si>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</si>
  <si>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</si>
  <si>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</si>
  <si>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</si>
  <si>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</si>
  <si>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</si>
  <si>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</si>
  <si>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</si>
  <si>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</si>
  <si>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</si>
  <si>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</si>
  <si>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</si>
  <si>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</si>
  <si>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</si>
  <si>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</si>
  <si>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</si>
  <si>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</si>
  <si>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</si>
  <si>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</si>
  <si>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</si>
  <si>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</si>
  <si>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</si>
  <si>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</si>
  <si>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</si>
  <si>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</si>
  <si>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</si>
  <si>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</si>
  <si>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</si>
  <si>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</si>
  <si>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</si>
  <si>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</si>
  <si>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</si>
  <si>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</si>
  <si>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</si>
  <si>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</si>
  <si>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</si>
  <si>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</si>
  <si>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</si>
  <si>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</si>
  <si>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</si>
  <si>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</si>
  <si>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</si>
  <si>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</si>
  <si>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</si>
  <si>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</si>
  <si>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</si>
  <si>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</si>
  <si>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</si>
  <si>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</si>
  <si>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</si>
  <si>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</si>
  <si>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</si>
  <si>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</si>
  <si>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</si>
  <si>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</si>
  <si>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</si>
  <si>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</si>
  <si>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</si>
  <si>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</si>
  <si>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</si>
  <si>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</si>
  <si>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</si>
  <si>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</si>
  <si>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</si>
  <si>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</si>
  <si>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</si>
  <si>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</si>
  <si>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</si>
  <si>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</si>
  <si>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</si>
  <si>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</si>
  <si>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</si>
  <si>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</si>
  <si>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</si>
  <si>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</si>
  <si>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</si>
  <si>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</si>
  <si>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</si>
  <si>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</si>
  <si>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</si>
  <si>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</si>
  <si>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</si>
  <si>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</si>
  <si>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</si>
  <si>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</si>
  <si>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</si>
  <si>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</si>
  <si>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</si>
  <si>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</si>
  <si>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</si>
  <si>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</si>
  <si>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</si>
  <si>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</si>
  <si>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</si>
  <si>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</si>
  <si>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</si>
  <si>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</si>
  <si>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</si>
  <si>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</si>
  <si>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</si>
  <si>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</si>
  <si>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</si>
  <si>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</si>
  <si>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</si>
  <si>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</si>
  <si>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</si>
  <si>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</si>
  <si>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</si>
  <si>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</si>
  <si>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</si>
  <si>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</si>
  <si>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</si>
  <si>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</si>
  <si>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</si>
  <si>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</si>
  <si>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</si>
  <si>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</si>
  <si>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</si>
  <si>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</si>
  <si>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</si>
  <si>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</si>
  <si>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</si>
  <si>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</si>
  <si>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</si>
  <si>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</si>
  <si>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</si>
  <si>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</si>
  <si>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</si>
  <si>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</si>
  <si>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</si>
  <si>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</si>
  <si>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</si>
  <si>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</si>
  <si>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</si>
  <si>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</si>
  <si>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</si>
  <si>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</si>
  <si>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</si>
  <si>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</si>
  <si>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</si>
  <si>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</si>
  <si>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</si>
  <si>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</si>
  <si>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</si>
  <si>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</si>
  <si>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</si>
  <si>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</si>
  <si>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</si>
  <si>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</si>
  <si>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</si>
  <si>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</si>
  <si>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</si>
  <si>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</si>
  <si>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</si>
  <si>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</si>
  <si>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</si>
  <si>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</si>
  <si>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</si>
  <si>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</si>
  <si>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</si>
  <si>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</si>
  <si>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</si>
  <si>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</si>
  <si>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</si>
  <si>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</si>
  <si>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</si>
  <si>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</si>
  <si>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</si>
  <si>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</si>
  <si>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</si>
  <si>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</si>
  <si>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</si>
  <si>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</si>
  <si>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</si>
  <si>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</si>
  <si>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</si>
  <si>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</si>
  <si>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</si>
  <si>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</si>
  <si>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</si>
  <si>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</si>
  <si>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</si>
  <si>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</si>
  <si>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</si>
  <si>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</si>
  <si>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</si>
  <si>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</si>
  <si>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</si>
  <si>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</si>
  <si>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</si>
  <si>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</si>
  <si>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</si>
  <si>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</si>
  <si>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</si>
  <si>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</si>
  <si>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</si>
  <si>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</si>
  <si>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</si>
  <si>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</si>
  <si>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</si>
  <si>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</si>
  <si>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</si>
  <si>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</si>
  <si>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</si>
  <si>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</si>
  <si>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</si>
  <si>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</si>
  <si>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</si>
  <si>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</si>
  <si>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</si>
  <si>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</si>
  <si>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</si>
  <si>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</si>
  <si>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</si>
  <si>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</si>
  <si>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</si>
  <si>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</si>
  <si>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</si>
  <si>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</si>
  <si>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</si>
  <si>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</si>
  <si>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</si>
  <si>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</si>
  <si>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</si>
  <si>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</si>
  <si>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</si>
  <si>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</si>
  <si>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</si>
  <si>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</si>
  <si>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</si>
  <si>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</si>
  <si>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</si>
  <si>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</si>
  <si>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</si>
  <si>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</si>
  <si>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</si>
  <si>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</si>
  <si>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</si>
  <si>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</si>
  <si>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</si>
  <si>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</si>
  <si>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</si>
  <si>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</si>
  <si>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</si>
  <si>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</si>
  <si>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</si>
  <si>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</si>
  <si>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</si>
  <si>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</si>
  <si>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</si>
  <si>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</si>
  <si>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</si>
  <si>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</si>
  <si>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</si>
  <si>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</si>
  <si>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</si>
  <si>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</si>
  <si>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</si>
  <si>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</si>
  <si>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</si>
  <si>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</si>
  <si>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</si>
  <si>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</si>
  <si>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</si>
  <si>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</si>
  <si>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</si>
  <si>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</si>
  <si>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</si>
  <si>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</si>
  <si>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</si>
  <si>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</si>
  <si>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</si>
  <si>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</si>
  <si>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</si>
  <si>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</si>
  <si>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</si>
  <si>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</si>
  <si>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</si>
  <si>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</si>
  <si>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</si>
  <si>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</si>
  <si>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</si>
  <si>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</si>
  <si>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</si>
  <si>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</si>
  <si>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</si>
  <si>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</si>
  <si>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</si>
  <si>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</si>
  <si>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</si>
  <si>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</si>
  <si>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</si>
  <si>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</si>
  <si>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</si>
  <si>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</si>
  <si>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</si>
  <si>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</si>
  <si>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</si>
  <si>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</si>
  <si>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</si>
  <si>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</si>
  <si>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</si>
  <si>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</si>
  <si>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</si>
  <si>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</si>
  <si>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</si>
  <si>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</si>
  <si>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</si>
  <si>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</si>
  <si>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</si>
  <si>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</si>
  <si>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</si>
  <si>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</si>
  <si>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</si>
  <si>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</si>
  <si>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</si>
  <si>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</si>
  <si>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</si>
  <si>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</si>
  <si>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</si>
  <si>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</si>
  <si>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</si>
  <si>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</si>
  <si>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</si>
  <si>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</si>
  <si>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</si>
  <si>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</si>
  <si>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</si>
  <si>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</si>
  <si>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</si>
  <si>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</si>
  <si>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</si>
  <si>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</si>
  <si>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</si>
  <si>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</si>
  <si>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</si>
  <si>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</si>
  <si>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</si>
  <si>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</si>
  <si>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</si>
  <si>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</si>
  <si>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</si>
  <si>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</si>
  <si>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</si>
  <si>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</si>
  <si>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</si>
  <si>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</si>
  <si>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</si>
  <si>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</si>
  <si>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</si>
  <si>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</si>
  <si>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</si>
  <si>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</si>
  <si>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</si>
  <si>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</si>
  <si>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</si>
  <si>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</si>
  <si>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</si>
  <si>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</si>
  <si>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</si>
  <si>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</si>
  <si>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</si>
  <si>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</si>
  <si>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</si>
  <si>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</si>
  <si>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</si>
  <si>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</si>
  <si>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</si>
  <si>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</si>
  <si>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</si>
  <si>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</si>
  <si>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</si>
  <si>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</si>
  <si>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</si>
  <si>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</si>
  <si>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</si>
  <si>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</si>
  <si>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</si>
  <si>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</si>
  <si>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</si>
  <si>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</si>
  <si>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</si>
  <si>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</si>
  <si>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</si>
  <si>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</si>
  <si>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</si>
  <si>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</si>
  <si>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</si>
  <si>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</si>
  <si>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</si>
  <si>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</si>
  <si>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</si>
  <si>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</si>
  <si>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</si>
  <si>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</si>
  <si>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</si>
  <si>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</si>
  <si>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</si>
  <si>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</si>
  <si>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</si>
  <si>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</si>
  <si>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</si>
  <si>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</si>
  <si>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</si>
  <si>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</si>
  <si>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</si>
  <si>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</si>
  <si>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</si>
  <si>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</si>
  <si>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</si>
  <si>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</si>
  <si>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</si>
  <si>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</si>
  <si>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</si>
  <si>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</si>
  <si>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</si>
  <si>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</si>
  <si>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</si>
  <si>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</si>
  <si>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</si>
  <si>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</si>
  <si>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</si>
  <si>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</si>
  <si>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</si>
  <si>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</si>
  <si>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</si>
  <si>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</si>
  <si>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</si>
  <si>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</si>
  <si>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</si>
  <si>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</si>
  <si>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</si>
  <si>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</si>
  <si>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</si>
  <si>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</si>
  <si>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</si>
  <si>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</si>
  <si>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</si>
  <si>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</si>
  <si>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</si>
  <si>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</si>
  <si>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</si>
  <si>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</si>
  <si>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</si>
  <si>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</si>
  <si>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</si>
  <si>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</si>
  <si>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</si>
  <si>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</si>
  <si>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</si>
  <si>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</si>
  <si>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</si>
  <si>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</si>
  <si>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</si>
  <si>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</si>
  <si>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</si>
  <si>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</si>
  <si>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</si>
  <si>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</si>
  <si>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</si>
  <si>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</si>
  <si>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</si>
  <si>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</si>
  <si>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</si>
  <si>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</si>
  <si>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</si>
  <si>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</si>
  <si>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</si>
  <si>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</si>
  <si>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</si>
  <si>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</si>
  <si>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</si>
  <si>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</si>
  <si>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</si>
  <si>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</si>
  <si>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</si>
  <si>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</si>
  <si>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</si>
  <si>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</si>
  <si>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</si>
  <si>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</si>
  <si>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</si>
  <si>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</si>
  <si>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</si>
  <si>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</si>
  <si>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</si>
  <si>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</si>
  <si>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</si>
  <si>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</si>
  <si>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</si>
  <si>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</si>
  <si>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</si>
  <si>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</si>
  <si>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</si>
  <si>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</si>
  <si>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</si>
  <si>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</si>
  <si>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</si>
  <si>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</si>
  <si>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</si>
  <si>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</si>
  <si>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</si>
  <si>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</si>
  <si>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</si>
  <si>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</si>
  <si>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</si>
  <si>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</si>
  <si>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</si>
  <si>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</si>
  <si>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</si>
  <si>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</si>
  <si>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</si>
  <si>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</si>
  <si>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</si>
  <si>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</si>
  <si>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</si>
  <si>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</si>
  <si>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</si>
  <si>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</si>
  <si>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</si>
  <si>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</si>
  <si>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</si>
  <si>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</si>
  <si>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</si>
  <si>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</si>
  <si>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</si>
  <si>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</si>
  <si>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</si>
  <si>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</si>
  <si>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</si>
  <si>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</si>
  <si>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</si>
  <si>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</si>
  <si>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</si>
  <si>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</si>
  <si>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</si>
  <si>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</si>
  <si>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</si>
  <si>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</si>
  <si>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</si>
  <si>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</si>
  <si>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</si>
  <si>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</si>
  <si>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</si>
  <si>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</si>
  <si>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</si>
  <si>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</si>
  <si>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</si>
  <si>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</si>
  <si>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</si>
  <si>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</si>
  <si>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</si>
  <si>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</si>
  <si>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</si>
  <si>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</si>
  <si>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</si>
  <si>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</si>
  <si>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</si>
  <si>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</si>
  <si>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</si>
  <si>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</si>
  <si>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</si>
  <si>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</si>
  <si>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</si>
  <si>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</si>
  <si>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</si>
  <si>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</si>
  <si>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</si>
  <si>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</si>
  <si>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</si>
  <si>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</si>
  <si>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</si>
  <si>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</si>
  <si>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</si>
  <si>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</si>
  <si>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</si>
  <si>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</si>
  <si>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</si>
  <si>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</si>
  <si>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</si>
  <si>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</si>
  <si>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</si>
  <si>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</si>
  <si>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</si>
  <si>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</si>
  <si>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</si>
  <si>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</si>
  <si>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</si>
  <si>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</si>
  <si>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</si>
  <si>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</si>
  <si>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</si>
  <si>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</si>
  <si>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</si>
  <si>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</si>
  <si>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</si>
  <si>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</si>
  <si>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</si>
  <si>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</si>
  <si>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</si>
  <si>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</si>
  <si>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</si>
  <si>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</si>
  <si>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</si>
  <si>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</si>
  <si>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</si>
  <si>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</si>
  <si>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</si>
  <si>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</si>
  <si>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</si>
  <si>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</si>
  <si>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</si>
  <si>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</si>
  <si>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</si>
  <si>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</si>
  <si>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</si>
  <si>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</si>
  <si>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</si>
  <si>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</si>
  <si>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</si>
  <si>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</si>
  <si>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</si>
  <si>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</si>
  <si>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</si>
  <si>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</si>
  <si>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</si>
  <si>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</si>
  <si>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</si>
  <si>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</si>
  <si>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</si>
  <si>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</si>
  <si>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</si>
  <si>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</si>
  <si>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</si>
  <si>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</si>
  <si>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</si>
  <si>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</si>
  <si>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</si>
  <si>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</si>
  <si>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</si>
  <si>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</si>
  <si>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</si>
  <si>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</si>
  <si>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</si>
  <si>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</si>
  <si>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</si>
  <si>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</si>
  <si>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</si>
  <si>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</si>
  <si>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</si>
  <si>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</si>
  <si>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</si>
  <si>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</si>
  <si>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</si>
  <si>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</si>
  <si>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</si>
  <si>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</si>
  <si>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</si>
  <si>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</si>
  <si>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</si>
  <si>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</si>
  <si>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</si>
  <si>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</si>
  <si>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</si>
  <si>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</si>
  <si>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</si>
  <si>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</si>
  <si>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</si>
  <si>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</si>
  <si>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</si>
  <si>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</si>
  <si>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</si>
  <si>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</si>
  <si>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</si>
  <si>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</si>
  <si>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</si>
  <si>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</si>
  <si>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</si>
  <si>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</si>
  <si>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</si>
  <si>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</si>
  <si>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</si>
  <si>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</si>
  <si>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</si>
  <si>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</si>
  <si>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</si>
  <si>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</si>
  <si>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</si>
  <si>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</si>
  <si>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</si>
  <si>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</si>
  <si>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</si>
  <si>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</si>
  <si>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</si>
  <si>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</si>
  <si>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</si>
  <si>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</si>
  <si>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</si>
  <si>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</si>
  <si>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</si>
  <si>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</si>
  <si>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</si>
  <si>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</si>
  <si>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</si>
  <si>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</si>
  <si>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</si>
  <si>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</si>
  <si>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</si>
  <si>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</si>
  <si>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</si>
  <si>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</si>
  <si>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</si>
  <si>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</si>
  <si>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</si>
  <si>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</si>
  <si>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</si>
  <si>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</si>
  <si>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</si>
  <si>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</si>
  <si>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</si>
  <si>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</si>
  <si>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</si>
  <si>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</si>
  <si>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</si>
  <si>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</si>
  <si>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</si>
  <si>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</si>
  <si>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</si>
  <si>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</si>
  <si>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</si>
  <si>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</si>
  <si>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</si>
  <si>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</si>
  <si>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</si>
  <si>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</si>
  <si>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</si>
  <si>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</si>
  <si>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</si>
  <si>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</si>
  <si>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</si>
  <si>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</si>
  <si>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</si>
  <si>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</si>
  <si>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</si>
  <si>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</si>
  <si>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</si>
  <si>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</si>
  <si>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</si>
  <si>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</si>
  <si>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</si>
  <si>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</si>
  <si>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</si>
  <si>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</si>
  <si>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</si>
  <si>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</si>
  <si>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</si>
  <si>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</si>
  <si>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</si>
  <si>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</si>
  <si>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</si>
  <si>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</si>
  <si>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</si>
  <si>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</si>
  <si>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</si>
  <si>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</si>
  <si>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</si>
  <si>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</si>
  <si>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</si>
  <si>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</si>
  <si>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</si>
  <si>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</si>
  <si>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</si>
  <si>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</si>
  <si>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</si>
  <si>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</si>
  <si>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</si>
  <si>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</si>
  <si>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</si>
  <si>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</si>
  <si>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</si>
  <si>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</si>
  <si>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</si>
  <si>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</si>
  <si>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</si>
  <si>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</si>
  <si>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</si>
  <si>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</si>
  <si>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</si>
  <si>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</si>
  <si>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</si>
  <si>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</si>
  <si>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</si>
  <si>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</si>
  <si>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</si>
  <si>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</si>
  <si>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</si>
  <si>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</si>
  <si>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</si>
  <si>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</si>
  <si>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</si>
  <si>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</si>
  <si>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</si>
  <si>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</si>
  <si>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</si>
  <si>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</si>
  <si>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</si>
  <si>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</si>
  <si>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</si>
  <si>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</si>
  <si>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</si>
  <si>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</si>
  <si>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</si>
  <si>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</si>
  <si>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</si>
  <si>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</si>
  <si>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</si>
  <si>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</si>
  <si>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</si>
  <si>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</si>
  <si>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</si>
  <si>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</si>
  <si>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</si>
  <si>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</si>
  <si>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</si>
  <si>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</si>
  <si>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</si>
  <si>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</si>
  <si>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</si>
  <si>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</si>
  <si>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</si>
  <si>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</si>
  <si>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</si>
  <si>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</si>
  <si>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</si>
  <si>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</si>
  <si>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</si>
  <si>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</si>
  <si>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</si>
  <si>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</si>
  <si>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</si>
  <si>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</si>
  <si>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</si>
  <si>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</si>
  <si>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</si>
  <si>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</si>
  <si>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</si>
  <si>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</si>
  <si>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</si>
  <si>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</si>
  <si>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</si>
  <si>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</si>
  <si>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</si>
  <si>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</si>
  <si>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</si>
  <si>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</si>
  <si>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</si>
  <si>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</si>
  <si>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</si>
  <si>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</si>
  <si>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</si>
  <si>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</si>
  <si>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</si>
  <si>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</si>
  <si>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</si>
  <si>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</si>
  <si>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</si>
  <si>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</si>
  <si>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</si>
  <si>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</si>
  <si>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</si>
  <si>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</si>
  <si>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</si>
  <si>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</si>
  <si>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</si>
  <si>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</si>
  <si>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</si>
  <si>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</si>
  <si>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</si>
  <si>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</si>
  <si>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</si>
  <si>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</si>
  <si>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</si>
  <si>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</si>
  <si>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</si>
  <si>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</si>
  <si>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</si>
  <si>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</si>
  <si>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</si>
  <si>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</si>
  <si>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</si>
  <si>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</si>
  <si>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</si>
  <si>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</si>
  <si>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</si>
  <si>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</si>
  <si>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</si>
  <si>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</si>
  <si>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</si>
  <si>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</si>
  <si>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</si>
  <si>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</si>
  <si>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</si>
  <si>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</si>
  <si>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</si>
  <si>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</si>
  <si>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</si>
  <si>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</si>
  <si>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</si>
  <si>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</si>
  <si>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</si>
  <si>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</si>
  <si>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</si>
  <si>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</si>
  <si>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</si>
  <si>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</si>
  <si>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</si>
  <si>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</si>
  <si>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</si>
  <si>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</si>
  <si>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</si>
  <si>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</si>
  <si>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</si>
  <si>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</si>
  <si>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</si>
  <si>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</si>
  <si>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</si>
  <si>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</si>
  <si>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</si>
  <si>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</si>
  <si>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</si>
  <si>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</si>
  <si>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</si>
  <si>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</si>
  <si>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</si>
  <si>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</si>
  <si>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</si>
  <si>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</si>
  <si>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</si>
  <si>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</si>
  <si>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</si>
  <si>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</si>
  <si>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</si>
  <si>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</si>
  <si>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</si>
  <si>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</si>
  <si>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</si>
  <si>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</si>
  <si>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</si>
  <si>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</si>
  <si>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</si>
  <si>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</si>
  <si>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</si>
  <si>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</si>
  <si>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</si>
  <si>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</si>
  <si>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</si>
  <si>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</si>
  <si>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</si>
  <si>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</si>
  <si>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</si>
  <si>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</si>
  <si>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</si>
  <si>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</si>
  <si>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</si>
  <si>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</si>
  <si>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</si>
  <si>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</si>
  <si>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</si>
  <si>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</si>
  <si>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</si>
  <si>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</si>
  <si>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</si>
  <si>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</si>
  <si>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</si>
  <si>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</si>
  <si>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</si>
  <si>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</si>
  <si>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</si>
  <si>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</si>
  <si>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</si>
  <si>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</si>
  <si>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</si>
  <si>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</si>
  <si>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</si>
  <si>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</si>
  <si>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</si>
  <si>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</si>
  <si>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</si>
  <si>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</si>
  <si>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</si>
  <si>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</si>
  <si>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</si>
  <si>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</si>
  <si>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</si>
  <si>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</si>
  <si>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</si>
  <si>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</si>
  <si>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</si>
  <si>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</si>
  <si>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</si>
  <si>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</si>
  <si>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</si>
  <si>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</si>
  <si>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</si>
  <si>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</si>
  <si>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</si>
  <si>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</si>
  <si>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</si>
  <si>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</si>
  <si>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</si>
  <si>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</si>
  <si>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</si>
  <si>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</si>
  <si>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</si>
  <si>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</si>
  <si>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</si>
  <si>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</si>
  <si>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</si>
  <si>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</si>
  <si>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</si>
  <si>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</si>
  <si>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</si>
  <si>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</si>
  <si>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</si>
  <si>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</si>
  <si>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</si>
  <si>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</si>
  <si>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</si>
  <si>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</si>
  <si>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</si>
  <si>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</si>
  <si>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</si>
  <si>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</si>
  <si>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</si>
  <si>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</si>
  <si>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</si>
  <si>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</si>
  <si>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</si>
  <si>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</si>
  <si>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</si>
  <si>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</si>
  <si>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</si>
  <si>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</si>
  <si>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</si>
  <si>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</si>
  <si>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</si>
  <si>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</si>
  <si>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</si>
  <si>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</si>
  <si>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</si>
  <si>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</si>
  <si>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</si>
  <si>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</si>
  <si>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</si>
  <si>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</si>
  <si>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</si>
  <si>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</si>
  <si>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</si>
  <si>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</si>
  <si>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</si>
  <si>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</si>
  <si>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</si>
  <si>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</si>
  <si>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</si>
  <si>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</si>
  <si>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</si>
  <si>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</si>
  <si>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</si>
  <si>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</si>
  <si>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</si>
  <si>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</si>
  <si>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</si>
  <si>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</si>
  <si>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</si>
  <si>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</si>
  <si>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</si>
  <si>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</si>
  <si>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</si>
  <si>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</si>
  <si>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</si>
  <si>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</si>
  <si>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</si>
  <si>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</si>
  <si>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</si>
  <si>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</si>
  <si>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</si>
  <si>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</si>
  <si>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</si>
  <si>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</si>
  <si>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</si>
  <si>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</si>
  <si>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</si>
  <si>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</si>
  <si>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</si>
  <si>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</si>
  <si>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</si>
  <si>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</si>
  <si>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</si>
  <si>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</si>
  <si>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</si>
  <si>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</si>
  <si>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</si>
  <si>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</si>
  <si>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</si>
  <si>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</si>
  <si>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</si>
  <si>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</si>
  <si>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</si>
  <si>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</si>
  <si>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</si>
  <si>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</si>
  <si>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</si>
  <si>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</si>
  <si>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</si>
  <si>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</si>
  <si>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</si>
  <si>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</si>
  <si>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</si>
  <si>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</si>
  <si>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</si>
  <si>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</si>
  <si>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</si>
  <si>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</si>
  <si>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</si>
  <si>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</si>
  <si>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</si>
  <si>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</si>
  <si>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</si>
  <si>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</si>
  <si>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</si>
  <si>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</si>
  <si>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</si>
  <si>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</si>
  <si>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</si>
  <si>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</si>
  <si>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</si>
  <si>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</si>
  <si>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</si>
  <si>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</si>
  <si>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</si>
  <si>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</si>
  <si>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</si>
  <si>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</si>
  <si>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</si>
  <si>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</si>
  <si>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</si>
  <si>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</si>
  <si>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</si>
  <si>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</si>
  <si>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</si>
  <si>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</si>
  <si>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</si>
  <si>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</si>
  <si>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</si>
  <si>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</si>
  <si>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</si>
  <si>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</si>
  <si>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</si>
  <si>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</si>
  <si>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</si>
  <si>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</si>
  <si>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</si>
  <si>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</si>
  <si>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</si>
  <si>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</si>
  <si>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</si>
  <si>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</si>
  <si>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</si>
  <si>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</si>
  <si>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</si>
  <si>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</si>
  <si>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</si>
  <si>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</si>
  <si>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</si>
  <si>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</si>
  <si>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</si>
  <si>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</si>
  <si>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</si>
  <si>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</si>
  <si>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</si>
  <si>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</si>
  <si>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</si>
  <si>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</si>
  <si>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</si>
  <si>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</si>
  <si>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</si>
  <si>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</si>
  <si>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</si>
  <si>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</si>
  <si>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</si>
  <si>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</si>
  <si>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</si>
  <si>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</si>
  <si>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</si>
  <si>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</si>
  <si>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</si>
  <si>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</si>
  <si>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</si>
  <si>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</si>
  <si>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</si>
  <si>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</si>
  <si>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</si>
  <si>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</si>
  <si>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</si>
  <si>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</si>
  <si>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</si>
  <si>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</si>
  <si>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</si>
  <si>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</si>
  <si>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</si>
  <si>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</si>
  <si>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</si>
  <si>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</si>
  <si>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</si>
  <si>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</si>
  <si>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</si>
  <si>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</si>
  <si>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</si>
  <si>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</si>
  <si>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</si>
  <si>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</si>
  <si>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</si>
  <si>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</si>
  <si>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</si>
  <si>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</si>
  <si>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</si>
  <si>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</si>
  <si>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</si>
  <si>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</si>
  <si>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</si>
  <si>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</si>
  <si>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</si>
  <si>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</si>
  <si>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</si>
  <si>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</si>
  <si>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</si>
  <si>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</si>
  <si>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</si>
  <si>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</si>
  <si>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</si>
  <si>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</si>
  <si>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</si>
  <si>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</si>
  <si>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</si>
  <si>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</si>
  <si>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</si>
  <si>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</si>
  <si>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</si>
  <si>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</si>
  <si>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</si>
  <si>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</si>
  <si>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</si>
  <si>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</si>
  <si>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</si>
  <si>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</si>
  <si>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</si>
  <si>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</si>
  <si>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</si>
  <si>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</si>
  <si>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</si>
  <si>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</si>
  <si>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</si>
  <si>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</si>
  <si>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</si>
  <si>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</si>
  <si>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</si>
  <si>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</si>
  <si>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</si>
  <si>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</si>
  <si>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</si>
  <si>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</si>
  <si>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</si>
  <si>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</si>
  <si>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</si>
  <si>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</si>
  <si>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</si>
  <si>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</si>
  <si>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</si>
  <si>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</si>
  <si>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</si>
  <si>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</si>
  <si>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</si>
  <si>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</si>
  <si>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</si>
  <si>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</si>
  <si>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</si>
  <si>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</si>
  <si>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</si>
  <si>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</si>
  <si>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</si>
  <si>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</si>
  <si>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</si>
  <si>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</si>
  <si>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</si>
  <si>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</si>
  <si>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</si>
  <si>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</si>
  <si>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</si>
  <si>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</si>
  <si>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</si>
  <si>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</si>
  <si>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</si>
  <si>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</si>
  <si>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</si>
  <si>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</si>
  <si>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</si>
  <si>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</si>
  <si>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</si>
  <si>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</si>
  <si>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</si>
  <si>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</si>
  <si>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</si>
  <si>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</si>
  <si>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</si>
  <si>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</si>
  <si>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</si>
  <si>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</si>
  <si>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</si>
  <si>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</si>
  <si>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</si>
  <si>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</si>
  <si>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</si>
  <si>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</si>
  <si>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</si>
  <si>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</si>
  <si>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</si>
  <si>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</si>
  <si>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</si>
  <si>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</si>
  <si>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</si>
  <si>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</si>
  <si>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</si>
  <si>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</si>
  <si>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</si>
  <si>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</si>
  <si>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</si>
  <si>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</si>
  <si>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</si>
  <si>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</si>
  <si>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</si>
  <si>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</si>
  <si>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</si>
  <si>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</si>
  <si>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</si>
  <si>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</si>
  <si>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</si>
  <si>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</si>
  <si>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</si>
  <si>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</si>
  <si>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</si>
  <si>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</si>
  <si>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</si>
  <si>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</si>
  <si>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</si>
  <si>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</si>
  <si>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</si>
  <si>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</si>
  <si>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</si>
  <si>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</si>
  <si>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</si>
  <si>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</si>
  <si>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</si>
  <si>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</si>
  <si>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</si>
  <si>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</si>
  <si>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</si>
  <si>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</si>
  <si>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</si>
  <si>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</si>
  <si>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</si>
  <si>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</si>
  <si>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</si>
  <si>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</si>
  <si>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</si>
  <si>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</si>
  <si>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</si>
  <si>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</si>
  <si>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</si>
  <si>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</si>
  <si>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</si>
  <si>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</si>
  <si>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</si>
  <si>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</si>
  <si>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</si>
  <si>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</si>
  <si>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</si>
  <si>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</si>
  <si>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</si>
  <si>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</si>
  <si>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</si>
  <si>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</si>
  <si>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</si>
  <si>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</si>
  <si>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</si>
  <si>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</si>
  <si>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</si>
  <si>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</si>
  <si>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</si>
  <si>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</si>
  <si>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</si>
  <si>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</si>
  <si>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</si>
  <si>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</si>
  <si>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</si>
  <si>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</si>
  <si>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</si>
  <si>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</si>
  <si>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</si>
  <si>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</si>
  <si>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</si>
  <si>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</si>
  <si>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</si>
  <si>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</si>
  <si>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</si>
  <si>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</si>
  <si>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</si>
  <si>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</si>
  <si>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</si>
  <si>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</si>
  <si>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</si>
  <si>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</si>
  <si>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</si>
  <si>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</si>
  <si>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</si>
  <si>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</si>
  <si>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</si>
  <si>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</si>
  <si>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</si>
  <si>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</si>
  <si>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</si>
  <si>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</si>
  <si>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</si>
  <si>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</si>
  <si>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</si>
  <si>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</si>
  <si>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</si>
  <si>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</si>
  <si>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</si>
  <si>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</si>
  <si>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</si>
  <si>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</si>
  <si>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</si>
  <si>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</si>
  <si>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</si>
  <si>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</si>
  <si>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</si>
  <si>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</si>
  <si>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</si>
  <si>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</si>
  <si>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</si>
  <si>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</si>
  <si>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</si>
  <si>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</si>
  <si>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</si>
  <si>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</si>
  <si>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</si>
  <si>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</si>
  <si>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</si>
  <si>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</si>
  <si>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</si>
  <si>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</si>
  <si>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</si>
  <si>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</si>
  <si>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</si>
  <si>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</si>
  <si>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</si>
  <si>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</si>
  <si>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</si>
  <si>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</si>
  <si>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</si>
  <si>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</si>
  <si>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</si>
  <si>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</si>
  <si>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</si>
  <si>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</si>
  <si>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</si>
  <si>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</si>
  <si>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</si>
  <si>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</si>
  <si>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</si>
  <si>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</si>
  <si>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</si>
  <si>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</si>
  <si>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</si>
  <si>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</si>
  <si>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</si>
  <si>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</si>
  <si>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</si>
  <si>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</si>
  <si>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</si>
  <si>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</si>
  <si>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</si>
  <si>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</si>
  <si>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</si>
  <si>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</si>
  <si>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</si>
  <si>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</si>
  <si>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</si>
  <si>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</si>
  <si>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</si>
  <si>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</si>
  <si>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</si>
  <si>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</si>
  <si>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</si>
  <si>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</si>
  <si>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</si>
  <si>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</si>
  <si>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</si>
  <si>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</si>
  <si>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</si>
  <si>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</si>
  <si>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</si>
  <si>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</si>
  <si>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</si>
  <si>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</si>
  <si>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</si>
  <si>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</si>
  <si>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</si>
  <si>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</si>
  <si>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</si>
  <si>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</si>
  <si>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</si>
  <si>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</si>
  <si>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</si>
  <si>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</si>
  <si>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</si>
  <si>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</si>
  <si>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</si>
  <si>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</si>
  <si>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</si>
  <si>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</si>
  <si>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</si>
  <si>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</si>
  <si>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</si>
  <si>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</si>
  <si>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</si>
  <si>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</si>
  <si>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</si>
  <si>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</si>
  <si>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</si>
  <si>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</si>
  <si>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</si>
  <si>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</si>
  <si>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</si>
  <si>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</si>
  <si>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</si>
  <si>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</si>
  <si>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</si>
  <si>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</si>
  <si>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</si>
  <si>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</si>
  <si>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</si>
  <si>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</si>
  <si>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</si>
  <si>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</si>
  <si>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</si>
  <si>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</si>
  <si>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</si>
  <si>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</si>
  <si>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</si>
  <si>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</si>
  <si>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</si>
  <si>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</si>
  <si>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</si>
  <si>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</si>
  <si>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</si>
  <si>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</si>
  <si>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</si>
  <si>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</si>
  <si>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</si>
  <si>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</si>
  <si>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</si>
  <si>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</si>
  <si>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</si>
  <si>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</si>
  <si>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</si>
  <si>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</si>
  <si>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</si>
  <si>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</si>
  <si>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</si>
  <si>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</si>
  <si>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</si>
  <si>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</si>
  <si>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</si>
  <si>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</si>
  <si>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</si>
  <si>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</si>
  <si>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</si>
  <si>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</si>
  <si>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</si>
  <si>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</si>
  <si>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</si>
  <si>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</si>
  <si>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</si>
  <si>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</si>
  <si>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</si>
  <si>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</si>
  <si>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</si>
  <si>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</si>
  <si>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</si>
  <si>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</si>
  <si>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</si>
  <si>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</si>
  <si>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</si>
  <si>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</si>
  <si>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</si>
  <si>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</si>
  <si>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</si>
  <si>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</si>
  <si>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</si>
  <si>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</si>
  <si>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</si>
  <si>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</si>
  <si>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</si>
  <si>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</si>
  <si>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</si>
  <si>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</si>
  <si>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</si>
  <si>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</si>
  <si>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</si>
  <si>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</si>
  <si>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</si>
  <si>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</si>
  <si>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</si>
  <si>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</si>
  <si>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</si>
  <si>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</si>
  <si>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</si>
  <si>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</si>
  <si>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</si>
  <si>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</si>
  <si>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</si>
  <si>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</si>
  <si>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</si>
  <si>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</si>
  <si>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</si>
  <si>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</si>
  <si>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</si>
  <si>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</si>
  <si>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</si>
  <si>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</si>
  <si>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</si>
  <si>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</si>
  <si>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</si>
  <si>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</si>
  <si>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</si>
  <si>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</si>
  <si>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</si>
  <si>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</si>
  <si>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</si>
  <si>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</si>
  <si>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</si>
  <si>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</si>
  <si>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</si>
  <si>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</si>
  <si>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</si>
  <si>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</si>
  <si>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</si>
  <si>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</si>
  <si>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</si>
  <si>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</si>
  <si>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</si>
  <si>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</si>
  <si>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</si>
  <si>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</si>
  <si>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</si>
  <si>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</si>
  <si>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</si>
  <si>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</si>
  <si>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</si>
  <si>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</si>
  <si>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</si>
  <si>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</si>
  <si>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</si>
  <si>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</si>
  <si>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</si>
  <si>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</si>
  <si>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</si>
  <si>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</si>
  <si>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</si>
  <si>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</si>
  <si>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</si>
  <si>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</si>
  <si>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</si>
  <si>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</si>
  <si>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</si>
  <si>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</si>
  <si>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</si>
  <si>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</si>
  <si>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</si>
  <si>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</si>
  <si>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</si>
  <si>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</si>
  <si>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</si>
  <si>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</si>
  <si>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</si>
  <si>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</si>
  <si>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</si>
  <si>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</si>
  <si>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</si>
  <si>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</si>
  <si>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</si>
  <si>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</si>
  <si>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</si>
  <si>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</si>
  <si>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</si>
  <si>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</si>
  <si>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</si>
  <si>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</si>
  <si>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</si>
  <si>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</si>
  <si>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</si>
  <si>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</si>
  <si>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</si>
  <si>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</si>
  <si>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</si>
  <si>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</si>
  <si>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</si>
  <si>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</si>
  <si>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</si>
  <si>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</si>
  <si>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</si>
  <si>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</si>
  <si>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</si>
  <si>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</si>
  <si>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</si>
  <si>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</si>
  <si>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</si>
  <si>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</si>
  <si>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</si>
  <si>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</si>
  <si>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</si>
  <si>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</si>
  <si>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</si>
  <si>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</si>
  <si>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</si>
  <si>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</si>
  <si>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</si>
  <si>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</si>
  <si>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</si>
  <si>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</si>
  <si>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</si>
  <si>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</si>
  <si>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</si>
  <si>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</si>
  <si>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</si>
  <si>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</si>
  <si>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</si>
  <si>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</si>
  <si>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</si>
  <si>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</si>
  <si>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</si>
  <si>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</si>
  <si>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</si>
  <si>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</si>
  <si>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</si>
  <si>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</si>
  <si>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</si>
  <si>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</si>
  <si>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</si>
  <si>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</si>
  <si>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</si>
  <si>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</si>
  <si>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</si>
  <si>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</si>
  <si>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</si>
  <si>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</si>
  <si>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</si>
  <si>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</si>
  <si>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</si>
  <si>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</si>
  <si>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</si>
  <si>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</si>
  <si>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</si>
  <si>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</si>
  <si>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</si>
  <si>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</si>
  <si>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</si>
  <si>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</si>
  <si>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</si>
  <si>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</si>
  <si>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</si>
  <si>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</si>
  <si>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</si>
  <si>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</si>
  <si>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</si>
  <si>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</si>
  <si>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</si>
  <si>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</si>
  <si>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</si>
  <si>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</si>
  <si>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</si>
  <si>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</si>
  <si>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</si>
  <si>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</si>
  <si>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</si>
  <si>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</si>
  <si>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</si>
  <si>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</si>
  <si>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</si>
  <si>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</si>
  <si>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</si>
  <si>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</si>
  <si>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</si>
  <si>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</si>
  <si>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</si>
  <si>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</si>
  <si>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</si>
  <si>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</si>
  <si>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</si>
  <si>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</si>
  <si>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</si>
  <si>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</si>
  <si>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</si>
  <si>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</si>
  <si>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</si>
  <si>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</si>
  <si>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</si>
  <si>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</si>
  <si>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</si>
  <si>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</si>
  <si>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</si>
  <si>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</si>
  <si>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</si>
  <si>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</si>
  <si>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</si>
  <si>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</si>
  <si>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</si>
  <si>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</si>
  <si>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</si>
  <si>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</si>
  <si>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</si>
  <si>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</si>
  <si>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</si>
  <si>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</si>
  <si>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</si>
  <si>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</si>
  <si>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</si>
  <si>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</si>
  <si>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</si>
  <si>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</si>
  <si>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</si>
  <si>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</si>
  <si>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</si>
  <si>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</si>
  <si>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</si>
  <si>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</si>
  <si>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</si>
  <si>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</si>
  <si>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</si>
  <si>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</si>
  <si>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</si>
  <si>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</si>
  <si>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</si>
  <si>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</si>
  <si>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</si>
  <si>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</si>
  <si>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</si>
  <si>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</si>
  <si>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</si>
  <si>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</si>
  <si>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</si>
  <si>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</si>
  <si>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</si>
  <si>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</si>
  <si>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</si>
  <si>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</si>
  <si>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</si>
  <si>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</si>
  <si>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</si>
  <si>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</si>
  <si>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</si>
  <si>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</si>
  <si>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</si>
  <si>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</si>
  <si>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</si>
  <si>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</si>
  <si>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</si>
  <si>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</si>
  <si>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</si>
  <si>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</si>
  <si>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</si>
  <si>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</si>
  <si>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</si>
  <si>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</si>
  <si>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</si>
  <si>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</si>
  <si>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</si>
  <si>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</si>
  <si>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</si>
  <si>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</si>
  <si>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</si>
  <si>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</si>
  <si>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</si>
  <si>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</si>
  <si>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</si>
  <si>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</si>
  <si>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</si>
  <si>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</si>
  <si>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</si>
  <si>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</si>
  <si>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</si>
  <si>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</si>
  <si>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</si>
  <si>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</si>
  <si>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</si>
  <si>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</si>
  <si>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</si>
  <si>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</si>
  <si>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</si>
  <si>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</si>
  <si>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</si>
  <si>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</si>
  <si>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</si>
  <si>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</si>
  <si>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</si>
  <si>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</si>
  <si>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</si>
  <si>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</si>
  <si>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</si>
  <si>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</si>
  <si>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</si>
  <si>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</si>
  <si>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</si>
  <si>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</si>
  <si>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</si>
  <si>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</si>
  <si>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</si>
  <si>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</si>
  <si>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</si>
  <si>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</si>
  <si>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</si>
  <si>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</si>
  <si>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</si>
  <si>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</si>
  <si>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</si>
  <si>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</si>
  <si>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</si>
  <si>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</si>
  <si>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</si>
  <si>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</si>
  <si>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</si>
  <si>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</si>
  <si>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</si>
  <si>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</si>
  <si>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</si>
  <si>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</si>
  <si>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</si>
  <si>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</si>
  <si>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</si>
  <si>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</si>
  <si>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</si>
  <si>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</si>
  <si>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</si>
  <si>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</si>
  <si>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</si>
  <si>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</si>
  <si>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</si>
  <si>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</si>
  <si>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</si>
  <si>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</si>
  <si>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</si>
  <si>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</si>
  <si>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</si>
  <si>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</si>
  <si>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</si>
  <si>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</si>
  <si>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</si>
  <si>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</si>
  <si>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</si>
  <si>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</si>
  <si>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</si>
  <si>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</si>
  <si>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</si>
  <si>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</si>
  <si>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</si>
  <si>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</si>
  <si>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</si>
  <si>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</si>
  <si>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</si>
  <si>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</si>
  <si>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</si>
  <si>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</si>
  <si>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</si>
  <si>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</si>
  <si>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</si>
  <si>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</si>
  <si>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</si>
  <si>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</si>
  <si>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</si>
  <si>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</si>
  <si>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</si>
  <si>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</si>
  <si>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</si>
  <si>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</si>
  <si>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</si>
  <si>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</si>
  <si>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</si>
  <si>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</si>
  <si>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</si>
  <si>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</si>
  <si>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</si>
  <si>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</si>
  <si>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</si>
  <si>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</si>
  <si>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</si>
  <si>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</si>
  <si>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</si>
  <si>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</si>
  <si>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</si>
  <si>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</si>
  <si>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</si>
  <si>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</si>
  <si>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</si>
  <si>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</si>
  <si>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</si>
  <si>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</si>
  <si>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</si>
  <si>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</si>
  <si>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</si>
  <si>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</si>
  <si>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</si>
  <si>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</si>
  <si>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</si>
  <si>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</si>
  <si>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</si>
  <si>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</si>
  <si>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</si>
  <si>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</si>
  <si>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</si>
  <si>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</si>
  <si>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</si>
  <si>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</si>
  <si>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</si>
  <si>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</si>
  <si>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</si>
  <si>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</si>
  <si>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</si>
  <si>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</si>
  <si>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</si>
  <si>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</si>
  <si>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</si>
  <si>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</si>
  <si>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</si>
  <si>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</si>
  <si>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</si>
  <si>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</si>
  <si>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</si>
  <si>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</si>
  <si>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</si>
  <si>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</si>
  <si>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</si>
  <si>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</si>
  <si>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</si>
  <si>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</si>
  <si>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</si>
  <si>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</si>
  <si>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</si>
  <si>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</si>
  <si>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</si>
  <si>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</si>
  <si>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</si>
  <si>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</si>
  <si>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</si>
  <si>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</si>
  <si>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</si>
  <si>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</si>
  <si>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</si>
  <si>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</si>
  <si>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</si>
  <si>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</si>
  <si>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</si>
  <si>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</si>
  <si>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</si>
  <si>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</si>
  <si>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</si>
  <si>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</si>
  <si>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</si>
  <si>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</si>
  <si>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</si>
  <si>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</si>
  <si>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</si>
  <si>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</si>
  <si>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</si>
  <si>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</si>
  <si>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</si>
  <si>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</si>
  <si>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</si>
  <si>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</si>
  <si>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</si>
  <si>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</si>
  <si>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</si>
  <si>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</si>
  <si>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</si>
  <si>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</si>
  <si>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</si>
  <si>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</si>
  <si>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</si>
  <si>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</si>
  <si>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</si>
  <si>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</si>
  <si>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</si>
  <si>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</si>
  <si>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</si>
  <si>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</si>
  <si>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</si>
  <si>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</si>
  <si>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</si>
  <si>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</si>
  <si>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</si>
  <si>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</si>
  <si>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</si>
  <si>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</si>
  <si>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</si>
  <si>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</si>
  <si>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</si>
  <si>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</si>
  <si>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</si>
  <si>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</si>
  <si>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</si>
  <si>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</si>
  <si>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</si>
  <si>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</si>
  <si>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</si>
  <si>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</si>
  <si>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</si>
  <si>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</si>
  <si>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</si>
  <si>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</si>
  <si>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</si>
  <si>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</si>
  <si>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</si>
  <si>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</si>
  <si>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</si>
  <si>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</si>
  <si>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</si>
  <si>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</si>
  <si>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</si>
  <si>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</si>
  <si>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</si>
  <si>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</si>
  <si>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</si>
  <si>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</si>
  <si>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</si>
  <si>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</si>
  <si>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</si>
  <si>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</si>
  <si>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</si>
  <si>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</si>
  <si>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</si>
  <si>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</si>
  <si>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</si>
  <si>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</si>
  <si>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</si>
  <si>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</si>
  <si>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</si>
  <si>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</si>
  <si>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</si>
  <si>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</si>
  <si>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</si>
  <si>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</si>
  <si>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</si>
  <si>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</si>
  <si>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</si>
  <si>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</si>
  <si>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</si>
  <si>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</si>
  <si>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</si>
  <si>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</si>
  <si>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</si>
  <si>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</si>
  <si>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</si>
  <si>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</si>
  <si>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</si>
  <si>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</si>
  <si>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</si>
  <si>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</si>
  <si>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</si>
  <si>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</si>
  <si>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</si>
  <si>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</si>
  <si>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</si>
  <si>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</si>
  <si>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</si>
  <si>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</si>
  <si>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</si>
  <si>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</si>
  <si>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</si>
  <si>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</si>
  <si>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</si>
  <si>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</si>
  <si>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</si>
  <si>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</si>
  <si>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</si>
  <si>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</si>
  <si>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</si>
  <si>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</si>
  <si>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</si>
  <si>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</si>
  <si>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</si>
  <si>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</si>
  <si>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</si>
  <si>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</si>
  <si>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</si>
  <si>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</si>
  <si>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</si>
  <si>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</si>
  <si>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</si>
  <si>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</si>
  <si>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</si>
  <si>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</si>
  <si>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</si>
  <si>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</si>
  <si>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</si>
  <si>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</si>
  <si>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</si>
  <si>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</si>
  <si>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</si>
  <si>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</si>
  <si>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</si>
  <si>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</si>
  <si>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</si>
  <si>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</si>
  <si>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</si>
  <si>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</si>
  <si>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</si>
  <si>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</si>
  <si>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</si>
  <si>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</si>
  <si>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</si>
  <si>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</si>
  <si>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</si>
  <si>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</si>
  <si>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</si>
  <si>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</si>
  <si>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</si>
  <si>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</si>
  <si>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</si>
  <si>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</si>
  <si>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</si>
  <si>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</si>
  <si>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</si>
  <si>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</si>
  <si>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</si>
  <si>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</si>
  <si>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</si>
  <si>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</si>
  <si>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</si>
  <si>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</si>
  <si>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</si>
  <si>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</si>
  <si>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</si>
  <si>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</si>
  <si>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</si>
  <si>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</si>
  <si>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</si>
  <si>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</si>
  <si>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</si>
  <si>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</si>
  <si>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</si>
  <si>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</si>
  <si>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</si>
  <si>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</si>
  <si>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</si>
  <si>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</si>
  <si>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</si>
  <si>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</si>
  <si>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</si>
  <si>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</si>
  <si>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</si>
  <si>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</si>
  <si>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</si>
  <si>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</si>
  <si>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</si>
  <si>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</si>
  <si>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</si>
  <si>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</si>
  <si>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</si>
  <si>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</si>
  <si>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</si>
  <si>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</si>
  <si>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</si>
  <si>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</si>
  <si>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</si>
  <si>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</si>
  <si>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</si>
  <si>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</si>
  <si>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</si>
  <si>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</si>
  <si>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</si>
  <si>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</si>
  <si>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</si>
  <si>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</si>
  <si>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</si>
  <si>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</si>
  <si>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</si>
  <si>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</si>
  <si>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</si>
  <si>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</si>
  <si>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</si>
  <si>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</si>
  <si>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</si>
  <si>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</si>
  <si>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</si>
  <si>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</si>
  <si>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</si>
  <si>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</si>
  <si>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</si>
  <si>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</si>
  <si>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</si>
  <si>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</si>
  <si>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</si>
  <si>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</si>
  <si>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</si>
  <si>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</si>
  <si>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</si>
  <si>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</si>
  <si>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</si>
  <si>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</si>
  <si>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</si>
  <si>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</si>
  <si>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</si>
  <si>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</si>
  <si>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</si>
  <si>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</si>
  <si>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</si>
  <si>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</si>
  <si>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</si>
  <si>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</si>
  <si>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</si>
  <si>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</si>
  <si>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</si>
  <si>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</si>
  <si>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</si>
  <si>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</si>
  <si>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</si>
  <si>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</si>
  <si>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</si>
  <si>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</si>
  <si>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</si>
  <si>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</si>
  <si>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</si>
  <si>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</si>
  <si>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</si>
  <si>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</si>
  <si>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</si>
  <si>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</si>
  <si>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</si>
  <si>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</si>
  <si>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</si>
  <si>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</si>
  <si>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</si>
  <si>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</si>
  <si>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</si>
  <si>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</si>
  <si>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</si>
  <si>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</si>
  <si>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</si>
  <si>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</si>
  <si>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</si>
  <si>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</si>
  <si>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</si>
  <si>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</si>
  <si>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</si>
  <si>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</si>
  <si>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</si>
  <si>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</si>
  <si>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</si>
  <si>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</si>
  <si>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</si>
  <si>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</si>
  <si>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</si>
  <si>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</si>
  <si>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</si>
  <si>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</si>
  <si>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</si>
  <si>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</si>
  <si>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</si>
  <si>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</si>
  <si>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</si>
  <si>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</si>
  <si>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</si>
  <si>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</si>
  <si>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</si>
  <si>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</si>
  <si>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</si>
  <si>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</si>
  <si>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</si>
  <si>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</si>
  <si>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</si>
  <si>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</si>
  <si>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</si>
  <si>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</si>
  <si>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</si>
  <si>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</si>
  <si>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</si>
  <si>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</si>
  <si>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</si>
  <si>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</si>
  <si>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</si>
  <si>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</si>
  <si>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</si>
  <si>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</si>
  <si>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</si>
  <si>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</si>
  <si>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</si>
  <si>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</si>
  <si>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</si>
  <si>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</si>
  <si>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</si>
  <si>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</si>
  <si>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</si>
  <si>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</si>
  <si>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</si>
  <si>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</si>
  <si>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</si>
  <si>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</si>
  <si>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</si>
  <si>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</si>
  <si>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</si>
  <si>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</si>
  <si>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</si>
  <si>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</si>
  <si>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</si>
  <si>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</si>
  <si>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</si>
  <si>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</si>
  <si>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</si>
  <si>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</si>
  <si>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</si>
  <si>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</si>
  <si>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</si>
  <si>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</si>
  <si>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</si>
  <si>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</si>
  <si>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</si>
  <si>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</si>
  <si>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</si>
  <si>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</si>
  <si>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</si>
  <si>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</si>
  <si>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</si>
  <si>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</si>
  <si>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</si>
  <si>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</si>
  <si>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</si>
  <si>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</si>
  <si>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</si>
  <si>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</si>
  <si>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</si>
  <si>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</si>
  <si>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</si>
  <si>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</si>
  <si>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</si>
  <si>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</si>
  <si>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</si>
  <si>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</si>
  <si>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</si>
  <si>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</si>
  <si>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</si>
  <si>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</si>
  <si>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</si>
  <si>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</si>
  <si>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</si>
  <si>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</si>
  <si>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</si>
  <si>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</si>
  <si>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</si>
  <si>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</si>
  <si>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</si>
  <si>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</si>
  <si>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</si>
  <si>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</si>
  <si>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</si>
  <si>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</si>
  <si>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</si>
  <si>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</si>
  <si>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</si>
  <si>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</si>
  <si>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</si>
  <si>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</si>
  <si>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</si>
  <si>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</si>
  <si>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</si>
  <si>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</si>
  <si>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</si>
  <si>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</si>
  <si>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</si>
  <si>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</si>
  <si>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</si>
  <si>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</si>
  <si>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</si>
  <si>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</si>
  <si>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</si>
  <si>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</si>
  <si>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</si>
  <si>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</si>
  <si>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</si>
  <si>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</si>
  <si>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</si>
  <si>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</si>
  <si>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</si>
  <si>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</si>
  <si>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</si>
  <si>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</si>
  <si>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</si>
  <si>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</si>
  <si>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</si>
  <si>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</si>
  <si>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</si>
  <si>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</si>
  <si>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</si>
  <si>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</si>
  <si>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</si>
  <si>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</si>
  <si>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</si>
  <si>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</si>
  <si>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</si>
  <si>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</si>
  <si>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</si>
  <si>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</si>
  <si>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</si>
  <si>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</si>
  <si>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</si>
  <si>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</si>
  <si>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</si>
  <si>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</si>
  <si>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</si>
  <si>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</si>
  <si>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</si>
  <si>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</si>
  <si>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</si>
  <si>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</si>
  <si>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</si>
  <si>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</si>
  <si>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</si>
  <si>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</si>
  <si>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</si>
  <si>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</si>
  <si>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</si>
  <si>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</si>
  <si>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</si>
  <si>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</si>
  <si>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</si>
  <si>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</si>
  <si>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</si>
  <si>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</si>
  <si>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</si>
  <si>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</si>
  <si>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</si>
  <si>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</si>
  <si>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</si>
  <si>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</si>
  <si>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</si>
  <si>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</si>
  <si>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</si>
  <si>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</si>
  <si>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</si>
  <si>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</si>
  <si>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</si>
  <si>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</si>
  <si>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</si>
  <si>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</si>
  <si>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</si>
  <si>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</si>
  <si>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</si>
  <si>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</si>
  <si>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</si>
  <si>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</si>
  <si>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</si>
  <si>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</si>
  <si>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</si>
  <si>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</si>
  <si>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</si>
  <si>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</si>
  <si>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</si>
  <si>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</si>
  <si>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</si>
  <si>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</si>
  <si>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</si>
  <si>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</si>
  <si>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</si>
  <si>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</si>
  <si>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</si>
  <si>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</si>
  <si>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</si>
  <si>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</si>
  <si>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</si>
  <si>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</si>
  <si>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</si>
  <si>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</si>
  <si>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</si>
  <si>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</si>
  <si>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</si>
  <si>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</si>
  <si>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</si>
  <si>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</si>
  <si>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</si>
  <si>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</si>
  <si>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</si>
  <si>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</si>
  <si>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</si>
  <si>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</si>
  <si>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</si>
  <si>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</si>
  <si>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</si>
  <si>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</si>
  <si>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</si>
  <si>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</si>
  <si>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</si>
  <si>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</si>
  <si>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</si>
  <si>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</si>
  <si>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</si>
  <si>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</si>
  <si>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</si>
  <si>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</si>
  <si>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</si>
  <si>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</si>
  <si>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</si>
  <si>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</si>
  <si>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</si>
  <si>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</si>
  <si>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</si>
  <si>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</si>
  <si>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</si>
  <si>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</si>
  <si>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</si>
  <si>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</si>
  <si>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</si>
  <si>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</si>
  <si>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</si>
  <si>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</si>
  <si>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</si>
  <si>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</si>
  <si>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</si>
  <si>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</si>
  <si>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</si>
  <si>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</si>
  <si>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</si>
  <si>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</si>
  <si>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</si>
  <si>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</si>
  <si>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</si>
  <si>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</si>
  <si>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</si>
  <si>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</si>
  <si>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</si>
  <si>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</si>
  <si>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</si>
  <si>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</si>
  <si>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</si>
  <si>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</si>
  <si>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</si>
  <si>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</si>
  <si>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</si>
  <si>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</si>
  <si>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</si>
  <si>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</si>
  <si>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</si>
  <si>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</si>
  <si>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</si>
  <si>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</si>
  <si>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</si>
  <si>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</si>
  <si>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</si>
  <si>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</si>
  <si>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</si>
  <si>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</si>
  <si>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</si>
  <si>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</si>
  <si>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</si>
  <si>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</si>
  <si>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</si>
  <si>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</si>
  <si>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</si>
  <si>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</si>
  <si>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</si>
  <si>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</si>
  <si>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</si>
  <si>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</si>
  <si>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</si>
  <si>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</si>
  <si>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</si>
  <si>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</si>
  <si>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</si>
  <si>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</si>
  <si>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</si>
  <si>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</si>
  <si>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</si>
  <si>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</si>
  <si>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</si>
  <si>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</si>
  <si>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</si>
  <si>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</si>
  <si>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</si>
  <si>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</si>
  <si>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</si>
  <si>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</si>
  <si>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</si>
  <si>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</si>
  <si>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</si>
  <si>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</si>
  <si>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</si>
  <si>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</si>
  <si>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</si>
  <si>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</si>
  <si>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</si>
  <si>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</si>
  <si>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</si>
  <si>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</si>
  <si>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</si>
  <si>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</si>
  <si>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</si>
  <si>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</si>
  <si>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</si>
  <si>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</si>
  <si>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</si>
  <si>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</si>
  <si>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</si>
  <si>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</si>
  <si>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</si>
  <si>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</si>
  <si>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</si>
  <si>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</si>
  <si>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</si>
  <si>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</si>
  <si>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</si>
  <si>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</si>
  <si>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</si>
  <si>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</si>
  <si>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</si>
  <si>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</si>
  <si>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</si>
  <si>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</si>
  <si>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</si>
  <si>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</si>
  <si>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</si>
  <si>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</si>
  <si>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</si>
  <si>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</si>
  <si>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</si>
  <si>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</si>
  <si>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</si>
  <si>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</si>
  <si>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</si>
  <si>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</si>
  <si>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</si>
  <si>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</si>
  <si>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</si>
  <si>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</si>
  <si>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</si>
  <si>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</si>
  <si>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</si>
  <si>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</si>
  <si>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</si>
  <si>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</si>
  <si>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</si>
  <si>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</si>
  <si>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</si>
  <si>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</si>
  <si>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</si>
  <si>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</si>
  <si>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</si>
  <si>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</si>
  <si>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</si>
  <si>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</si>
  <si>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</si>
  <si>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</si>
  <si>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</si>
  <si>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</si>
  <si>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</si>
  <si>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</si>
  <si>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</si>
  <si>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</si>
  <si>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</si>
  <si>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</si>
  <si>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</si>
  <si>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</si>
  <si>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</si>
  <si>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</si>
  <si>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</si>
  <si>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</si>
  <si>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</si>
  <si>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</si>
  <si>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</si>
  <si>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</si>
  <si>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</si>
  <si>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</si>
  <si>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</si>
  <si>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</si>
  <si>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</si>
  <si>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</si>
  <si>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</si>
  <si>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</si>
  <si>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</si>
  <si>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</si>
  <si>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</si>
  <si>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</si>
  <si>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</si>
  <si>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</si>
  <si>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</si>
  <si>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</si>
  <si>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</si>
  <si>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</si>
  <si>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</si>
  <si>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</si>
  <si>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</si>
  <si>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</si>
  <si>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</si>
  <si>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</si>
  <si>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</si>
  <si>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</si>
  <si>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</si>
  <si>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</si>
  <si>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</si>
  <si>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</si>
  <si>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</si>
  <si>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</si>
  <si>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</si>
  <si>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</si>
  <si>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</si>
  <si>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</si>
  <si>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</si>
  <si>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</si>
  <si>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</si>
  <si>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</si>
  <si>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</si>
  <si>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</si>
  <si>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</si>
  <si>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</si>
  <si>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</si>
  <si>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</si>
  <si>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</si>
  <si>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</si>
  <si>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</si>
  <si>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</si>
  <si>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</si>
  <si>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</si>
  <si>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</si>
  <si>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</si>
  <si>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</si>
  <si>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</si>
  <si>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</si>
  <si>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</si>
  <si>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</si>
  <si>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</si>
  <si>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</si>
  <si>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</si>
  <si>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</si>
  <si>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</si>
  <si>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</si>
  <si>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</si>
  <si>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</si>
  <si>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</si>
  <si>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</si>
  <si>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</si>
  <si>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</si>
  <si>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</si>
  <si>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</si>
  <si>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</si>
  <si>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</si>
  <si>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</si>
  <si>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</si>
  <si>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</si>
  <si>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</si>
  <si>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</si>
  <si>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</si>
  <si>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</si>
  <si>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</si>
  <si>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</si>
  <si>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</si>
  <si>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</si>
  <si>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</si>
  <si>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</si>
  <si>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</si>
  <si>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</si>
  <si>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</si>
  <si>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</si>
  <si>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</si>
  <si>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</si>
  <si>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</si>
  <si>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</si>
  <si>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</si>
  <si>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</si>
  <si>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</si>
  <si>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</si>
  <si>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</si>
  <si>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</si>
  <si>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</si>
  <si>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</si>
  <si>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</si>
  <si>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</si>
  <si>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</si>
  <si>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</si>
  <si>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</si>
  <si>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</si>
  <si>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</si>
  <si>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</si>
  <si>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</si>
  <si>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</si>
  <si>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</si>
  <si>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</si>
  <si>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</si>
  <si>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</si>
  <si>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</si>
  <si>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</si>
  <si>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</si>
  <si>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</si>
  <si>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</si>
  <si>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</si>
  <si>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</si>
  <si>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</si>
  <si>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</si>
  <si>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</si>
  <si>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</si>
  <si>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</si>
  <si>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</si>
  <si>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</si>
  <si>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</si>
  <si>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</si>
  <si>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</si>
  <si>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</si>
  <si>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</si>
  <si>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</si>
  <si>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</si>
  <si>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</si>
  <si>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</si>
  <si>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</si>
  <si>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</si>
  <si>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</si>
  <si>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</si>
  <si>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</si>
  <si>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</si>
  <si>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</si>
  <si>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</si>
  <si>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</si>
  <si>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</si>
  <si>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</si>
  <si>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</si>
  <si>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</si>
  <si>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</si>
  <si>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</si>
  <si>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</si>
  <si>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</si>
  <si>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</si>
  <si>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</si>
  <si>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</si>
  <si>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</si>
  <si>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</si>
  <si>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</si>
  <si>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</si>
  <si>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</si>
  <si>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</si>
  <si>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</si>
  <si>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</si>
  <si>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</si>
  <si>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</si>
  <si>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</si>
  <si>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</si>
  <si>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</si>
  <si>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</si>
  <si>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</si>
  <si>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</si>
  <si>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</si>
  <si>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</si>
  <si>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</si>
  <si>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</si>
  <si>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</si>
  <si>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</si>
  <si>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</si>
  <si>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</si>
  <si>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</si>
  <si>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</si>
  <si>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</si>
  <si>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</si>
  <si>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</si>
  <si>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</si>
  <si>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</si>
  <si>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</si>
  <si>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</si>
  <si>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</si>
  <si>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</si>
  <si>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</si>
  <si>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</si>
  <si>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</si>
  <si>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</si>
  <si>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</si>
  <si>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</si>
  <si>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</si>
  <si>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</si>
  <si>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</si>
  <si>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</si>
  <si>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</si>
  <si>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</si>
  <si>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</si>
  <si>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</si>
  <si>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</si>
  <si>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</si>
  <si>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</si>
  <si>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</si>
  <si>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</si>
  <si>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</si>
  <si>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</si>
  <si>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</si>
  <si>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</si>
  <si>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</si>
  <si>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</si>
  <si>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</si>
  <si>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</si>
  <si>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</si>
  <si>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</si>
  <si>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</si>
  <si>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</si>
  <si>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</si>
  <si>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</si>
  <si>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</si>
  <si>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</si>
  <si>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</si>
  <si>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</si>
  <si>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</si>
  <si>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</si>
  <si>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</si>
  <si>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</si>
  <si>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</si>
  <si>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</si>
  <si>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</si>
  <si>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</si>
  <si>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</si>
  <si>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</si>
  <si>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</si>
  <si>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</si>
  <si>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</si>
  <si>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</si>
  <si>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</si>
  <si>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</si>
  <si>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</si>
  <si>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</si>
  <si>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</si>
  <si>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</si>
  <si>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</si>
  <si>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</si>
  <si>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</si>
  <si>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</si>
  <si>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</si>
  <si>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</si>
  <si>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</si>
  <si>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</si>
  <si>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</si>
  <si>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</si>
  <si>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</si>
  <si>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</si>
  <si>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</si>
  <si>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</si>
  <si>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</si>
  <si>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</si>
  <si>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</si>
  <si>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</si>
  <si>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</si>
  <si>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</si>
  <si>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</si>
  <si>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</si>
  <si>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</si>
  <si>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</si>
  <si>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</si>
  <si>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</si>
  <si>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</si>
  <si>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</si>
  <si>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</si>
  <si>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</si>
  <si>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</si>
  <si>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</si>
  <si>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</si>
  <si>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</si>
  <si>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</si>
  <si>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</si>
  <si>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</si>
  <si>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</si>
  <si>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</si>
  <si>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</si>
  <si>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</si>
  <si>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</si>
  <si>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</si>
  <si>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</si>
  <si>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</si>
  <si>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</si>
  <si>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</si>
  <si>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</si>
  <si>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</si>
  <si>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</si>
  <si>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</si>
  <si>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</si>
  <si>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</si>
  <si>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</si>
  <si>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</si>
  <si>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</si>
  <si>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</si>
  <si>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</si>
  <si>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</si>
  <si>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</si>
  <si>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</si>
  <si>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</si>
  <si>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</si>
  <si>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</si>
  <si>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</si>
  <si>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</si>
  <si>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</si>
  <si>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</si>
  <si>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</si>
  <si>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</si>
  <si>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</si>
  <si>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</si>
  <si>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</si>
  <si>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</si>
  <si>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</si>
  <si>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</si>
  <si>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</si>
  <si>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</si>
  <si>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</si>
  <si>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</si>
  <si>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</si>
  <si>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</si>
  <si>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</si>
  <si>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</si>
  <si>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</si>
  <si>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</si>
  <si>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</si>
  <si>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</si>
  <si>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</si>
  <si>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</si>
  <si>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</si>
  <si>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</si>
  <si>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</si>
  <si>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</si>
  <si>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</si>
  <si>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</si>
  <si>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</si>
  <si>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</si>
  <si>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</si>
  <si>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</si>
  <si>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</si>
  <si>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</si>
  <si>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</si>
  <si>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</si>
  <si>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</si>
  <si>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</si>
  <si>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</si>
  <si>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</si>
  <si>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</si>
  <si>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</si>
  <si>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</si>
  <si>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</si>
  <si>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</si>
  <si>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</si>
  <si>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</si>
  <si>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</si>
  <si>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</si>
  <si>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</si>
  <si>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</si>
  <si>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</si>
  <si>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</si>
  <si>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</si>
  <si>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</si>
  <si>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</si>
  <si>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</si>
  <si>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</si>
  <si>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</si>
  <si>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</si>
  <si>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</si>
  <si>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</si>
  <si>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</si>
  <si>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</si>
  <si>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</si>
  <si>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</si>
  <si>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</si>
  <si>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</si>
  <si>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</si>
  <si>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</si>
  <si>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</si>
  <si>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</si>
  <si>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</si>
  <si>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</si>
  <si>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</si>
  <si>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</si>
  <si>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</si>
  <si>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</si>
  <si>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</si>
  <si>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</si>
  <si>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</si>
  <si>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</si>
  <si>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</si>
  <si>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</si>
  <si>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</si>
  <si>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</si>
  <si>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</si>
  <si>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</si>
  <si>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</si>
  <si>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</si>
  <si>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</si>
  <si>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</si>
  <si>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</si>
  <si>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</si>
  <si>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</si>
  <si>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</si>
  <si>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</si>
  <si>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</si>
  <si>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</si>
  <si>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</si>
  <si>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</si>
  <si>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</si>
  <si>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</si>
  <si>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</si>
  <si>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</si>
  <si>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</si>
  <si>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</si>
  <si>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</si>
  <si>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</si>
  <si>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</si>
  <si>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</si>
  <si>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</si>
  <si>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</si>
  <si>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</si>
  <si>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</si>
  <si>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</si>
  <si>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</si>
  <si>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</si>
  <si>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</si>
  <si>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</si>
  <si>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</si>
  <si>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</si>
  <si>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</si>
  <si>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</si>
  <si>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</si>
  <si>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</si>
  <si>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</si>
  <si>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</si>
  <si>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</si>
  <si>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</si>
  <si>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</si>
  <si>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</si>
  <si>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</si>
  <si>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</si>
  <si>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</si>
  <si>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</si>
  <si>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</si>
  <si>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</si>
  <si>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</si>
  <si>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</si>
  <si>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</si>
  <si>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</si>
  <si>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</si>
  <si>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</si>
  <si>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</si>
  <si>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</si>
  <si>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</si>
  <si>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</si>
  <si>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</si>
  <si>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</si>
  <si>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</si>
  <si>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</si>
  <si>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</si>
  <si>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</si>
  <si>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</si>
  <si>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</si>
  <si>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</si>
  <si>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</si>
  <si>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</si>
  <si>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</si>
  <si>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</si>
  <si>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</si>
  <si>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</si>
  <si>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</si>
  <si>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</si>
  <si>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</si>
  <si>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</si>
  <si>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</si>
  <si>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</si>
  <si>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</si>
  <si>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</si>
  <si>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</si>
  <si>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</si>
  <si>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</si>
  <si>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</si>
  <si>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</si>
  <si>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</si>
  <si>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</si>
  <si>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</si>
  <si>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</si>
  <si>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</si>
  <si>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</si>
  <si>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</si>
  <si>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</si>
  <si>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</si>
  <si>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</si>
  <si>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</si>
  <si>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</si>
  <si>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</si>
  <si>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</si>
  <si>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</si>
  <si>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</si>
  <si>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</si>
  <si>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</si>
  <si>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</si>
  <si>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</si>
  <si>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</si>
  <si>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</si>
  <si>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</si>
  <si>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</si>
  <si>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</si>
  <si>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</si>
  <si>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</si>
  <si>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</si>
  <si>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</si>
  <si>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</si>
  <si>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</si>
  <si>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</si>
  <si>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</si>
  <si>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</si>
  <si>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</si>
  <si>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</si>
  <si>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</si>
  <si>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</si>
  <si>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</si>
  <si>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</si>
  <si>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</si>
  <si>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</si>
  <si>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</si>
  <si>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</si>
  <si>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</si>
  <si>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</si>
  <si>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</si>
  <si>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</si>
  <si>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</si>
  <si>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</si>
  <si>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</si>
  <si>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</si>
  <si>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</si>
  <si>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</si>
  <si>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</si>
  <si>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</si>
  <si>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</si>
  <si>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</si>
  <si>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</si>
  <si>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</si>
  <si>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</si>
  <si>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</si>
  <si>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</si>
  <si>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</si>
  <si>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</si>
  <si>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</si>
  <si>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</si>
  <si>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</si>
  <si>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</si>
  <si>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</si>
  <si>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</si>
  <si>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</si>
  <si>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</si>
  <si>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</si>
  <si>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</si>
  <si>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</si>
  <si>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</si>
  <si>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</si>
  <si>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</si>
  <si>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</si>
  <si>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</si>
  <si>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</si>
  <si>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</si>
  <si>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</si>
  <si>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</si>
  <si>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</si>
  <si>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</si>
  <si>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</si>
  <si>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</si>
  <si>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</si>
  <si>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</si>
  <si>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</si>
  <si>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</si>
  <si>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</si>
  <si>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</si>
  <si>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</si>
  <si>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</si>
  <si>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</si>
  <si>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</si>
  <si>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</si>
  <si>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</si>
  <si>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</si>
  <si>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</si>
  <si>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</si>
  <si>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</si>
  <si>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</si>
  <si>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</si>
  <si>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</si>
  <si>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</si>
  <si>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</si>
  <si>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</si>
  <si>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</si>
  <si>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</si>
  <si>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</si>
  <si>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</si>
  <si>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</si>
  <si>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</si>
  <si>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</si>
  <si>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</si>
  <si>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</si>
  <si>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</si>
  <si>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</si>
  <si>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</si>
  <si>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</si>
  <si>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</si>
  <si>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</si>
  <si>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</si>
  <si>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</si>
  <si>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</si>
  <si>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</si>
  <si>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</si>
  <si>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</si>
  <si>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</si>
  <si>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</si>
  <si>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</si>
  <si>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</si>
  <si>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</si>
  <si>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</si>
  <si>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</si>
  <si>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</si>
  <si>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</si>
  <si>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</si>
  <si>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</si>
  <si>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</si>
  <si>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</si>
  <si>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</si>
  <si>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</si>
  <si>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</si>
  <si>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</si>
  <si>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</si>
  <si>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</si>
  <si>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</si>
  <si>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</si>
  <si>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</si>
  <si>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</si>
  <si>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</si>
  <si>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</si>
  <si>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</si>
  <si>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</si>
  <si>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</si>
  <si>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</si>
  <si>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</si>
  <si>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</si>
  <si>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</si>
  <si>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</si>
  <si>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</si>
  <si>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</si>
  <si>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</si>
  <si>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</si>
  <si>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</si>
  <si>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</si>
  <si>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</si>
  <si>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</si>
  <si>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</si>
  <si>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</si>
  <si>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</si>
  <si>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</si>
  <si>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</si>
  <si>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</si>
  <si>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</si>
  <si>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</si>
  <si>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</si>
  <si>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</si>
  <si>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</si>
  <si>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</si>
  <si>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</si>
  <si>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</si>
  <si>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</si>
  <si>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</si>
  <si>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</si>
  <si>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</si>
  <si>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</si>
  <si>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</si>
  <si>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</si>
  <si>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</si>
  <si>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</si>
  <si>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</si>
  <si>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</si>
  <si>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</si>
  <si>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</si>
  <si>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</si>
  <si>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</si>
  <si>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</si>
  <si>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</si>
  <si>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</si>
  <si>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</si>
  <si>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</si>
  <si>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</si>
  <si>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</si>
  <si>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</si>
  <si>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</si>
  <si>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</si>
  <si>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</si>
  <si>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</si>
  <si>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</si>
  <si>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</si>
  <si>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</si>
  <si>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</si>
  <si>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</si>
  <si>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</si>
  <si>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</si>
  <si>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</si>
  <si>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</si>
  <si>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</si>
  <si>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</si>
  <si>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</si>
  <si>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</si>
  <si>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</si>
  <si>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</si>
  <si>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</si>
  <si>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</si>
  <si>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</si>
  <si>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</si>
  <si>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</si>
  <si>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</si>
  <si>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</si>
  <si>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</si>
  <si>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</si>
  <si>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</si>
  <si>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</si>
  <si>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</si>
  <si>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</si>
  <si>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</si>
  <si>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</si>
  <si>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</si>
  <si>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</si>
  <si>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</si>
  <si>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</si>
  <si>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</si>
  <si>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</si>
  <si>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</si>
  <si>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</si>
  <si>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</si>
  <si>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</si>
  <si>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</si>
  <si>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</si>
  <si>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</si>
  <si>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</si>
  <si>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</si>
  <si>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</si>
  <si>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</si>
  <si>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</si>
  <si>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</si>
  <si>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</si>
  <si>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</si>
  <si>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</si>
  <si>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</si>
  <si>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</si>
  <si>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</si>
  <si>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</si>
  <si>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</si>
  <si>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</si>
  <si>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</si>
  <si>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</si>
  <si>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</si>
  <si>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</si>
  <si>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</si>
  <si>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</si>
  <si>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</si>
  <si>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</si>
  <si>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</si>
  <si>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</si>
  <si>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</si>
  <si>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</si>
  <si>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</si>
  <si>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</si>
  <si>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</si>
  <si>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</si>
  <si>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</si>
  <si>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</si>
  <si>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</si>
  <si>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</si>
  <si>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</si>
  <si>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</si>
  <si>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</si>
  <si>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</si>
  <si>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</si>
  <si>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</si>
  <si>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</si>
  <si>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</si>
  <si>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</si>
  <si>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</si>
  <si>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</si>
  <si>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</si>
  <si>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</si>
  <si>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</si>
  <si>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</si>
  <si>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</si>
  <si>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</si>
  <si>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</si>
  <si>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</si>
  <si>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</si>
  <si>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</si>
  <si>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</si>
  <si>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</si>
  <si>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</si>
  <si>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</si>
  <si>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</si>
  <si>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</si>
  <si>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</si>
  <si>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</si>
  <si>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</si>
  <si>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</si>
  <si>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</si>
  <si>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</si>
  <si>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</si>
  <si>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</si>
  <si>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</si>
  <si>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</si>
  <si>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</si>
  <si>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</si>
  <si>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</si>
  <si>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</si>
  <si>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</si>
  <si>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</si>
  <si>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</si>
  <si>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</si>
  <si>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</si>
  <si>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</si>
  <si>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</si>
  <si>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</si>
  <si>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</si>
  <si>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</si>
  <si>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</si>
  <si>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</si>
  <si>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</si>
  <si>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</si>
  <si>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</si>
  <si>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</si>
  <si>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</si>
  <si>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</si>
  <si>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</si>
  <si>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</si>
  <si>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</si>
  <si>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</si>
  <si>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</si>
  <si>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</si>
  <si>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</si>
  <si>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</si>
  <si>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</si>
  <si>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</si>
  <si>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</si>
  <si>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</si>
  <si>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</si>
  <si>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</si>
  <si>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</si>
  <si>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</si>
  <si>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</si>
  <si>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</si>
  <si>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</si>
  <si>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</si>
  <si>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</si>
  <si>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</si>
  <si>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</si>
  <si>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</si>
  <si>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</si>
  <si>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</si>
  <si>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</si>
  <si>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</si>
  <si>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</si>
  <si>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</si>
  <si>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</si>
  <si>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</si>
  <si>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</si>
  <si>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</si>
  <si>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</si>
  <si>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</si>
  <si>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</si>
  <si>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</si>
  <si>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</si>
  <si>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</si>
  <si>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</si>
  <si>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</si>
  <si>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</si>
  <si>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</si>
  <si>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</si>
  <si>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</si>
  <si>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</si>
  <si>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</si>
  <si>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</si>
  <si>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</si>
  <si>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</si>
  <si>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</si>
  <si>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</si>
  <si>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</si>
  <si>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</si>
  <si>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</si>
  <si>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</si>
  <si>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</si>
  <si>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</si>
  <si>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</si>
  <si>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</si>
  <si>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</si>
  <si>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</si>
  <si>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</si>
  <si>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</si>
  <si>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</si>
  <si>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</si>
  <si>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</si>
  <si>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</si>
  <si>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</si>
  <si>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</si>
  <si>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</si>
  <si>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</si>
  <si>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</si>
  <si>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</si>
  <si>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</si>
  <si>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</si>
  <si>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</si>
  <si>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</si>
  <si>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</si>
  <si>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</si>
  <si>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</si>
  <si>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</si>
  <si>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</si>
  <si>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</si>
  <si>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</si>
  <si>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</si>
  <si>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</si>
  <si>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</si>
  <si>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</si>
  <si>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</si>
  <si>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</si>
  <si>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</si>
  <si>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</si>
  <si>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</si>
  <si>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</si>
  <si>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</si>
  <si>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</si>
  <si>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</si>
  <si>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</si>
  <si>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</si>
  <si>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</si>
  <si>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</si>
  <si>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</si>
  <si>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</si>
  <si>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</si>
  <si>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</si>
  <si>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</si>
  <si>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</si>
  <si>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</si>
  <si>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</si>
  <si>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</si>
  <si>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</si>
  <si>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</si>
  <si>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</si>
  <si>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</si>
  <si>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</si>
  <si>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</si>
  <si>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</si>
  <si>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</si>
  <si>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</si>
  <si>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</si>
  <si>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</si>
  <si>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</si>
  <si>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</si>
  <si>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</si>
  <si>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</si>
  <si>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</si>
  <si>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</si>
  <si>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</si>
  <si>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</si>
  <si>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</si>
  <si>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</si>
  <si>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</si>
  <si>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</si>
  <si>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</si>
  <si>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</si>
  <si>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</si>
  <si>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</si>
  <si>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</si>
  <si>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</si>
  <si>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</si>
  <si>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</si>
  <si>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</si>
  <si>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</si>
  <si>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</si>
  <si>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</si>
  <si>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</si>
  <si>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</si>
  <si>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</si>
  <si>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</si>
  <si>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</si>
  <si>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</si>
  <si>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</si>
  <si>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</si>
  <si>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</si>
  <si>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</si>
  <si>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</si>
  <si>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</si>
  <si>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</si>
  <si>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</si>
  <si>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</si>
  <si>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</si>
  <si>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</si>
  <si>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</si>
  <si>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</si>
  <si>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</si>
  <si>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</si>
  <si>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</si>
  <si>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</si>
  <si>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</si>
  <si>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</si>
  <si>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</si>
  <si>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</si>
  <si>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</si>
  <si>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</si>
  <si>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</si>
  <si>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</si>
  <si>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</si>
  <si>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</si>
  <si>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</si>
  <si>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</si>
  <si>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</si>
  <si>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</si>
  <si>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</si>
  <si>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</si>
  <si>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</si>
  <si>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</si>
  <si>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</si>
  <si>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</si>
  <si>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</si>
  <si>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</si>
  <si>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</si>
  <si>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</si>
  <si>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</si>
  <si>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</si>
  <si>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</si>
  <si>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</si>
  <si>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</si>
  <si>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</si>
  <si>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</si>
  <si>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</si>
  <si>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</si>
  <si>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</si>
  <si>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</si>
  <si>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</si>
  <si>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</si>
  <si>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</si>
  <si>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</si>
  <si>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</si>
  <si>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</si>
  <si>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</si>
  <si>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</si>
  <si>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</si>
  <si>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</si>
  <si>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</si>
  <si>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</si>
  <si>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</si>
  <si>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</si>
  <si>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</si>
  <si>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</si>
  <si>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</si>
  <si>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</si>
  <si>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</si>
  <si>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</si>
  <si>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</si>
  <si>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</si>
  <si>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</si>
  <si>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</si>
  <si>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</si>
  <si>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</si>
  <si>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</si>
  <si>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</si>
  <si>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</si>
  <si>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</si>
  <si>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</si>
  <si>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</si>
  <si>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</si>
  <si>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</si>
  <si>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</si>
  <si>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</si>
  <si>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</si>
  <si>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</si>
  <si>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</si>
  <si>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</si>
  <si>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</si>
  <si>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</si>
  <si>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</si>
  <si>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</si>
  <si>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</si>
  <si>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</si>
  <si>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</si>
  <si>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</si>
  <si>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</si>
  <si>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</si>
  <si>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</si>
  <si>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</si>
  <si>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</si>
  <si>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</si>
  <si>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</si>
  <si>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</si>
  <si>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</si>
  <si>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</si>
  <si>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</si>
  <si>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</si>
  <si>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</si>
  <si>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</si>
  <si>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</si>
  <si>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</si>
  <si>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</si>
  <si>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</si>
  <si>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</si>
  <si>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</si>
  <si>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</si>
  <si>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</si>
  <si>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</si>
  <si>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</si>
  <si>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</si>
  <si>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</si>
  <si>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</si>
  <si>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</si>
  <si>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</si>
  <si>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</si>
  <si>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</si>
  <si>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</si>
  <si>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</si>
  <si>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</si>
  <si>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</si>
  <si>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</si>
  <si>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</si>
  <si>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</si>
  <si>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</si>
  <si>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</si>
  <si>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</si>
  <si>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</si>
  <si>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</si>
  <si>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</si>
  <si>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</si>
  <si>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</si>
  <si>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</si>
  <si>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</si>
  <si>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</si>
  <si>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</si>
  <si>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</si>
  <si>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</si>
  <si>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</si>
  <si>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</si>
  <si>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</si>
  <si>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</si>
  <si>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</si>
  <si>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</si>
  <si>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</si>
  <si>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</si>
  <si>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</si>
  <si>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</si>
  <si>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</si>
  <si>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</si>
  <si>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</si>
  <si>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</si>
  <si>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</si>
  <si>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</si>
  <si>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</si>
  <si>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</si>
  <si>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</si>
  <si>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</si>
  <si>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</si>
  <si>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</si>
  <si>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</si>
  <si>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</si>
  <si>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</si>
  <si>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</si>
  <si>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</si>
  <si>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</si>
  <si>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</si>
  <si>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</si>
  <si>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</si>
  <si>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</si>
  <si>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</si>
  <si>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</si>
  <si>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</si>
  <si>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</si>
  <si>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</si>
  <si>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</si>
  <si>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</si>
  <si>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</si>
  <si>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</si>
  <si>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</si>
  <si>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</si>
  <si>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</si>
  <si>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</si>
  <si>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</si>
  <si>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</si>
  <si>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</si>
  <si>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</si>
  <si>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</si>
  <si>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</si>
  <si>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</si>
  <si>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</si>
  <si>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</si>
  <si>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</si>
  <si>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</si>
  <si>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</si>
  <si>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</si>
  <si>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</si>
  <si>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</si>
  <si>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</si>
  <si>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</si>
  <si>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</si>
  <si>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</si>
  <si>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</si>
  <si>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</si>
  <si>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</si>
  <si>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</si>
  <si>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</si>
  <si>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</si>
  <si>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</si>
  <si>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</si>
  <si>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</si>
  <si>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</si>
  <si>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</si>
  <si>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</si>
  <si>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</si>
  <si>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</si>
  <si>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</si>
  <si>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</si>
  <si>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</si>
  <si>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</si>
  <si>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</si>
  <si>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</si>
  <si>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</si>
  <si>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</si>
  <si>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</si>
  <si>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</si>
  <si>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</si>
  <si>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</si>
  <si>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</si>
  <si>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</si>
  <si>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</si>
  <si>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</si>
  <si>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</si>
  <si>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</si>
  <si>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</si>
  <si>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</si>
  <si>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</si>
  <si>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</si>
  <si>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</si>
  <si>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</si>
  <si>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</si>
  <si>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</si>
  <si>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</si>
  <si>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</si>
  <si>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</si>
  <si>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</si>
  <si>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</si>
  <si>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</si>
  <si>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</si>
  <si>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</si>
  <si>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</si>
  <si>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</si>
  <si>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</si>
  <si>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</si>
  <si>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</si>
  <si>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</si>
  <si>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</si>
  <si>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</si>
  <si>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</si>
  <si>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</si>
  <si>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</si>
  <si>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</si>
  <si>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</si>
  <si>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</si>
  <si>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</si>
  <si>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</si>
  <si>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</si>
  <si>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</si>
  <si>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</si>
  <si>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</si>
  <si>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</si>
  <si>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</si>
  <si>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</si>
  <si>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</si>
  <si>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</si>
  <si>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</si>
  <si>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</si>
  <si>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</si>
  <si>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</si>
  <si>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</si>
  <si>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</si>
  <si>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</si>
  <si>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</si>
  <si>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</si>
  <si>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</si>
  <si>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</si>
  <si>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</si>
  <si>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</si>
  <si>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</si>
  <si>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</si>
  <si>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</si>
  <si>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</si>
  <si>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</si>
  <si>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</si>
  <si>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</si>
  <si>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</si>
  <si>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</si>
  <si>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</si>
  <si>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</si>
  <si>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</si>
  <si>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</si>
  <si>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</si>
  <si>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</si>
  <si>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</si>
  <si>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</si>
  <si>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</si>
  <si>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</si>
  <si>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</si>
  <si>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</si>
  <si>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</si>
  <si>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</si>
  <si>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</si>
  <si>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</si>
  <si>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</si>
  <si>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</si>
  <si>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</si>
  <si>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</si>
  <si>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</si>
  <si>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</si>
  <si>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</si>
  <si>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</si>
  <si>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</si>
  <si>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</si>
  <si>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</si>
  <si>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</si>
  <si>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</si>
  <si>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</si>
  <si>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</si>
  <si>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</si>
  <si>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</si>
  <si>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</si>
  <si>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</si>
  <si>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</si>
  <si>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</si>
  <si>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</si>
  <si>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</si>
  <si>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</si>
  <si>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</si>
  <si>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</si>
  <si>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</si>
  <si>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</si>
  <si>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</si>
  <si>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</si>
  <si>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</si>
  <si>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</si>
  <si>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</si>
  <si>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</si>
  <si>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</si>
  <si>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</si>
  <si>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</si>
  <si>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</si>
  <si>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</si>
  <si>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</si>
  <si>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</si>
  <si>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</si>
  <si>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</si>
  <si>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</si>
  <si>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</si>
  <si>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</si>
  <si>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</si>
  <si>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</si>
  <si>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</si>
  <si>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</si>
  <si>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</si>
  <si>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</si>
  <si>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</si>
  <si>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</si>
  <si>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</si>
  <si>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</si>
  <si>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</si>
  <si>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</si>
  <si>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</si>
  <si>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</si>
  <si>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</si>
  <si>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</si>
  <si>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</si>
  <si>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</si>
  <si>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</si>
  <si>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</si>
  <si>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</si>
  <si>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</si>
  <si>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</si>
  <si>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</si>
  <si>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</si>
  <si>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</si>
  <si>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</si>
  <si>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</si>
  <si>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</si>
  <si>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</si>
  <si>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</si>
  <si>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</si>
  <si>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</si>
  <si>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</si>
  <si>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</si>
  <si>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</si>
  <si>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</si>
  <si>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</si>
  <si>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</si>
  <si>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</si>
  <si>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</si>
  <si>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</si>
  <si>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</si>
  <si>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</si>
  <si>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</si>
  <si>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</si>
  <si>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</si>
  <si>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</si>
  <si>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</si>
  <si>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</si>
  <si>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</si>
  <si>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</si>
  <si>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</si>
  <si>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</si>
  <si>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</si>
  <si>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</si>
  <si>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</si>
  <si>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</si>
  <si>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</si>
  <si>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</si>
  <si>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</si>
  <si>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</si>
  <si>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</si>
  <si>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</si>
  <si>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</si>
  <si>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</si>
  <si>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</si>
  <si>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</si>
  <si>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</si>
  <si>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</si>
  <si>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</si>
  <si>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</si>
  <si>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</si>
  <si>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</si>
  <si>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</si>
  <si>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</si>
  <si>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</si>
  <si>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</si>
  <si>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</si>
  <si>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</si>
  <si>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</si>
  <si>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</si>
  <si>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</si>
  <si>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</si>
  <si>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</si>
  <si>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</si>
  <si>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</si>
  <si>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</si>
  <si>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</si>
  <si>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</si>
  <si>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</si>
  <si>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</si>
  <si>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</si>
  <si>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</si>
  <si>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</si>
  <si>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</si>
  <si>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</si>
  <si>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</si>
  <si>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</si>
  <si>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</si>
  <si>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</si>
  <si>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</si>
  <si>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</si>
  <si>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</si>
  <si>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</si>
  <si>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</si>
  <si>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</si>
  <si>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</si>
  <si>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</si>
  <si>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</si>
  <si>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</si>
  <si>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</si>
  <si>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</si>
  <si>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</si>
  <si>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</si>
  <si>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</si>
  <si>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</si>
  <si>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</si>
  <si>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</si>
  <si>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</si>
  <si>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</si>
  <si>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</si>
  <si>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</si>
  <si>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</si>
  <si>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</si>
  <si>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</si>
  <si>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</si>
  <si>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</si>
  <si>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</si>
  <si>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</si>
  <si>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</si>
  <si>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</si>
  <si>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</si>
  <si>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</si>
  <si>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</si>
  <si>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</si>
  <si>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</si>
  <si>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</si>
  <si>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</si>
  <si>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</si>
  <si>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</si>
  <si>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</si>
  <si>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</si>
  <si>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</si>
  <si>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</si>
  <si>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</si>
  <si>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</si>
  <si>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</si>
  <si>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</si>
  <si>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</si>
  <si>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</si>
  <si>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</si>
  <si>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</si>
  <si>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</si>
  <si>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</si>
  <si>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</si>
  <si>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</si>
  <si>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</si>
  <si>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</si>
  <si>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</si>
  <si>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</si>
  <si>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</si>
  <si>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</si>
  <si>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</si>
  <si>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</si>
  <si>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</si>
  <si>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</si>
  <si>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</si>
  <si>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</si>
  <si>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</si>
  <si>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</si>
  <si>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</si>
  <si>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</si>
  <si>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</si>
  <si>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</si>
  <si>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</si>
  <si>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</si>
  <si>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</si>
  <si>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</si>
  <si>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</si>
  <si>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</si>
  <si>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</si>
  <si>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</si>
  <si>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</si>
  <si>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</si>
  <si>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</si>
  <si>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</si>
  <si>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</si>
  <si>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</si>
  <si>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</si>
  <si>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</si>
  <si>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</si>
  <si>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</si>
  <si>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</si>
  <si>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</si>
  <si>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</si>
  <si>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</si>
  <si>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</si>
  <si>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</si>
  <si>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</si>
  <si>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</si>
  <si>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</si>
  <si>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</si>
  <si>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</si>
  <si>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</si>
  <si>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</si>
  <si>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</si>
  <si>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</si>
  <si>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</si>
  <si>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</si>
  <si>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</si>
  <si>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</si>
  <si>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</si>
  <si>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</si>
  <si>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</si>
  <si>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</si>
  <si>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</si>
  <si>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</si>
  <si>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</si>
  <si>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</si>
  <si>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</si>
  <si>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</si>
  <si>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</si>
  <si>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</si>
  <si>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</si>
  <si>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</si>
  <si>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</si>
  <si>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</si>
  <si>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</si>
  <si>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</si>
  <si>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</si>
  <si>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</si>
  <si>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</si>
  <si>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</si>
  <si>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</si>
  <si>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</si>
  <si>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</si>
  <si>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</si>
  <si>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</si>
  <si>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</si>
  <si>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</si>
  <si>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</si>
  <si>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</si>
  <si>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</si>
  <si>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</si>
  <si>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</si>
  <si>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</si>
  <si>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</si>
  <si>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</si>
  <si>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</si>
  <si>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</si>
  <si>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</si>
  <si>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</si>
  <si>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</si>
  <si>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</si>
  <si>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</si>
  <si>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</si>
  <si>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</si>
  <si>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</si>
  <si>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</si>
  <si>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</si>
  <si>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</si>
  <si>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</si>
  <si>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</si>
  <si>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</si>
  <si>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</si>
  <si>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</si>
  <si>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</si>
  <si>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</si>
  <si>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</si>
  <si>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</si>
  <si>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</si>
  <si>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</si>
  <si>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</si>
  <si>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</si>
  <si>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</si>
  <si>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</si>
  <si>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</si>
  <si>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</si>
  <si>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</si>
  <si>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</si>
  <si>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</si>
  <si>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</si>
  <si>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</si>
  <si>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</si>
  <si>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</si>
  <si>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</si>
  <si>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</si>
  <si>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</si>
  <si>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</si>
  <si>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</si>
  <si>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</si>
  <si>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</si>
  <si>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</si>
  <si>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</si>
  <si>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</si>
  <si>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</si>
  <si>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</si>
  <si>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</si>
  <si>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</si>
  <si>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</si>
  <si>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</si>
  <si>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</si>
  <si>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</si>
  <si>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</si>
  <si>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</si>
  <si>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</si>
  <si>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</si>
  <si>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</si>
  <si>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</si>
  <si>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</si>
  <si>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</si>
  <si>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</si>
  <si>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</si>
  <si>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</si>
  <si>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</si>
  <si>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</si>
  <si>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</si>
  <si>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</si>
  <si>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</si>
  <si>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</si>
  <si>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</si>
  <si>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</si>
  <si>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</si>
  <si>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</si>
  <si>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</si>
  <si>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</si>
  <si>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</si>
  <si>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</si>
  <si>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</si>
  <si>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</si>
  <si>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</si>
  <si>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</si>
  <si>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</si>
  <si>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</si>
  <si>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</si>
  <si>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</si>
  <si>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</si>
  <si>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</si>
  <si>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</si>
  <si>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</si>
  <si>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</si>
  <si>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</si>
  <si>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</si>
  <si>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</si>
  <si>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</si>
  <si>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</si>
  <si>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</si>
  <si>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</si>
  <si>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</si>
  <si>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</si>
  <si>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</si>
  <si>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</si>
  <si>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</si>
  <si>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</si>
  <si>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</si>
  <si>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</si>
  <si>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</si>
  <si>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</si>
  <si>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</si>
  <si>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</si>
  <si>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</si>
  <si>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</si>
  <si>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</si>
  <si>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</si>
  <si>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</si>
  <si>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</si>
  <si>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</si>
  <si>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</si>
  <si>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</si>
  <si>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</si>
  <si>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</si>
  <si>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</si>
  <si>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</si>
  <si>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</si>
  <si>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</si>
  <si>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</si>
  <si>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</si>
  <si>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</si>
  <si>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</si>
  <si>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</si>
  <si>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</si>
  <si>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</si>
  <si>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</si>
  <si>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</si>
  <si>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</si>
  <si>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</si>
  <si>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</si>
  <si>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</si>
  <si>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</si>
  <si>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</si>
  <si>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</si>
  <si>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</si>
  <si>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</si>
  <si>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</si>
  <si>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</si>
  <si>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</si>
  <si>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</si>
  <si>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</si>
  <si>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</si>
  <si>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</si>
  <si>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</si>
  <si>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</si>
  <si>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</si>
  <si>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</si>
  <si>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</si>
  <si>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</si>
  <si>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</si>
  <si>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</si>
  <si>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</si>
  <si>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</si>
  <si>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</si>
  <si>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</si>
  <si>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</si>
  <si>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</si>
  <si>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</si>
  <si>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</si>
  <si>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</si>
  <si>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</si>
  <si>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</si>
  <si>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</si>
  <si>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</si>
  <si>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</si>
  <si>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</si>
  <si>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</si>
  <si>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</si>
  <si>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</si>
  <si>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</si>
  <si>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</si>
  <si>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</si>
  <si>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</si>
  <si>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</si>
  <si>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</si>
  <si>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</si>
  <si>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</si>
  <si>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</si>
  <si>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</si>
  <si>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</si>
  <si>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</si>
  <si>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</si>
  <si>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</si>
  <si>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</si>
  <si>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</si>
  <si>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</si>
  <si>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</si>
  <si>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</si>
  <si>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</si>
  <si>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</si>
  <si>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</si>
  <si>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</si>
  <si>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</si>
  <si>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</si>
  <si>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</si>
  <si>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</si>
  <si>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</si>
  <si>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</si>
  <si>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</si>
  <si>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</si>
  <si>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</si>
  <si>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</si>
  <si>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</si>
  <si>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</si>
  <si>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</si>
  <si>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</si>
  <si>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</si>
  <si>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</si>
  <si>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</si>
  <si>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</si>
  <si>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</si>
  <si>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</si>
  <si>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</si>
  <si>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</si>
  <si>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</si>
  <si>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</si>
  <si>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</si>
  <si>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</si>
  <si>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</si>
  <si>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</si>
  <si>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</si>
  <si>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</si>
  <si>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</si>
  <si>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</si>
  <si>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</si>
  <si>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</si>
  <si>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</si>
  <si>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</si>
  <si>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</si>
  <si>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</si>
  <si>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</si>
  <si>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</si>
  <si>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</si>
  <si>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</si>
  <si>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</si>
  <si>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</si>
  <si>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</si>
  <si>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</si>
  <si>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</si>
  <si>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</si>
  <si>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</si>
  <si>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</si>
  <si>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</si>
  <si>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</si>
  <si>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</si>
  <si>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</si>
  <si>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</si>
  <si>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</si>
  <si>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</si>
  <si>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</si>
  <si>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</si>
  <si>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</si>
  <si>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</si>
  <si>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</si>
  <si>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</si>
  <si>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</si>
  <si>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</si>
  <si>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</si>
  <si>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</si>
  <si>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</si>
  <si>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</si>
  <si>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</si>
  <si>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</si>
  <si>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</si>
  <si>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</si>
  <si>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</si>
  <si>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</si>
  <si>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</si>
  <si>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</si>
  <si>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</si>
  <si>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</si>
  <si>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</si>
  <si>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</si>
  <si>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</si>
  <si>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</si>
  <si>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</si>
  <si>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</si>
  <si>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</si>
  <si>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</si>
  <si>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</si>
  <si>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</si>
  <si>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</si>
  <si>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</si>
  <si>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</si>
  <si>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</si>
  <si>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</si>
  <si>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</si>
  <si>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</si>
  <si>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</si>
  <si>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</si>
  <si>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</si>
  <si>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</si>
  <si>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</si>
  <si>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</si>
  <si>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</si>
  <si>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</si>
  <si>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</si>
  <si>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</si>
  <si>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</si>
  <si>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</si>
  <si>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</si>
  <si>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</si>
  <si>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</si>
  <si>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</si>
  <si>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</si>
  <si>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</si>
  <si>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</si>
  <si>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</si>
  <si>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</si>
  <si>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</si>
  <si>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</si>
  <si>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</si>
  <si>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</si>
  <si>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</si>
  <si>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</si>
  <si>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</si>
  <si>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</si>
  <si>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</si>
  <si>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</si>
  <si>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</si>
  <si>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</si>
  <si>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</si>
  <si>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</si>
  <si>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</si>
  <si>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</si>
  <si>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</si>
  <si>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</si>
  <si>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</si>
  <si>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</si>
  <si>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</si>
  <si>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</si>
  <si>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</si>
  <si>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</si>
  <si>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</si>
  <si>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</si>
  <si>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</si>
  <si>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</si>
  <si>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</si>
  <si>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</si>
  <si>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</si>
  <si>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</si>
  <si>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</si>
  <si>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</si>
  <si>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</si>
  <si>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</si>
  <si>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</si>
  <si>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</si>
  <si>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</si>
  <si>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</si>
  <si>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</si>
  <si>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</si>
  <si>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</si>
  <si>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</si>
  <si>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</si>
  <si>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</si>
  <si>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</si>
  <si>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</si>
  <si>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</si>
  <si>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</si>
  <si>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</si>
  <si>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</si>
  <si>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</si>
  <si>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</si>
  <si>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</si>
  <si>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</si>
  <si>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</si>
  <si>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</si>
  <si>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</si>
  <si>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</si>
  <si>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</si>
  <si>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</si>
  <si>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</si>
  <si>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</si>
  <si>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</si>
  <si>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</si>
  <si>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</si>
  <si>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</si>
  <si>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</si>
  <si>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</si>
  <si>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</si>
  <si>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</si>
  <si>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</si>
  <si>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</si>
  <si>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</si>
  <si>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</si>
  <si>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</si>
  <si>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</si>
  <si>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</si>
  <si>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</si>
  <si>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</si>
  <si>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</si>
  <si>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</si>
  <si>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</si>
  <si>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</si>
  <si>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</si>
  <si>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</si>
  <si>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</si>
  <si>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</si>
  <si>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</si>
  <si>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</si>
  <si>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</si>
  <si>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</si>
  <si>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</si>
  <si>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</si>
  <si>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</si>
  <si>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</si>
  <si>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</si>
  <si>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</si>
  <si>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</si>
  <si>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</si>
  <si>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</si>
  <si>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</si>
  <si>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</si>
  <si>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</si>
  <si>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</si>
  <si>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</si>
  <si>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</si>
  <si>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</si>
  <si>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</si>
  <si>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</si>
  <si>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</si>
  <si>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</si>
  <si>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</si>
  <si>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</si>
  <si>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</si>
  <si>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</si>
  <si>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</si>
  <si>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</si>
  <si>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</si>
  <si>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</si>
  <si>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</si>
  <si>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</si>
  <si>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</si>
  <si>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</si>
  <si>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</si>
  <si>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</si>
  <si>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</si>
  <si>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</si>
  <si>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</si>
  <si>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</si>
  <si>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</si>
  <si>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</si>
  <si>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</si>
  <si>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</si>
  <si>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</si>
  <si>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</si>
  <si>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</si>
  <si>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</si>
  <si>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</si>
  <si>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</si>
  <si>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</si>
  <si>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</si>
  <si>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</si>
  <si>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</si>
  <si>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</si>
  <si>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</si>
  <si>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</si>
  <si>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</si>
  <si>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</si>
  <si>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</si>
  <si>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</si>
  <si>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</si>
  <si>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</si>
  <si>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</si>
  <si>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</si>
  <si>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</si>
  <si>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</si>
  <si>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</si>
  <si>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</si>
  <si>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</si>
  <si>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</si>
  <si>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</si>
  <si>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</si>
  <si>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</si>
  <si>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</si>
  <si>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</si>
  <si>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</si>
  <si>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</si>
  <si>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</si>
  <si>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</si>
  <si>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</si>
  <si>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</si>
  <si>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</si>
  <si>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</si>
  <si>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</si>
  <si>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</si>
  <si>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</si>
  <si>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</si>
  <si>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</si>
  <si>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</si>
  <si>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</si>
  <si>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</si>
  <si>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</si>
  <si>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</si>
  <si>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</si>
  <si>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</si>
  <si>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</si>
  <si>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</si>
  <si>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</si>
  <si>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</si>
  <si>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</si>
  <si>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</si>
  <si>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</si>
  <si>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</si>
  <si>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</si>
  <si>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</si>
  <si>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</si>
  <si>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</si>
  <si>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</si>
  <si>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</si>
  <si>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</si>
  <si>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</si>
  <si>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</si>
  <si>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</si>
  <si>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</si>
  <si>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</si>
  <si>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</si>
  <si>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</si>
  <si>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</si>
  <si>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</si>
  <si>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</si>
  <si>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</si>
  <si>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</si>
  <si>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</si>
  <si>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</si>
  <si>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</si>
  <si>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</si>
  <si>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</si>
  <si>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</si>
  <si>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</si>
  <si>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</si>
  <si>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</si>
  <si>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</si>
  <si>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</si>
  <si>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</si>
  <si>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</si>
  <si>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</si>
  <si>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</si>
  <si>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</si>
  <si>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</si>
  <si>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</si>
  <si>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</si>
  <si>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</si>
  <si>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</si>
  <si>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</si>
  <si>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</si>
  <si>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</si>
  <si>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</si>
  <si>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</si>
  <si>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</si>
  <si>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</si>
  <si>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</si>
  <si>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</si>
  <si>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</si>
  <si>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</si>
  <si>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</si>
  <si>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</si>
  <si>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</si>
  <si>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</si>
  <si>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</si>
  <si>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</si>
  <si>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</si>
  <si>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</si>
  <si>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</si>
  <si>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</si>
  <si>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</si>
  <si>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</si>
  <si>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</si>
  <si>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</si>
  <si>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</si>
  <si>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</si>
  <si>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</si>
  <si>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</si>
  <si>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</si>
  <si>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</si>
  <si>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</si>
  <si>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</si>
  <si>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</si>
  <si>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</si>
  <si>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</si>
  <si>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</si>
  <si>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</si>
  <si>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</si>
  <si>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</si>
  <si>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</si>
  <si>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</si>
  <si>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</si>
  <si>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</si>
  <si>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</si>
  <si>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</si>
  <si>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</si>
  <si>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</si>
  <si>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</si>
  <si>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</si>
  <si>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</si>
  <si>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</si>
  <si>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</si>
  <si>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</si>
  <si>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</si>
  <si>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</si>
  <si>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</si>
  <si>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</si>
  <si>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</si>
  <si>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</si>
  <si>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</si>
  <si>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</si>
  <si>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</si>
  <si>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</si>
  <si>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</si>
  <si>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</si>
  <si>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</si>
  <si>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</si>
  <si>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</si>
  <si>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</si>
  <si>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</si>
  <si>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</si>
  <si>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</si>
  <si>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</si>
  <si>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</si>
  <si>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</si>
  <si>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</si>
  <si>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</si>
  <si>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</si>
  <si>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</si>
  <si>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</si>
  <si>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</si>
  <si>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</si>
  <si>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</si>
  <si>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</si>
  <si>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</si>
  <si>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</si>
  <si>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</si>
  <si>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</si>
  <si>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</si>
  <si>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</si>
  <si>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</si>
  <si>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</si>
  <si>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</si>
  <si>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</si>
  <si>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</si>
  <si>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</si>
  <si>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</si>
  <si>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</si>
  <si>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</si>
  <si>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</si>
  <si>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</si>
  <si>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</si>
  <si>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</si>
  <si>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</si>
  <si>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</si>
  <si>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</si>
  <si>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</si>
  <si>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</si>
  <si>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</si>
  <si>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</si>
  <si>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</si>
  <si>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</si>
  <si>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</si>
  <si>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</si>
  <si>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</si>
  <si>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</si>
  <si>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</si>
  <si>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</si>
  <si>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</si>
  <si>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</si>
  <si>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</si>
  <si>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</si>
  <si>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</si>
  <si>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</si>
  <si>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</si>
  <si>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</si>
  <si>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</si>
  <si>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</si>
  <si>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</si>
  <si>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</si>
  <si>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</si>
  <si>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</si>
  <si>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</si>
  <si>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</si>
  <si>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</si>
  <si>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</si>
  <si>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</si>
  <si>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</si>
  <si>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</si>
  <si>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</si>
  <si>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</si>
  <si>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</si>
  <si>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</si>
  <si>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</si>
  <si>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</si>
  <si>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</si>
  <si>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</si>
  <si>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</si>
  <si>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</si>
  <si>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</si>
  <si>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</si>
  <si>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</si>
  <si>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</si>
  <si>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</si>
  <si>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</si>
  <si>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</si>
  <si>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</si>
  <si>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</si>
  <si>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</si>
  <si>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</si>
  <si>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</si>
  <si>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</si>
  <si>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</si>
  <si>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</si>
  <si>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</si>
  <si>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</si>
  <si>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</si>
  <si>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</si>
  <si>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</si>
  <si>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</si>
  <si>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</si>
  <si>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</si>
  <si>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</si>
  <si>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</si>
  <si>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</si>
  <si>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</si>
  <si>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</si>
  <si>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</si>
  <si>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</si>
  <si>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</si>
  <si>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</si>
  <si>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</si>
  <si>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</si>
  <si>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</si>
  <si>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</si>
  <si>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</si>
  <si>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</si>
  <si>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</si>
  <si>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</si>
  <si>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</si>
  <si>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</si>
  <si>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</si>
  <si>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</si>
  <si>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</si>
  <si>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</si>
  <si>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</si>
  <si>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</si>
  <si>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</si>
  <si>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</si>
  <si>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</si>
  <si>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</si>
  <si>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</si>
  <si>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</si>
  <si>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</si>
  <si>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</si>
  <si>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</si>
  <si>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</si>
  <si>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</si>
  <si>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</si>
  <si>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</si>
  <si>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</si>
  <si>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</si>
  <si>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</si>
  <si>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</si>
  <si>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</si>
  <si>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</si>
  <si>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</si>
  <si>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</si>
  <si>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</si>
  <si>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</si>
  <si>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</si>
  <si>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</si>
  <si>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</si>
  <si>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</si>
  <si>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</si>
  <si>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</si>
  <si>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</si>
  <si>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</si>
  <si>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</si>
  <si>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</si>
  <si>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</si>
  <si>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</si>
  <si>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</si>
  <si>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</si>
  <si>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</si>
  <si>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</si>
  <si>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</si>
  <si>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</si>
  <si>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</si>
  <si>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</si>
  <si>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</si>
  <si>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</si>
  <si>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</si>
  <si>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</si>
  <si>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</si>
  <si>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</si>
  <si>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</si>
  <si>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</si>
  <si>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</si>
  <si>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</si>
  <si>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</si>
  <si>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</si>
  <si>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</si>
  <si>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</si>
  <si>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</si>
  <si>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</si>
  <si>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</si>
  <si>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</si>
  <si>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</si>
  <si>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</si>
  <si>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</si>
  <si>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</si>
  <si>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</si>
  <si>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</si>
  <si>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</si>
  <si>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</si>
  <si>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</si>
  <si>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</si>
  <si>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</si>
  <si>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</si>
  <si>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</si>
  <si>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</si>
  <si>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</si>
  <si>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</si>
  <si>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</si>
  <si>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</si>
  <si>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</si>
  <si>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</si>
  <si>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</si>
  <si>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</si>
  <si>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</si>
  <si>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</si>
  <si>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</si>
  <si>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</si>
  <si>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</si>
  <si>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</si>
  <si>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</si>
  <si>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</si>
  <si>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</si>
  <si>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</si>
  <si>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</si>
  <si>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</si>
  <si>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</si>
  <si>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</si>
  <si>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</si>
  <si>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</si>
  <si>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</si>
  <si>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</si>
  <si>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</si>
  <si>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</si>
  <si>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</si>
  <si>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</si>
  <si>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</si>
  <si>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</si>
  <si>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</si>
  <si>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</si>
  <si>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</si>
  <si>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</si>
  <si>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</si>
  <si>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</si>
  <si>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</si>
  <si>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</si>
  <si>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</si>
  <si>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</si>
  <si>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</si>
  <si>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</si>
  <si>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</si>
  <si>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</si>
  <si>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</si>
  <si>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</si>
  <si>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</si>
  <si>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</si>
  <si>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</si>
  <si>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</si>
  <si>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</si>
  <si>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</si>
  <si>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</si>
  <si>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</si>
  <si>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</si>
  <si>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</si>
  <si>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</si>
  <si>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</si>
  <si>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</si>
  <si>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</si>
  <si>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</si>
  <si>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</si>
  <si>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</si>
  <si>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</si>
  <si>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</si>
  <si>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</si>
  <si>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</si>
  <si>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</si>
  <si>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</si>
  <si>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</si>
  <si>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</si>
  <si>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</si>
  <si>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</si>
  <si>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</si>
  <si>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</si>
  <si>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</si>
  <si>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</si>
  <si>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</si>
  <si>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</si>
  <si>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</si>
  <si>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</si>
  <si>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</si>
  <si>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</si>
  <si>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</si>
  <si>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</si>
  <si>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</si>
  <si>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</si>
  <si>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</si>
  <si>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</si>
  <si>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</si>
  <si>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</si>
  <si>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</si>
  <si>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</si>
  <si>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</si>
  <si>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</si>
  <si>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</si>
  <si>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</si>
  <si>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</si>
  <si>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</si>
  <si>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</si>
  <si>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</si>
  <si>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</si>
  <si>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</si>
  <si>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</si>
  <si>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</si>
  <si>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</si>
  <si>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</si>
  <si>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</si>
  <si>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</si>
  <si>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</si>
  <si>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</si>
  <si>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</si>
  <si>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</si>
  <si>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</si>
  <si>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</si>
  <si>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</si>
  <si>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</si>
  <si>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</si>
  <si>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</si>
  <si>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</si>
  <si>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</si>
  <si>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</si>
  <si>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</si>
  <si>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</si>
  <si>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</si>
  <si>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</si>
  <si>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</si>
  <si>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</si>
  <si>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</si>
  <si>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</si>
  <si>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</si>
  <si>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</si>
  <si>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</si>
  <si>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</si>
  <si>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</si>
  <si>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</si>
  <si>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</si>
  <si>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</si>
  <si>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</si>
  <si>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</si>
  <si>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</si>
  <si>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</si>
  <si>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</si>
  <si>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</si>
  <si>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</si>
  <si>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</si>
  <si>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</si>
  <si>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</si>
  <si>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</si>
  <si>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</si>
  <si>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</si>
  <si>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</si>
  <si>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</si>
  <si>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</si>
  <si>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</si>
  <si>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</si>
  <si>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</si>
  <si>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</si>
  <si>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</si>
  <si>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</si>
  <si>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</si>
  <si>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</si>
  <si>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</si>
  <si>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</si>
  <si>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</si>
  <si>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</si>
  <si>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</si>
  <si>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</si>
  <si>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</si>
  <si>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</si>
  <si>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</si>
  <si>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</si>
  <si>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</si>
  <si>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</si>
  <si>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</si>
  <si>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</si>
  <si>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</si>
  <si>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</si>
  <si>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</si>
  <si>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</si>
  <si>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</si>
  <si>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</si>
  <si>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</si>
  <si>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</si>
  <si>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</si>
  <si>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</si>
  <si>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</si>
  <si>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</si>
  <si>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</si>
  <si>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</si>
  <si>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</si>
  <si>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</si>
  <si>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</si>
  <si>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</si>
  <si>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</si>
  <si>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</si>
  <si>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</si>
  <si>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</si>
  <si>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</si>
  <si>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</si>
  <si>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</si>
  <si>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</si>
  <si>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</si>
  <si>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</si>
  <si>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</si>
  <si>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</si>
  <si>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</si>
  <si>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</si>
  <si>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</si>
  <si>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</si>
  <si>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</si>
  <si>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</si>
  <si>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</si>
  <si>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</si>
  <si>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</si>
  <si>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</si>
  <si>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</si>
  <si>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</si>
  <si>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</si>
  <si>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</si>
  <si>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</si>
  <si>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</si>
  <si>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</si>
  <si>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</si>
  <si>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</si>
  <si>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</si>
  <si>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</si>
  <si>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</si>
  <si>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</si>
  <si>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</si>
  <si>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</si>
  <si>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</si>
  <si>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</si>
  <si>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</si>
  <si>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</si>
  <si>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</si>
  <si>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</si>
  <si>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</si>
  <si>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</si>
  <si>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</si>
  <si>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</si>
  <si>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</si>
  <si>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</si>
  <si>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</si>
  <si>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</si>
  <si>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</si>
  <si>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</si>
  <si>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</si>
  <si>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</si>
  <si>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</si>
  <si>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</si>
  <si>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</si>
  <si>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</si>
  <si>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</si>
  <si>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</si>
  <si>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</si>
  <si>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</si>
  <si>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</si>
  <si>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</si>
  <si>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</si>
  <si>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</si>
  <si>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</si>
  <si>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</si>
  <si>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</si>
  <si>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</si>
  <si>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</si>
  <si>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</si>
  <si>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</si>
  <si>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</si>
  <si>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</si>
  <si>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</si>
  <si>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</si>
  <si>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</si>
  <si>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</si>
  <si>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</si>
  <si>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</si>
  <si>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</si>
  <si>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</si>
  <si>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</si>
  <si>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</si>
  <si>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</si>
  <si>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</si>
  <si>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</si>
  <si>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</si>
  <si>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</si>
  <si>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</si>
  <si>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</si>
  <si>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</si>
  <si>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</si>
  <si>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</si>
  <si>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</si>
  <si>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</si>
  <si>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</si>
  <si>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</si>
  <si>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</si>
  <si>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</si>
  <si>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</si>
  <si>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</si>
  <si>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</si>
  <si>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</si>
  <si>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</si>
  <si>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</si>
  <si>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</si>
  <si>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</si>
  <si>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</si>
  <si>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</si>
  <si>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</si>
  <si>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</si>
  <si>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</si>
  <si>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</si>
  <si>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</si>
  <si>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</si>
  <si>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</si>
  <si>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</si>
  <si>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</si>
  <si>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</si>
  <si>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</si>
  <si>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</si>
  <si>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</si>
  <si>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</si>
  <si>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</si>
  <si>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</si>
  <si>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</si>
  <si>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</si>
  <si>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</si>
  <si>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</si>
  <si>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</si>
  <si>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</si>
  <si>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</si>
  <si>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</si>
  <si>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</si>
  <si>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</si>
  <si>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</si>
  <si>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</si>
  <si>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</si>
  <si>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</si>
  <si>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</si>
  <si>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</si>
  <si>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</si>
  <si>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</si>
  <si>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</si>
  <si>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</si>
  <si>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</si>
  <si>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</si>
  <si>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</si>
  <si>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</si>
  <si>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</si>
  <si>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</si>
  <si>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</si>
  <si>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</si>
  <si>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</si>
  <si>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</si>
  <si>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</si>
  <si>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</si>
  <si>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</si>
  <si>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</si>
  <si>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</si>
  <si>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</si>
  <si>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</si>
  <si>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</si>
  <si>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</si>
  <si>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</si>
  <si>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</si>
  <si>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</si>
  <si>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</si>
  <si>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</si>
  <si>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</si>
  <si>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</si>
  <si>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</si>
  <si>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</si>
  <si>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</si>
  <si>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</si>
  <si>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</si>
  <si>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</si>
  <si>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</si>
  <si>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</si>
  <si>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</si>
  <si>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</si>
  <si>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</si>
  <si>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</si>
  <si>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</si>
  <si>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</si>
  <si>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</si>
  <si>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</si>
  <si>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</si>
  <si>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</si>
  <si>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</si>
  <si>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</si>
  <si>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</si>
  <si>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</si>
  <si>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</si>
  <si>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</si>
  <si>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</si>
  <si>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</si>
  <si>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</si>
  <si>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</si>
  <si>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</si>
  <si>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</si>
  <si>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</si>
  <si>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</si>
  <si>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</si>
  <si>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</si>
  <si>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</si>
  <si>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</si>
  <si>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</si>
  <si>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</si>
  <si>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</si>
  <si>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</si>
  <si>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</si>
  <si>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</si>
  <si>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</si>
  <si>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</si>
  <si>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</si>
  <si>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</si>
  <si>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</si>
  <si>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</si>
  <si>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</si>
  <si>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</si>
  <si>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</si>
  <si>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</si>
  <si>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</si>
  <si>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</si>
  <si>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</si>
  <si>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</si>
  <si>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</si>
  <si>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</si>
  <si>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</si>
  <si>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</si>
  <si>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</si>
  <si>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</si>
  <si>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</si>
  <si>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</si>
  <si>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</si>
  <si>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</si>
  <si>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</si>
  <si>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</si>
  <si>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</si>
  <si>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</si>
  <si>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</si>
  <si>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</si>
  <si>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</si>
  <si>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</si>
  <si>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</si>
  <si>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</si>
  <si>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</si>
  <si>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</si>
  <si>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</si>
  <si>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</si>
  <si>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</si>
  <si>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</si>
  <si>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</si>
  <si>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</si>
  <si>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</si>
  <si>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</si>
  <si>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</si>
  <si>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</si>
  <si>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</si>
  <si>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</si>
  <si>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</si>
  <si>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</si>
  <si>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</si>
  <si>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</si>
  <si>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</si>
  <si>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</si>
  <si>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</si>
  <si>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</si>
  <si>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</si>
  <si>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</si>
  <si>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</si>
  <si>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</si>
  <si>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</si>
  <si>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</si>
  <si>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</si>
  <si>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</si>
  <si>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</si>
  <si>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</si>
  <si>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</si>
  <si>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</si>
  <si>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</si>
  <si>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</si>
  <si>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</si>
  <si>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</si>
  <si>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</si>
  <si>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</si>
  <si>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</si>
  <si>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</si>
  <si>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</si>
  <si>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</si>
  <si>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</si>
  <si>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</si>
  <si>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</si>
  <si>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</si>
  <si>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</si>
  <si>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</si>
  <si>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</si>
  <si>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</si>
  <si>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</si>
  <si>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</si>
  <si>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</si>
  <si>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</si>
  <si>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</si>
  <si>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</si>
  <si>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</si>
  <si>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</si>
  <si>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</si>
  <si>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</si>
  <si>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</si>
  <si>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</si>
  <si>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</si>
  <si>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</si>
  <si>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</si>
  <si>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</si>
  <si>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</si>
  <si>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</si>
  <si>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</si>
  <si>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</si>
  <si>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</si>
  <si>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</si>
  <si>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</si>
  <si>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</si>
  <si>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</si>
  <si>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</si>
  <si>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</si>
  <si>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</si>
  <si>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</si>
  <si>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</si>
  <si>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</si>
  <si>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</si>
  <si>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</si>
  <si>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</si>
  <si>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</si>
  <si>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</si>
  <si>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</si>
  <si>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</si>
  <si>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</si>
  <si>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</si>
  <si>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</si>
  <si>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</si>
  <si>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</si>
  <si>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</si>
  <si>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</si>
  <si>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</si>
  <si>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</si>
  <si>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</si>
  <si>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</si>
  <si>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</si>
  <si>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</si>
  <si>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</si>
  <si>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</si>
  <si>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</si>
  <si>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</si>
  <si>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</si>
  <si>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</si>
  <si>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</si>
  <si>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</si>
  <si>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</si>
  <si>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</si>
  <si>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</si>
  <si>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</si>
  <si>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</si>
  <si>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</si>
  <si>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</si>
  <si>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</si>
  <si>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</si>
  <si>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</si>
  <si>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</si>
  <si>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</si>
  <si>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</si>
  <si>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</si>
  <si>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</si>
  <si>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</si>
  <si>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</si>
  <si>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</si>
  <si>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</si>
  <si>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</si>
  <si>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</si>
  <si>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</si>
  <si>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</si>
  <si>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</si>
  <si>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</si>
  <si>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</si>
  <si>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</si>
  <si>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</si>
  <si>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</si>
  <si>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</si>
  <si>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</si>
  <si>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</si>
  <si>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</si>
  <si>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</si>
  <si>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</si>
  <si>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</si>
  <si>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</si>
  <si>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</si>
  <si>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</si>
  <si>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</si>
  <si>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</si>
  <si>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</si>
  <si>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</si>
  <si>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</si>
  <si>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</si>
  <si>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</si>
  <si>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</si>
  <si>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</si>
  <si>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</si>
  <si>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</si>
  <si>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</si>
  <si>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</si>
  <si>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</si>
  <si>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</si>
  <si>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</si>
  <si>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</si>
  <si>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</si>
  <si>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</si>
  <si>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</si>
  <si>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</si>
  <si>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</si>
  <si>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</si>
  <si>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</si>
  <si>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</si>
  <si>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</si>
  <si>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</si>
  <si>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</si>
  <si>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</si>
  <si>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</si>
  <si>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</si>
  <si>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</si>
  <si>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</si>
  <si>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</si>
  <si>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</si>
  <si>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</si>
  <si>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</si>
  <si>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</si>
  <si>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</si>
  <si>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</si>
  <si>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</si>
  <si>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</si>
  <si>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</si>
  <si>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</si>
  <si>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</si>
  <si>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</si>
  <si>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</si>
  <si>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</si>
  <si>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</si>
  <si>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</si>
  <si>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</si>
  <si>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</si>
  <si>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</si>
  <si>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</si>
  <si>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</si>
  <si>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</si>
  <si>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</si>
  <si>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</si>
  <si>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</si>
  <si>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</si>
  <si>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</si>
  <si>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</si>
  <si>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</si>
  <si>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</si>
  <si>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</si>
  <si>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</si>
  <si>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</si>
  <si>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</si>
  <si>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</si>
  <si>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</si>
  <si>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</si>
  <si>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</si>
  <si>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</si>
  <si>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</si>
  <si>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</si>
  <si>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</si>
  <si>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</si>
  <si>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</si>
  <si>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</si>
  <si>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</si>
  <si>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</si>
  <si>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</si>
  <si>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</si>
  <si>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</si>
  <si>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</si>
  <si>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</si>
  <si>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</si>
  <si>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</si>
  <si>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</si>
  <si>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</si>
  <si>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</si>
  <si>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</si>
  <si>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</si>
  <si>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</si>
  <si>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</si>
  <si>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</si>
  <si>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</si>
  <si>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</si>
  <si>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</si>
  <si>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</si>
  <si>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</si>
  <si>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</si>
  <si>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</si>
  <si>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</si>
  <si>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</si>
  <si>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</si>
  <si>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</si>
  <si>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</si>
  <si>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</si>
  <si>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</si>
  <si>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</si>
  <si>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</si>
  <si>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</si>
  <si>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</si>
  <si>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</si>
  <si>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</si>
  <si>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</si>
  <si>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</si>
  <si>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</si>
  <si>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</si>
  <si>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</si>
  <si>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</si>
  <si>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</si>
  <si>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</si>
  <si>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</si>
  <si>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</si>
  <si>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</si>
  <si>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</si>
  <si>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</si>
  <si>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</si>
  <si>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</si>
  <si>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</si>
  <si>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</si>
  <si>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</si>
  <si>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</si>
  <si>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</si>
  <si>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</si>
  <si>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</si>
  <si>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</si>
  <si>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</si>
  <si>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</si>
  <si>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</si>
  <si>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</si>
  <si>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</si>
  <si>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</si>
  <si>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</si>
  <si>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</si>
  <si>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</si>
  <si>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</si>
  <si>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</si>
  <si>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</si>
  <si>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</si>
  <si>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</si>
  <si>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</si>
  <si>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</si>
  <si>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</si>
  <si>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</si>
  <si>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</si>
  <si>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</si>
  <si>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</si>
  <si>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</si>
  <si>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</si>
  <si>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</si>
  <si>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</si>
  <si>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</si>
  <si>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</si>
  <si>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</si>
  <si>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</si>
  <si>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</si>
  <si>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</si>
  <si>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</si>
  <si>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</si>
  <si>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</si>
  <si>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</si>
  <si>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</si>
  <si>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</si>
  <si>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</si>
  <si>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</si>
  <si>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</si>
  <si>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</si>
  <si>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</si>
  <si>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</si>
  <si>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</si>
  <si>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</si>
  <si>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</si>
  <si>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</si>
  <si>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</si>
  <si>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</si>
  <si>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</si>
  <si>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</si>
  <si>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</si>
  <si>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</si>
  <si>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</si>
  <si>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</si>
  <si>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</si>
  <si>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</si>
  <si>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</si>
  <si>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</si>
  <si>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</si>
  <si>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</si>
  <si>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</si>
  <si>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</si>
  <si>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</si>
  <si>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</si>
  <si>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</si>
  <si>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</si>
  <si>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</si>
  <si>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</si>
  <si>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</si>
  <si>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</si>
  <si>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</si>
  <si>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</si>
  <si>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</si>
  <si>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</si>
  <si>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</si>
  <si>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</si>
  <si>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</si>
  <si>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</si>
  <si>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</si>
  <si>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</si>
  <si>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</si>
  <si>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</si>
  <si>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</si>
  <si>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</si>
  <si>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</si>
  <si>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</si>
  <si>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</si>
  <si>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</si>
  <si>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</si>
  <si>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</si>
  <si>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</si>
  <si>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</si>
  <si>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</si>
  <si>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</si>
  <si>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</si>
  <si>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</si>
  <si>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</si>
  <si>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</si>
  <si>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</si>
  <si>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</si>
  <si>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</si>
  <si>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</si>
  <si>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</si>
  <si>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</si>
  <si>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</si>
  <si>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</si>
  <si>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</si>
  <si>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</si>
  <si>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</si>
  <si>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</si>
  <si>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</si>
  <si>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</si>
  <si>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</si>
  <si>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</si>
  <si>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</si>
  <si>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</si>
  <si>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</si>
  <si>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</si>
  <si>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</si>
  <si>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</si>
  <si>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</si>
  <si>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</si>
  <si>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</si>
  <si>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</si>
  <si>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</si>
  <si>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</si>
  <si>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</si>
  <si>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</si>
  <si>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</si>
  <si>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</si>
  <si>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</si>
  <si>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</si>
  <si>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</si>
  <si>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</si>
  <si>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</si>
  <si>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</si>
  <si>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</si>
  <si>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</si>
  <si>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</si>
  <si>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</si>
  <si>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</si>
  <si>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</si>
  <si>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</si>
  <si>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</si>
  <si>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</si>
  <si>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</si>
  <si>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</si>
  <si>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</si>
  <si>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</si>
  <si>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</si>
  <si>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</si>
  <si>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</si>
  <si>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</si>
  <si>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</si>
  <si>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</si>
  <si>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</si>
  <si>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</si>
  <si>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</si>
  <si>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</si>
  <si>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</si>
  <si>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</si>
  <si>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</si>
  <si>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</si>
  <si>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</si>
  <si>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</si>
  <si>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</si>
  <si>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</si>
  <si>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</si>
  <si>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</si>
  <si>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</si>
  <si>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</si>
  <si>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</si>
  <si>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</si>
  <si>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</si>
  <si>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</si>
  <si>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</si>
  <si>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</si>
  <si>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</si>
  <si>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</si>
  <si>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</si>
  <si>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</si>
  <si>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</si>
  <si>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</si>
  <si>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</si>
  <si>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</si>
  <si>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</si>
  <si>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</si>
  <si>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</si>
  <si>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</si>
  <si>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</si>
  <si>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</si>
  <si>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</si>
  <si>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</si>
  <si>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</si>
  <si>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</si>
  <si>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</si>
  <si>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</si>
  <si>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</si>
  <si>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</si>
  <si>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</si>
  <si>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</si>
  <si>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</si>
  <si>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</si>
  <si>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</si>
  <si>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</si>
  <si>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</si>
  <si>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</si>
  <si>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</si>
  <si>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</si>
  <si>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</si>
  <si>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</si>
  <si>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</si>
  <si>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</si>
  <si>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</si>
  <si>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</si>
  <si>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</si>
  <si>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</si>
  <si>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</si>
  <si>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</si>
  <si>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</si>
  <si>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</si>
  <si>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</si>
  <si>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</si>
  <si>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</si>
  <si>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</si>
  <si>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</si>
  <si>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</si>
  <si>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</si>
  <si>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</si>
  <si>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</si>
  <si>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</si>
  <si>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</si>
  <si>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</si>
  <si>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</si>
  <si>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</si>
  <si>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</si>
  <si>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</si>
  <si>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</si>
  <si>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</si>
  <si>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</si>
  <si>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</si>
  <si>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</si>
  <si>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</si>
  <si>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</si>
  <si>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</si>
  <si>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</si>
  <si>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</si>
  <si>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</si>
  <si>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</si>
  <si>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</si>
  <si>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</si>
  <si>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</si>
  <si>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</si>
  <si>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</si>
  <si>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</si>
  <si>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</si>
  <si>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</si>
  <si>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</si>
  <si>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</si>
  <si>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</si>
  <si>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</si>
  <si>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</si>
  <si>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</si>
  <si>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</si>
  <si>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</si>
  <si>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</si>
  <si>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</si>
  <si>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</si>
  <si>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</si>
  <si>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</si>
  <si>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</si>
  <si>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</si>
  <si>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</si>
  <si>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</si>
  <si>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</si>
  <si>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</si>
  <si>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</si>
  <si>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</si>
  <si>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</si>
  <si>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</si>
  <si>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</si>
  <si>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</si>
  <si>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</si>
  <si>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</si>
  <si>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</si>
  <si>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</si>
  <si>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</si>
  <si>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</si>
  <si>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</si>
  <si>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</si>
  <si>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</si>
  <si>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</si>
  <si>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</si>
  <si>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</si>
  <si>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</si>
  <si>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</si>
  <si>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</si>
  <si>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</si>
  <si>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</si>
  <si>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</si>
  <si>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</si>
  <si>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</si>
  <si>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</si>
  <si>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</si>
  <si>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</si>
  <si>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</si>
  <si>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</si>
  <si>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</si>
  <si>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</si>
  <si>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</si>
  <si>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</si>
  <si>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</si>
  <si>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</si>
  <si>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</si>
  <si>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</si>
  <si>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</si>
  <si>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</si>
  <si>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</si>
  <si>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</si>
  <si>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</si>
  <si>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</si>
  <si>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</si>
  <si>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</si>
  <si>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</si>
  <si>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</si>
  <si>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</si>
  <si>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</si>
  <si>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</si>
  <si>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</si>
  <si>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</si>
  <si>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</si>
  <si>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</si>
  <si>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</si>
  <si>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</si>
  <si>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</si>
  <si>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</si>
  <si>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</si>
  <si>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</si>
  <si>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</si>
  <si>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</si>
  <si>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</si>
  <si>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</si>
  <si>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</si>
  <si>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</si>
  <si>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</si>
  <si>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</si>
  <si>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</si>
  <si>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</si>
  <si>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</si>
  <si>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</si>
  <si>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</si>
  <si>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</si>
  <si>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</si>
  <si>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</si>
  <si>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</si>
  <si>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</si>
  <si>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</si>
  <si>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</si>
  <si>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</si>
  <si>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</si>
  <si>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</si>
  <si>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</si>
  <si>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</si>
  <si>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</si>
  <si>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</si>
  <si>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</si>
  <si>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</si>
  <si>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</si>
  <si>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</si>
  <si>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</si>
  <si>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</si>
  <si>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</si>
  <si>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</si>
  <si>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</si>
  <si>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</si>
  <si>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</si>
  <si>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</si>
  <si>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</si>
  <si>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</si>
  <si>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</si>
  <si>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</si>
  <si>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</si>
  <si>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</si>
  <si>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</si>
  <si>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</si>
  <si>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</si>
  <si>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</si>
  <si>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</si>
  <si>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</si>
  <si>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</si>
  <si>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</si>
  <si>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</si>
  <si>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</si>
  <si>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</si>
  <si>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</si>
  <si>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</si>
  <si>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</si>
  <si>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</si>
  <si>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</si>
  <si>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</si>
  <si>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</si>
  <si>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</si>
  <si>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</si>
  <si>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</si>
  <si>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</si>
  <si>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</si>
  <si>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</si>
  <si>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</si>
  <si>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</si>
  <si>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</si>
  <si>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</si>
  <si>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</si>
  <si>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</si>
  <si>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</si>
  <si>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</si>
  <si>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</si>
  <si>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</si>
  <si>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</si>
  <si>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</si>
  <si>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</si>
  <si>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</si>
  <si>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</si>
  <si>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</si>
  <si>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</si>
  <si>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</si>
  <si>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</si>
  <si>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</si>
  <si>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</si>
  <si>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</si>
  <si>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</si>
  <si>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</si>
  <si>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</si>
  <si>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</si>
  <si>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</si>
  <si>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</si>
  <si>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</si>
  <si>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</si>
  <si>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</si>
  <si>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</si>
  <si>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</si>
  <si>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</si>
  <si>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</si>
  <si>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</si>
  <si>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</si>
  <si>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</si>
  <si>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</si>
  <si>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</si>
  <si>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</si>
  <si>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</si>
  <si>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</si>
  <si>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</si>
  <si>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</si>
  <si>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</si>
  <si>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</si>
  <si>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</si>
  <si>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</si>
  <si>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</si>
  <si>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</si>
  <si>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</si>
  <si>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</si>
  <si>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</si>
  <si>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</si>
  <si>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</si>
  <si>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</si>
  <si>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</si>
  <si>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</si>
  <si>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</si>
  <si>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</si>
  <si>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</si>
  <si>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</si>
  <si>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</si>
  <si>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</si>
  <si>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</si>
  <si>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</si>
  <si>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</si>
  <si>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</si>
  <si>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</si>
  <si>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</si>
  <si>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</si>
  <si>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</si>
  <si>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</si>
  <si>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</si>
  <si>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</si>
  <si>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</si>
  <si>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</si>
  <si>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</si>
  <si>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</si>
  <si>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</si>
  <si>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</si>
  <si>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</si>
  <si>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</si>
  <si>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</si>
  <si>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</si>
  <si>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</si>
  <si>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</si>
  <si>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</si>
  <si>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</si>
  <si>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</si>
  <si>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</si>
  <si>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</si>
  <si>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</si>
  <si>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</si>
  <si>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</si>
  <si>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</si>
  <si>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</si>
  <si>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</si>
  <si>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</si>
  <si>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</si>
  <si>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</si>
  <si>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</si>
  <si>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</si>
  <si>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</si>
  <si>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</si>
  <si>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</si>
  <si>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</si>
  <si>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</si>
  <si>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</si>
  <si>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</si>
  <si>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</si>
  <si>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</si>
  <si>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</si>
  <si>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</si>
  <si>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</si>
  <si>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</si>
  <si>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</si>
  <si>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</si>
  <si>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</si>
  <si>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</si>
  <si>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</si>
  <si>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</si>
  <si>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</si>
  <si>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</si>
  <si>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</si>
  <si>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</si>
  <si>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</si>
  <si>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</si>
  <si>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</si>
  <si>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</si>
  <si>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</si>
  <si>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</si>
  <si>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</si>
  <si>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</si>
  <si>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</si>
  <si>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</si>
  <si>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</si>
  <si>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</si>
  <si>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</si>
  <si>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</si>
  <si>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</si>
  <si>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</si>
  <si>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</si>
  <si>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</si>
  <si>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</si>
  <si>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</si>
  <si>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</si>
  <si>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</si>
  <si>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</si>
  <si>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</si>
  <si>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</si>
  <si>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</si>
  <si>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</si>
  <si>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</si>
  <si>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</si>
  <si>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</si>
  <si>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</si>
  <si>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</si>
  <si>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</si>
  <si>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</si>
  <si>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</si>
  <si>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</si>
  <si>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</si>
  <si>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</si>
  <si>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</si>
  <si>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</si>
  <si>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</si>
  <si>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</si>
  <si>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</si>
  <si>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</si>
  <si>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</si>
  <si>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</si>
  <si>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</si>
  <si>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</si>
  <si>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</si>
  <si>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</si>
  <si>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</si>
  <si>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</si>
  <si>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</si>
  <si>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</si>
  <si>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</si>
  <si>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</si>
  <si>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</si>
  <si>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</si>
  <si>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</si>
  <si>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</si>
  <si>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</si>
  <si>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</si>
  <si>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</si>
  <si>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</si>
  <si>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</si>
  <si>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</si>
  <si>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</si>
  <si>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</si>
  <si>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</si>
  <si>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</si>
  <si>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</si>
  <si>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</si>
  <si>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profit</t>
  </si>
  <si>
    <t>state</t>
  </si>
  <si>
    <t>sales</t>
  </si>
  <si>
    <t>Sum of Quantity</t>
  </si>
  <si>
    <t>Count of Order ID</t>
  </si>
  <si>
    <t>Sum of Profit margin</t>
  </si>
  <si>
    <t>sales per</t>
  </si>
  <si>
    <t>prof per</t>
  </si>
  <si>
    <t>quant per</t>
  </si>
  <si>
    <t>count 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</si>
</sst>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Green]\▲0.00%;[Red]\ \▼0.00%"/>
    <numFmt numFmtId="165" formatCode="&quot;$&quot;0.00,&quot;k&quot;"/>
    <numFmt numFmtId="171" formatCode="0.0000000"/>
    <numFmt numFmtId="173" formatCode="&quot;$&quot;#,##0.00"/>
    <numFmt numFmtId="175" formatCode="&quot;#&quot;0"/>
    <numFmt numFmtId="176" formatCode="&quot;#&quot;\ 0"/>
  </numFmts>
  <fonts count="7"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5">
    <xf numFmtId="0" fontId="0" fillId="0" borderId="0" xfId="0" applyFont="1" applyAlignment="1"/>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165" fontId="0" fillId="0" borderId="6"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2" fillId="0" borderId="0" xfId="0" applyFont="1" applyAlignment="1"/>
    <xf numFmtId="0" fontId="2" fillId="0" borderId="0" xfId="0" applyFont="1" applyFill="1" applyBorder="1" applyAlignment="1"/>
    <xf numFmtId="165" fontId="0" fillId="0" borderId="0" xfId="0" applyNumberFormat="1" applyFont="1" applyAlignment="1"/>
    <xf numFmtId="165" fontId="0" fillId="0" borderId="4" xfId="0" applyNumberFormat="1" applyFont="1" applyBorder="1" applyAlignment="1"/>
    <xf numFmtId="165" fontId="0" fillId="0" borderId="5" xfId="0" applyNumberFormat="1" applyFont="1" applyBorder="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xf>
    <xf numFmtId="2" fontId="0" fillId="0" borderId="0" xfId="0" applyNumberFormat="1" applyFont="1" applyAlignment="1"/>
    <xf numFmtId="1" fontId="0" fillId="0" borderId="0" xfId="0" applyNumberFormat="1" applyFont="1" applyAlignment="1"/>
    <xf numFmtId="171" fontId="0" fillId="0" borderId="0" xfId="0" applyNumberFormat="1" applyFont="1" applyAlignment="1"/>
    <xf numFmtId="9" fontId="0" fillId="0" borderId="0" xfId="0" applyNumberFormat="1" applyFont="1" applyAlignment="1"/>
    <xf numFmtId="173" fontId="0" fillId="0" borderId="0" xfId="0" applyNumberFormat="1" applyFont="1" applyAlignment="1"/>
    <xf numFmtId="44" fontId="0" fillId="0" borderId="0" xfId="1" applyFont="1" applyAlignment="1"/>
    <xf numFmtId="175" fontId="0" fillId="0" borderId="0" xfId="0" applyNumberFormat="1" applyFont="1" applyAlignment="1"/>
    <xf numFmtId="176" fontId="0" fillId="0" borderId="0" xfId="0" applyNumberFormat="1" applyFont="1" applyAlignment="1"/>
    <xf numFmtId="10" fontId="0" fillId="0" borderId="0" xfId="2" applyNumberFormat="1" applyFont="1" applyAlignment="1"/>
    <xf numFmtId="164" fontId="0" fillId="0" borderId="0" xfId="0" applyNumberFormat="1" applyFont="1" applyAlignment="1"/>
    <xf numFmtId="0" fontId="1" fillId="0" borderId="0" xfId="0" applyFont="1" applyAlignment="1"/>
  </cellXfs>
  <cellStyles count="3">
    <cellStyle name="Currency" xfId="1" builtinId="4"/>
    <cellStyle name="Normal" xfId="0" builtinId="0"/>
    <cellStyle name="Percent" xfId="2" builtinId="5"/>
  </cellStyles>
  <dxfs count="83">
    <dxf>
      <numFmt numFmtId="13" formatCode="0%"/>
    </dxf>
    <dxf>
      <numFmt numFmtId="165" formatCode="&quot;$&quot;0.00,&quot;k&quot;"/>
    </dxf>
    <dxf>
      <numFmt numFmtId="165" formatCode="&quot;$&quot;0.00,&quot;k&quot;"/>
    </dxf>
    <dxf>
      <numFmt numFmtId="165" formatCode="&quot;$&quot;0.00,&quot;k&quot;"/>
    </dxf>
    <dxf>
      <numFmt numFmtId="2" formatCode="0.00"/>
    </dxf>
    <dxf>
      <numFmt numFmtId="2" formatCode="0.00"/>
    </dxf>
    <dxf>
      <numFmt numFmtId="1" formatCode="0"/>
    </dxf>
    <dxf>
      <numFmt numFmtId="2" formatCode="0.00"/>
    </dxf>
    <dxf>
      <numFmt numFmtId="165" formatCode="&quot;$&quot;0.00,&quot;k&quot;"/>
    </dxf>
    <dxf>
      <numFmt numFmtId="165" formatCode="&quot;$&quot;0.00,&quot;k&quot;"/>
    </dxf>
    <dxf>
      <numFmt numFmtId="13" formatCode="0%"/>
    </dxf>
    <dxf>
      <numFmt numFmtId="165" formatCode="&quot;$&quot;0.00,&quot;k&quot;"/>
    </dxf>
    <dxf>
      <numFmt numFmtId="165" formatCode="&quot;$&quot;0.00,&quot;k&quot;"/>
    </dxf>
    <dxf>
      <numFmt numFmtId="165" formatCode="&quot;$&quot;0.00,&quot;k&quot;"/>
    </dxf>
    <dxf>
      <numFmt numFmtId="2" formatCode="0.00"/>
    </dxf>
    <dxf>
      <numFmt numFmtId="2" formatCode="0.00"/>
    </dxf>
    <dxf>
      <numFmt numFmtId="1" formatCode="0"/>
    </dxf>
    <dxf>
      <numFmt numFmtId="2" formatCode="0.00"/>
    </dxf>
    <dxf>
      <numFmt numFmtId="165" formatCode="&quot;$&quot;0.00,&quot;k&quot;"/>
    </dxf>
    <dxf>
      <numFmt numFmtId="165" formatCode="&quot;$&quot;0.00,&quot;k&quot;"/>
    </dxf>
    <dxf>
      <numFmt numFmtId="13" formatCode="0%"/>
    </dxf>
    <dxf>
      <numFmt numFmtId="165" formatCode="&quot;$&quot;0.00,&quot;k&quot;"/>
    </dxf>
    <dxf>
      <numFmt numFmtId="165" formatCode="&quot;$&quot;0.00,&quot;k&quot;"/>
    </dxf>
    <dxf>
      <numFmt numFmtId="165" formatCode="&quot;$&quot;0.00,&quot;k&quot;"/>
    </dxf>
    <dxf>
      <numFmt numFmtId="2" formatCode="0.00"/>
    </dxf>
    <dxf>
      <numFmt numFmtId="2" formatCode="0.00"/>
    </dxf>
    <dxf>
      <numFmt numFmtId="1" formatCode="0"/>
    </dxf>
    <dxf>
      <numFmt numFmtId="2" formatCode="0.00"/>
    </dxf>
    <dxf>
      <numFmt numFmtId="165" formatCode="&quot;$&quot;0.00,&quot;k&quot;"/>
    </dxf>
    <dxf>
      <numFmt numFmtId="165" formatCode="&quot;$&quot;0.00,&quot;k&quot;"/>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b/>
        <color theme="1"/>
      </font>
      <border>
        <bottom style="thin">
          <color theme="6"/>
        </bottom>
        <vertical/>
        <horizontal/>
      </border>
    </dxf>
    <dxf>
      <font>
        <color theme="1"/>
      </font>
      <fill>
        <patternFill>
          <bgColor theme="0" tint="-0.499984740745262"/>
        </patternFill>
      </fill>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defaultTableStyle="TableStyleMedium2" defaultPivotStyle="PivotStyleLight16">
    <tableStyle name="All" pivot="0" table="0" count="10" xr9:uid="{B0B22271-1FC8-4743-8114-0D42A30032BB}">
      <tableStyleElement type="wholeTable" dxfId="39"/>
      <tableStyleElement type="headerRow" dxfId="38"/>
    </tableStyle>
    <tableStyle name="Alll" pivot="0" table="0" count="10" xr9:uid="{041B8205-3549-423E-9DBF-D6F85CB89C1E}">
      <tableStyleElement type="wholeTable" dxfId="41"/>
      <tableStyleElement type="headerRow" dxfId="40"/>
    </tableStyle>
    <tableStyle name="Data-style" pivot="0" count="3" xr9:uid="{00000000-0011-0000-FFFF-FFFF00000000}">
      <tableStyleElement type="headerRow" dxfId="82"/>
      <tableStyleElement type="firstRowStripe" dxfId="81"/>
      <tableStyleElement type="secondRowStripe" dxfId="80"/>
    </tableStyle>
  </tableStyle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2" tint="-0.499984740745262"/>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2" tint="-0.499984740745262"/>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2" tint="-0.499984740745262"/>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ll">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Alll">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project.xlsx]Combo chart(colclustered,area)!PivotTable1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and profit over date</a:t>
            </a:r>
            <a:endParaRPr lang="en-IN" b="1"/>
          </a:p>
        </c:rich>
      </c:tx>
      <c:layout>
        <c:manualLayout>
          <c:xMode val="edge"/>
          <c:yMode val="edge"/>
          <c:x val="0.19882887250558648"/>
          <c:y val="1.8518518518518517E-2"/>
        </c:manualLayout>
      </c:layout>
      <c:overlay val="0"/>
      <c:spPr>
        <a:solidFill>
          <a:schemeClr val="accent5">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chart(colclustered,area)'!$C$3</c:f>
              <c:strCache>
                <c:ptCount val="1"/>
                <c:pt idx="0">
                  <c:v>Sum of Profit</c:v>
                </c:pt>
              </c:strCache>
            </c:strRef>
          </c:tx>
          <c:spPr>
            <a:solidFill>
              <a:schemeClr val="accent2"/>
            </a:solidFill>
            <a:ln>
              <a:noFill/>
            </a:ln>
            <a:effectLst/>
          </c:spPr>
          <c:cat>
            <c:strRef>
              <c:f>'Combo chart(colclustered,area)'!$A$4:$A$16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chart(colclustered,area)'!$C$4:$C$16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A31-4521-B1B4-6D85AF3738DF}"/>
            </c:ext>
          </c:extLst>
        </c:ser>
        <c:dLbls>
          <c:showLegendKey val="0"/>
          <c:showVal val="0"/>
          <c:showCatName val="0"/>
          <c:showSerName val="0"/>
          <c:showPercent val="0"/>
          <c:showBubbleSize val="0"/>
        </c:dLbls>
        <c:axId val="1779910096"/>
        <c:axId val="1773609280"/>
      </c:areaChart>
      <c:barChart>
        <c:barDir val="col"/>
        <c:grouping val="clustered"/>
        <c:varyColors val="0"/>
        <c:ser>
          <c:idx val="0"/>
          <c:order val="0"/>
          <c:tx>
            <c:strRef>
              <c:f>'Combo chart(colclustered,area)'!$B$3</c:f>
              <c:strCache>
                <c:ptCount val="1"/>
                <c:pt idx="0">
                  <c:v>Sum of Sales</c:v>
                </c:pt>
              </c:strCache>
            </c:strRef>
          </c:tx>
          <c:spPr>
            <a:solidFill>
              <a:schemeClr val="accent1"/>
            </a:solidFill>
            <a:ln>
              <a:noFill/>
            </a:ln>
            <a:effectLst/>
          </c:spPr>
          <c:invertIfNegative val="0"/>
          <c:cat>
            <c:strRef>
              <c:f>'Combo chart(colclustered,area)'!$A$4:$A$16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chart(colclustered,area)'!$B$4:$B$16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A31-4521-B1B4-6D85AF3738DF}"/>
            </c:ext>
          </c:extLst>
        </c:ser>
        <c:dLbls>
          <c:showLegendKey val="0"/>
          <c:showVal val="0"/>
          <c:showCatName val="0"/>
          <c:showSerName val="0"/>
          <c:showPercent val="0"/>
          <c:showBubbleSize val="0"/>
        </c:dLbls>
        <c:gapWidth val="219"/>
        <c:overlap val="-27"/>
        <c:axId val="1881732448"/>
        <c:axId val="1773701216"/>
      </c:barChart>
      <c:catAx>
        <c:axId val="188173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701216"/>
        <c:crosses val="autoZero"/>
        <c:auto val="1"/>
        <c:lblAlgn val="ctr"/>
        <c:lblOffset val="100"/>
        <c:noMultiLvlLbl val="0"/>
      </c:catAx>
      <c:valAx>
        <c:axId val="1773701216"/>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732448"/>
        <c:crosses val="autoZero"/>
        <c:crossBetween val="between"/>
      </c:valAx>
      <c:valAx>
        <c:axId val="1773609280"/>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910096"/>
        <c:crosses val="max"/>
        <c:crossBetween val="between"/>
      </c:valAx>
      <c:catAx>
        <c:axId val="1779910096"/>
        <c:scaling>
          <c:orientation val="minMax"/>
        </c:scaling>
        <c:delete val="1"/>
        <c:axPos val="b"/>
        <c:numFmt formatCode="General" sourceLinked="1"/>
        <c:majorTickMark val="out"/>
        <c:minorTickMark val="none"/>
        <c:tickLblPos val="nextTo"/>
        <c:crossAx val="1773609280"/>
        <c:crosses val="autoZero"/>
        <c:auto val="1"/>
        <c:lblAlgn val="ctr"/>
        <c:lblOffset val="100"/>
        <c:noMultiLvlLbl val="0"/>
      </c:catAx>
      <c:spPr>
        <a:noFill/>
        <a:ln>
          <a:noFill/>
        </a:ln>
        <a:effectLst/>
      </c:spPr>
    </c:plotArea>
    <c:legend>
      <c:legendPos val="r"/>
      <c:layout>
        <c:manualLayout>
          <c:xMode val="edge"/>
          <c:yMode val="edge"/>
          <c:x val="0.80593919510061252"/>
          <c:y val="2.3934456109652932E-2"/>
          <c:w val="0.18078383514162641"/>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project.xlsx]Donut chart!PivotTable3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Category wise sales </a:t>
            </a:r>
          </a:p>
        </c:rich>
      </c:tx>
      <c:layout>
        <c:manualLayout>
          <c:xMode val="edge"/>
          <c:yMode val="edge"/>
          <c:x val="0.25960772162371143"/>
          <c:y val="1.8518518518518517E-2"/>
        </c:manualLayout>
      </c:layout>
      <c:overlay val="0"/>
      <c:spPr>
        <a:solidFill>
          <a:schemeClr val="accent5">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1021003778815339"/>
          <c:y val="0.22666375036453776"/>
          <c:w val="0.46113931982272993"/>
          <c:h val="0.70852143482064733"/>
        </c:manualLayout>
      </c:layout>
      <c:doughnutChart>
        <c:varyColors val="1"/>
        <c:ser>
          <c:idx val="0"/>
          <c:order val="0"/>
          <c:tx>
            <c:strRef>
              <c:f>'Donut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E7-47BA-B8D2-0226D381B7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E7-47BA-B8D2-0226D381B7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E7-47BA-B8D2-0226D381B7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572-43D4-ACAF-30B2B182673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1061986001749788"/>
          <c:y val="1.7279090113735785E-2"/>
          <c:w val="0.28382458442694664"/>
          <c:h val="0.211228492271799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project.xlsx]map !PivotTable4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a:t>
            </a:r>
            <a:r>
              <a:rPr lang="en-US" b="1" baseline="0"/>
              <a:t> wise sales</a:t>
            </a:r>
          </a:p>
          <a:p>
            <a:pPr>
              <a:defRPr/>
            </a:pPr>
            <a:endParaRPr lang="en-US"/>
          </a:p>
        </c:rich>
      </c:tx>
      <c:overlay val="0"/>
      <c:spPr>
        <a:solidFill>
          <a:schemeClr val="accent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'map '!$B$3</c:f>
              <c:strCache>
                <c:ptCount val="1"/>
                <c:pt idx="0">
                  <c:v>Total</c:v>
                </c:pt>
              </c:strCache>
            </c:strRef>
          </c:tx>
          <c:spPr>
            <a:solidFill>
              <a:schemeClr val="accent1"/>
            </a:solidFill>
            <a:ln>
              <a:noFill/>
            </a:ln>
            <a:effectLst/>
          </c:spPr>
          <c:invertIfNegative val="0"/>
          <c:cat>
            <c:strRef>
              <c:f>'map '!$A$4:$A$53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'map '!$B$4:$B$53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F721-4B5E-A5D6-BA91777458E1}"/>
            </c:ext>
          </c:extLst>
        </c:ser>
        <c:dLbls>
          <c:showLegendKey val="0"/>
          <c:showVal val="0"/>
          <c:showCatName val="0"/>
          <c:showSerName val="0"/>
          <c:showPercent val="0"/>
          <c:showBubbleSize val="0"/>
        </c:dLbls>
        <c:gapWidth val="219"/>
        <c:overlap val="-27"/>
        <c:axId val="303060671"/>
        <c:axId val="298161023"/>
      </c:barChart>
      <c:catAx>
        <c:axId val="30306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161023"/>
        <c:crosses val="autoZero"/>
        <c:auto val="1"/>
        <c:lblAlgn val="ctr"/>
        <c:lblOffset val="100"/>
        <c:noMultiLvlLbl val="0"/>
      </c:catAx>
      <c:valAx>
        <c:axId val="298161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060671"/>
        <c:crosses val="autoZero"/>
        <c:crossBetween val="between"/>
      </c:valAx>
      <c:spPr>
        <a:noFill/>
        <a:ln>
          <a:noFill/>
        </a:ln>
        <a:effectLst/>
      </c:spPr>
    </c:plotArea>
    <c:legend>
      <c:legendPos val="r"/>
      <c:layout>
        <c:manualLayout>
          <c:xMode val="edge"/>
          <c:yMode val="edge"/>
          <c:x val="0.84053696412948387"/>
          <c:y val="2.5960192475940513E-2"/>
          <c:w val="0.1427963692038495"/>
          <c:h val="0.142940361621463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project.xlsx]subcat wise sales!PivotTable5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Subcategory</a:t>
            </a:r>
            <a:r>
              <a:rPr lang="en-US" b="1" baseline="0"/>
              <a:t> wise sales</a:t>
            </a:r>
            <a:endParaRPr lang="en-US" b="1"/>
          </a:p>
        </c:rich>
      </c:tx>
      <c:overlay val="0"/>
      <c:spPr>
        <a:solidFill>
          <a:schemeClr val="accent1">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 wise 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 wise sales'!$A$4:$A$9</c:f>
              <c:strCache>
                <c:ptCount val="5"/>
                <c:pt idx="0">
                  <c:v>Binders</c:v>
                </c:pt>
                <c:pt idx="1">
                  <c:v>Tables</c:v>
                </c:pt>
                <c:pt idx="2">
                  <c:v>Storage</c:v>
                </c:pt>
                <c:pt idx="3">
                  <c:v>Chairs</c:v>
                </c:pt>
                <c:pt idx="4">
                  <c:v>Phones</c:v>
                </c:pt>
              </c:strCache>
            </c:strRef>
          </c:cat>
          <c:val>
            <c:numRef>
              <c:f>'subcat wise sales'!$B$4:$B$9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268-4865-A573-CB64AE5EFF77}"/>
            </c:ext>
          </c:extLst>
        </c:ser>
        <c:dLbls>
          <c:dLblPos val="outEnd"/>
          <c:showLegendKey val="0"/>
          <c:showVal val="1"/>
          <c:showCatName val="0"/>
          <c:showSerName val="0"/>
          <c:showPercent val="0"/>
          <c:showBubbleSize val="0"/>
        </c:dLbls>
        <c:gapWidth val="182"/>
        <c:axId val="88384095"/>
        <c:axId val="144854479"/>
      </c:barChart>
      <c:catAx>
        <c:axId val="88384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54479"/>
        <c:crosses val="autoZero"/>
        <c:auto val="1"/>
        <c:lblAlgn val="ctr"/>
        <c:lblOffset val="100"/>
        <c:noMultiLvlLbl val="0"/>
      </c:catAx>
      <c:valAx>
        <c:axId val="14485447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4095"/>
        <c:crosses val="autoZero"/>
        <c:crossBetween val="between"/>
      </c:valAx>
      <c:spPr>
        <a:noFill/>
        <a:ln>
          <a:noFill/>
        </a:ln>
        <a:effectLst/>
      </c:spPr>
    </c:plotArea>
    <c:legend>
      <c:legendPos val="r"/>
      <c:layout>
        <c:manualLayout>
          <c:xMode val="edge"/>
          <c:yMode val="edge"/>
          <c:x val="0.81275918635170619"/>
          <c:y val="2.1330562846310869E-2"/>
          <c:w val="0.17890748031496062"/>
          <c:h val="9.664406532516767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project.xlsx]lines!PivotTable6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lines!$B$3</c:f>
              <c:strCache>
                <c:ptCount val="1"/>
                <c:pt idx="0">
                  <c:v>Total</c:v>
                </c:pt>
              </c:strCache>
            </c:strRef>
          </c:tx>
          <c:spPr>
            <a:ln w="28575" cap="rnd">
              <a:solidFill>
                <a:schemeClr val="accent1"/>
              </a:solidFill>
              <a:round/>
            </a:ln>
            <a:effectLst/>
          </c:spPr>
          <c:marker>
            <c:symbol val="none"/>
          </c:marker>
          <c:cat>
            <c:strRef>
              <c:f>lines!$A$4:$A$16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lines!$B$4:$B$16</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FE4-40D8-A39D-6BF95263BAFC}"/>
            </c:ext>
          </c:extLst>
        </c:ser>
        <c:dLbls>
          <c:showLegendKey val="0"/>
          <c:showVal val="0"/>
          <c:showCatName val="0"/>
          <c:showSerName val="0"/>
          <c:showPercent val="0"/>
          <c:showBubbleSize val="0"/>
        </c:dLbls>
        <c:smooth val="0"/>
        <c:axId val="181415359"/>
        <c:axId val="93101871"/>
      </c:lineChart>
      <c:catAx>
        <c:axId val="181415359"/>
        <c:scaling>
          <c:orientation val="minMax"/>
        </c:scaling>
        <c:delete val="1"/>
        <c:axPos val="b"/>
        <c:numFmt formatCode="General" sourceLinked="1"/>
        <c:majorTickMark val="none"/>
        <c:minorTickMark val="none"/>
        <c:tickLblPos val="nextTo"/>
        <c:crossAx val="93101871"/>
        <c:crosses val="autoZero"/>
        <c:auto val="1"/>
        <c:lblAlgn val="ctr"/>
        <c:lblOffset val="100"/>
        <c:noMultiLvlLbl val="0"/>
      </c:catAx>
      <c:valAx>
        <c:axId val="93101871"/>
        <c:scaling>
          <c:orientation val="minMax"/>
        </c:scaling>
        <c:delete val="1"/>
        <c:axPos val="l"/>
        <c:numFmt formatCode="0.00" sourceLinked="1"/>
        <c:majorTickMark val="none"/>
        <c:minorTickMark val="none"/>
        <c:tickLblPos val="nextTo"/>
        <c:crossAx val="18141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project.xlsx]lines!PivotTable9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lines!$F$3</c:f>
              <c:strCache>
                <c:ptCount val="1"/>
                <c:pt idx="0">
                  <c:v>Total</c:v>
                </c:pt>
              </c:strCache>
            </c:strRef>
          </c:tx>
          <c:spPr>
            <a:ln w="28575" cap="rnd">
              <a:solidFill>
                <a:schemeClr val="accent1"/>
              </a:solidFill>
              <a:round/>
            </a:ln>
            <a:effectLst/>
          </c:spPr>
          <c:marker>
            <c:symbol val="none"/>
          </c:marker>
          <c:cat>
            <c:strRef>
              <c:f>lines!$E$4:$E$16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lines!$F$4:$F$16</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1AD-46D3-BA89-F20E0BC236EF}"/>
            </c:ext>
          </c:extLst>
        </c:ser>
        <c:dLbls>
          <c:showLegendKey val="0"/>
          <c:showVal val="0"/>
          <c:showCatName val="0"/>
          <c:showSerName val="0"/>
          <c:showPercent val="0"/>
          <c:showBubbleSize val="0"/>
        </c:dLbls>
        <c:smooth val="0"/>
        <c:axId val="296344927"/>
        <c:axId val="145692111"/>
      </c:lineChart>
      <c:catAx>
        <c:axId val="296344927"/>
        <c:scaling>
          <c:orientation val="minMax"/>
        </c:scaling>
        <c:delete val="1"/>
        <c:axPos val="b"/>
        <c:numFmt formatCode="General" sourceLinked="1"/>
        <c:majorTickMark val="none"/>
        <c:minorTickMark val="none"/>
        <c:tickLblPos val="nextTo"/>
        <c:crossAx val="145692111"/>
        <c:crosses val="autoZero"/>
        <c:auto val="1"/>
        <c:lblAlgn val="ctr"/>
        <c:lblOffset val="100"/>
        <c:noMultiLvlLbl val="0"/>
      </c:catAx>
      <c:valAx>
        <c:axId val="145692111"/>
        <c:scaling>
          <c:orientation val="minMax"/>
        </c:scaling>
        <c:delete val="1"/>
        <c:axPos val="l"/>
        <c:numFmt formatCode="0.00" sourceLinked="1"/>
        <c:majorTickMark val="none"/>
        <c:minorTickMark val="none"/>
        <c:tickLblPos val="nextTo"/>
        <c:crossAx val="29634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project.xlsx]lines!PivotTable10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lines!$I$3</c:f>
              <c:strCache>
                <c:ptCount val="1"/>
                <c:pt idx="0">
                  <c:v>Total</c:v>
                </c:pt>
              </c:strCache>
            </c:strRef>
          </c:tx>
          <c:spPr>
            <a:ln w="28575" cap="rnd">
              <a:solidFill>
                <a:schemeClr val="accent1"/>
              </a:solidFill>
              <a:round/>
            </a:ln>
            <a:effectLst/>
          </c:spPr>
          <c:marker>
            <c:symbol val="none"/>
          </c:marker>
          <c:cat>
            <c:strRef>
              <c:f>lines!$H$4:$H$16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lines!$I$4:$I$16</c:f>
              <c:numCache>
                <c:formatCode>0.00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46F-4027-AE85-38CA36C4B2E7}"/>
            </c:ext>
          </c:extLst>
        </c:ser>
        <c:dLbls>
          <c:showLegendKey val="0"/>
          <c:showVal val="0"/>
          <c:showCatName val="0"/>
          <c:showSerName val="0"/>
          <c:showPercent val="0"/>
          <c:showBubbleSize val="0"/>
        </c:dLbls>
        <c:smooth val="0"/>
        <c:axId val="182105359"/>
        <c:axId val="145689615"/>
      </c:lineChart>
      <c:catAx>
        <c:axId val="182105359"/>
        <c:scaling>
          <c:orientation val="minMax"/>
        </c:scaling>
        <c:delete val="1"/>
        <c:axPos val="b"/>
        <c:numFmt formatCode="General" sourceLinked="1"/>
        <c:majorTickMark val="none"/>
        <c:minorTickMark val="none"/>
        <c:tickLblPos val="nextTo"/>
        <c:crossAx val="145689615"/>
        <c:crosses val="autoZero"/>
        <c:auto val="1"/>
        <c:lblAlgn val="ctr"/>
        <c:lblOffset val="100"/>
        <c:noMultiLvlLbl val="0"/>
      </c:catAx>
      <c:valAx>
        <c:axId val="145689615"/>
        <c:scaling>
          <c:orientation val="minMax"/>
        </c:scaling>
        <c:delete val="1"/>
        <c:axPos val="l"/>
        <c:numFmt formatCode="0.00" sourceLinked="1"/>
        <c:majorTickMark val="none"/>
        <c:minorTickMark val="none"/>
        <c:tickLblPos val="nextTo"/>
        <c:crossAx val="18210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project.xlsx]lines!PivotTable12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lines!$L$3</c:f>
              <c:strCache>
                <c:ptCount val="1"/>
                <c:pt idx="0">
                  <c:v>Total</c:v>
                </c:pt>
              </c:strCache>
            </c:strRef>
          </c:tx>
          <c:spPr>
            <a:ln w="28575" cap="rnd">
              <a:solidFill>
                <a:schemeClr val="accent1"/>
              </a:solidFill>
              <a:round/>
            </a:ln>
            <a:effectLst/>
          </c:spPr>
          <c:marker>
            <c:symbol val="none"/>
          </c:marker>
          <c:cat>
            <c:strRef>
              <c:f>lines!$K$4:$K$16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lines!$L$4:$L$16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71D-473A-BEBA-46AEDC3F0692}"/>
            </c:ext>
          </c:extLst>
        </c:ser>
        <c:dLbls>
          <c:showLegendKey val="0"/>
          <c:showVal val="0"/>
          <c:showCatName val="0"/>
          <c:showSerName val="0"/>
          <c:showPercent val="0"/>
          <c:showBubbleSize val="0"/>
        </c:dLbls>
        <c:smooth val="0"/>
        <c:axId val="182103359"/>
        <c:axId val="145695855"/>
      </c:lineChart>
      <c:catAx>
        <c:axId val="182103359"/>
        <c:scaling>
          <c:orientation val="minMax"/>
        </c:scaling>
        <c:delete val="1"/>
        <c:axPos val="b"/>
        <c:numFmt formatCode="General" sourceLinked="1"/>
        <c:majorTickMark val="none"/>
        <c:minorTickMark val="none"/>
        <c:tickLblPos val="nextTo"/>
        <c:crossAx val="145695855"/>
        <c:crosses val="autoZero"/>
        <c:auto val="1"/>
        <c:lblAlgn val="ctr"/>
        <c:lblOffset val="100"/>
        <c:noMultiLvlLbl val="0"/>
      </c:catAx>
      <c:valAx>
        <c:axId val="145695855"/>
        <c:scaling>
          <c:orientation val="minMax"/>
        </c:scaling>
        <c:delete val="1"/>
        <c:axPos val="l"/>
        <c:numFmt formatCode="0" sourceLinked="1"/>
        <c:majorTickMark val="none"/>
        <c:minorTickMark val="none"/>
        <c:tickLblPos val="nextTo"/>
        <c:crossAx val="18210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project.xlsx]lines!PivotTable13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lines!$O$3</c:f>
              <c:strCache>
                <c:ptCount val="1"/>
                <c:pt idx="0">
                  <c:v>Total</c:v>
                </c:pt>
              </c:strCache>
            </c:strRef>
          </c:tx>
          <c:spPr>
            <a:ln w="28575" cap="rnd">
              <a:solidFill>
                <a:schemeClr val="accent1"/>
              </a:solidFill>
              <a:round/>
            </a:ln>
            <a:effectLst/>
          </c:spPr>
          <c:marker>
            <c:symbol val="none"/>
          </c:marker>
          <c:cat>
            <c:strRef>
              <c:f>lines!$N$4:$N$16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lines!$O$4:$O$16</c:f>
              <c:numCache>
                <c:formatCode>0.0000000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F03-4749-BC4C-5356EEE26039}"/>
            </c:ext>
          </c:extLst>
        </c:ser>
        <c:dLbls>
          <c:showLegendKey val="0"/>
          <c:showVal val="0"/>
          <c:showCatName val="0"/>
          <c:showSerName val="0"/>
          <c:showPercent val="0"/>
          <c:showBubbleSize val="0"/>
        </c:dLbls>
        <c:smooth val="0"/>
        <c:axId val="296354127"/>
        <c:axId val="93101039"/>
      </c:lineChart>
      <c:catAx>
        <c:axId val="296354127"/>
        <c:scaling>
          <c:orientation val="minMax"/>
        </c:scaling>
        <c:delete val="1"/>
        <c:axPos val="b"/>
        <c:numFmt formatCode="General" sourceLinked="1"/>
        <c:majorTickMark val="none"/>
        <c:minorTickMark val="none"/>
        <c:tickLblPos val="nextTo"/>
        <c:crossAx val="93101039"/>
        <c:crosses val="autoZero"/>
        <c:auto val="1"/>
        <c:lblAlgn val="ctr"/>
        <c:lblOffset val="100"/>
        <c:noMultiLvlLbl val="0"/>
      </c:catAx>
      <c:valAx>
        <c:axId val="93101039"/>
        <c:scaling>
          <c:orientation val="minMax"/>
        </c:scaling>
        <c:delete val="1"/>
        <c:axPos val="l"/>
        <c:numFmt formatCode="0.0000000" sourceLinked="1"/>
        <c:majorTickMark val="none"/>
        <c:minorTickMark val="none"/>
        <c:tickLblPos val="nextTo"/>
        <c:crossAx val="296354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project.xlsx]lines!PivotTable6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lines!$B$3</c:f>
              <c:strCache>
                <c:ptCount val="1"/>
                <c:pt idx="0">
                  <c:v>Total</c:v>
                </c:pt>
              </c:strCache>
            </c:strRef>
          </c:tx>
          <c:spPr>
            <a:ln w="28575" cap="rnd">
              <a:solidFill>
                <a:schemeClr val="accent1"/>
              </a:solidFill>
              <a:round/>
            </a:ln>
            <a:effectLst/>
          </c:spPr>
          <c:marker>
            <c:symbol val="none"/>
          </c:marker>
          <c:cat>
            <c:strRef>
              <c:f>lines!$A$4:$A$16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lines!$B$4:$B$16</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D21-4CB7-AF2A-0F1F654B5B6E}"/>
            </c:ext>
          </c:extLst>
        </c:ser>
        <c:dLbls>
          <c:showLegendKey val="0"/>
          <c:showVal val="0"/>
          <c:showCatName val="0"/>
          <c:showSerName val="0"/>
          <c:showPercent val="0"/>
          <c:showBubbleSize val="0"/>
        </c:dLbls>
        <c:smooth val="0"/>
        <c:axId val="181415359"/>
        <c:axId val="93101871"/>
      </c:lineChart>
      <c:catAx>
        <c:axId val="181415359"/>
        <c:scaling>
          <c:orientation val="minMax"/>
        </c:scaling>
        <c:delete val="1"/>
        <c:axPos val="b"/>
        <c:numFmt formatCode="General" sourceLinked="1"/>
        <c:majorTickMark val="none"/>
        <c:minorTickMark val="none"/>
        <c:tickLblPos val="nextTo"/>
        <c:crossAx val="93101871"/>
        <c:crosses val="autoZero"/>
        <c:auto val="1"/>
        <c:lblAlgn val="ctr"/>
        <c:lblOffset val="100"/>
        <c:noMultiLvlLbl val="0"/>
      </c:catAx>
      <c:valAx>
        <c:axId val="93101871"/>
        <c:scaling>
          <c:orientation val="minMax"/>
        </c:scaling>
        <c:delete val="1"/>
        <c:axPos val="l"/>
        <c:numFmt formatCode="0.00" sourceLinked="1"/>
        <c:majorTickMark val="none"/>
        <c:minorTickMark val="none"/>
        <c:tickLblPos val="nextTo"/>
        <c:crossAx val="18141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project.xlsx]lines!PivotTable9</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lines!$F$3</c:f>
              <c:strCache>
                <c:ptCount val="1"/>
                <c:pt idx="0">
                  <c:v>Total</c:v>
                </c:pt>
              </c:strCache>
            </c:strRef>
          </c:tx>
          <c:spPr>
            <a:ln w="28575" cap="rnd">
              <a:solidFill>
                <a:schemeClr val="accent1"/>
              </a:solidFill>
              <a:round/>
            </a:ln>
            <a:effectLst/>
          </c:spPr>
          <c:marker>
            <c:symbol val="none"/>
          </c:marker>
          <c:cat>
            <c:strRef>
              <c:f>lines!$E$4:$E$16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lines!$F$4:$F$16</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38B-49CB-AC94-4C2A7D4DD934}"/>
            </c:ext>
          </c:extLst>
        </c:ser>
        <c:dLbls>
          <c:showLegendKey val="0"/>
          <c:showVal val="0"/>
          <c:showCatName val="0"/>
          <c:showSerName val="0"/>
          <c:showPercent val="0"/>
          <c:showBubbleSize val="0"/>
        </c:dLbls>
        <c:smooth val="0"/>
        <c:axId val="296344927"/>
        <c:axId val="145692111"/>
      </c:lineChart>
      <c:catAx>
        <c:axId val="296344927"/>
        <c:scaling>
          <c:orientation val="minMax"/>
        </c:scaling>
        <c:delete val="1"/>
        <c:axPos val="b"/>
        <c:numFmt formatCode="General" sourceLinked="1"/>
        <c:majorTickMark val="none"/>
        <c:minorTickMark val="none"/>
        <c:tickLblPos val="nextTo"/>
        <c:crossAx val="145692111"/>
        <c:crosses val="autoZero"/>
        <c:auto val="1"/>
        <c:lblAlgn val="ctr"/>
        <c:lblOffset val="100"/>
        <c:noMultiLvlLbl val="0"/>
      </c:catAx>
      <c:valAx>
        <c:axId val="145692111"/>
        <c:scaling>
          <c:orientation val="minMax"/>
        </c:scaling>
        <c:delete val="1"/>
        <c:axPos val="l"/>
        <c:numFmt formatCode="0.00" sourceLinked="1"/>
        <c:majorTickMark val="none"/>
        <c:minorTickMark val="none"/>
        <c:tickLblPos val="nextTo"/>
        <c:crossAx val="29634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project.xlsx]lines!PivotTable10</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lines!$I$3</c:f>
              <c:strCache>
                <c:ptCount val="1"/>
                <c:pt idx="0">
                  <c:v>Total</c:v>
                </c:pt>
              </c:strCache>
            </c:strRef>
          </c:tx>
          <c:spPr>
            <a:ln w="28575" cap="rnd">
              <a:solidFill>
                <a:schemeClr val="accent1"/>
              </a:solidFill>
              <a:round/>
            </a:ln>
            <a:effectLst/>
          </c:spPr>
          <c:marker>
            <c:symbol val="none"/>
          </c:marker>
          <c:cat>
            <c:strRef>
              <c:f>lines!$H$4:$H$16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lines!$I$4:$I$16</c:f>
              <c:numCache>
                <c:formatCode>0.00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C90-46EC-843C-3ABDE30AD800}"/>
            </c:ext>
          </c:extLst>
        </c:ser>
        <c:dLbls>
          <c:showLegendKey val="0"/>
          <c:showVal val="0"/>
          <c:showCatName val="0"/>
          <c:showSerName val="0"/>
          <c:showPercent val="0"/>
          <c:showBubbleSize val="0"/>
        </c:dLbls>
        <c:smooth val="0"/>
        <c:axId val="182105359"/>
        <c:axId val="145689615"/>
      </c:lineChart>
      <c:catAx>
        <c:axId val="182105359"/>
        <c:scaling>
          <c:orientation val="minMax"/>
        </c:scaling>
        <c:delete val="1"/>
        <c:axPos val="b"/>
        <c:numFmt formatCode="General" sourceLinked="1"/>
        <c:majorTickMark val="none"/>
        <c:minorTickMark val="none"/>
        <c:tickLblPos val="nextTo"/>
        <c:crossAx val="145689615"/>
        <c:crosses val="autoZero"/>
        <c:auto val="1"/>
        <c:lblAlgn val="ctr"/>
        <c:lblOffset val="100"/>
        <c:noMultiLvlLbl val="0"/>
      </c:catAx>
      <c:valAx>
        <c:axId val="145689615"/>
        <c:scaling>
          <c:orientation val="minMax"/>
        </c:scaling>
        <c:delete val="1"/>
        <c:axPos val="l"/>
        <c:numFmt formatCode="0.00" sourceLinked="1"/>
        <c:majorTickMark val="none"/>
        <c:minorTickMark val="none"/>
        <c:tickLblPos val="nextTo"/>
        <c:crossAx val="18210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project.xlsx]lines!PivotTable12</c:name>
    <c:fmtId val="2"/>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lines!$L$3</c:f>
              <c:strCache>
                <c:ptCount val="1"/>
                <c:pt idx="0">
                  <c:v>Total</c:v>
                </c:pt>
              </c:strCache>
            </c:strRef>
          </c:tx>
          <c:spPr>
            <a:ln w="28575" cap="rnd">
              <a:solidFill>
                <a:schemeClr val="accent1"/>
              </a:solidFill>
              <a:round/>
            </a:ln>
            <a:effectLst/>
          </c:spPr>
          <c:marker>
            <c:symbol val="none"/>
          </c:marker>
          <c:cat>
            <c:strRef>
              <c:f>lines!$K$4:$K$16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lines!$L$4:$L$16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2B4-45B9-A5E4-F1489AE5CCA2}"/>
            </c:ext>
          </c:extLst>
        </c:ser>
        <c:dLbls>
          <c:showLegendKey val="0"/>
          <c:showVal val="0"/>
          <c:showCatName val="0"/>
          <c:showSerName val="0"/>
          <c:showPercent val="0"/>
          <c:showBubbleSize val="0"/>
        </c:dLbls>
        <c:smooth val="0"/>
        <c:axId val="182103359"/>
        <c:axId val="145695855"/>
      </c:lineChart>
      <c:catAx>
        <c:axId val="182103359"/>
        <c:scaling>
          <c:orientation val="minMax"/>
        </c:scaling>
        <c:delete val="1"/>
        <c:axPos val="b"/>
        <c:numFmt formatCode="General" sourceLinked="1"/>
        <c:majorTickMark val="none"/>
        <c:minorTickMark val="none"/>
        <c:tickLblPos val="nextTo"/>
        <c:crossAx val="145695855"/>
        <c:crosses val="autoZero"/>
        <c:auto val="1"/>
        <c:lblAlgn val="ctr"/>
        <c:lblOffset val="100"/>
        <c:noMultiLvlLbl val="0"/>
      </c:catAx>
      <c:valAx>
        <c:axId val="145695855"/>
        <c:scaling>
          <c:orientation val="minMax"/>
        </c:scaling>
        <c:delete val="1"/>
        <c:axPos val="l"/>
        <c:numFmt formatCode="0" sourceLinked="1"/>
        <c:majorTickMark val="none"/>
        <c:minorTickMark val="none"/>
        <c:tickLblPos val="nextTo"/>
        <c:crossAx val="18210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project.xlsx]lines!PivotTable13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lines!$O$3</c:f>
              <c:strCache>
                <c:ptCount val="1"/>
                <c:pt idx="0">
                  <c:v>Total</c:v>
                </c:pt>
              </c:strCache>
            </c:strRef>
          </c:tx>
          <c:spPr>
            <a:ln w="28575" cap="rnd">
              <a:solidFill>
                <a:schemeClr val="accent1"/>
              </a:solidFill>
              <a:round/>
            </a:ln>
            <a:effectLst/>
          </c:spPr>
          <c:marker>
            <c:symbol val="none"/>
          </c:marker>
          <c:cat>
            <c:strRef>
              <c:f>lines!$N$4:$N$16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lines!$O$4:$O$16</c:f>
              <c:numCache>
                <c:formatCode>0.0000000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959-4670-B3A5-657207CF2E12}"/>
            </c:ext>
          </c:extLst>
        </c:ser>
        <c:dLbls>
          <c:showLegendKey val="0"/>
          <c:showVal val="0"/>
          <c:showCatName val="0"/>
          <c:showSerName val="0"/>
          <c:showPercent val="0"/>
          <c:showBubbleSize val="0"/>
        </c:dLbls>
        <c:smooth val="0"/>
        <c:axId val="296354127"/>
        <c:axId val="93101039"/>
      </c:lineChart>
      <c:catAx>
        <c:axId val="296354127"/>
        <c:scaling>
          <c:orientation val="minMax"/>
        </c:scaling>
        <c:delete val="1"/>
        <c:axPos val="b"/>
        <c:numFmt formatCode="General" sourceLinked="1"/>
        <c:majorTickMark val="none"/>
        <c:minorTickMark val="none"/>
        <c:tickLblPos val="nextTo"/>
        <c:crossAx val="93101039"/>
        <c:crosses val="autoZero"/>
        <c:auto val="1"/>
        <c:lblAlgn val="ctr"/>
        <c:lblOffset val="100"/>
        <c:noMultiLvlLbl val="0"/>
      </c:catAx>
      <c:valAx>
        <c:axId val="93101039"/>
        <c:scaling>
          <c:orientation val="minMax"/>
        </c:scaling>
        <c:delete val="1"/>
        <c:axPos val="l"/>
        <c:numFmt formatCode="0.0000000" sourceLinked="1"/>
        <c:majorTickMark val="none"/>
        <c:minorTickMark val="none"/>
        <c:tickLblPos val="nextTo"/>
        <c:crossAx val="296354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project.xlsx]Combo chart(colclustered,area)!PivotTable1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and profit over date</a:t>
            </a:r>
            <a:endParaRPr lang="en-IN" b="1"/>
          </a:p>
        </c:rich>
      </c:tx>
      <c:layout>
        <c:manualLayout>
          <c:xMode val="edge"/>
          <c:yMode val="edge"/>
          <c:x val="0.19882887250558648"/>
          <c:y val="1.8518518518518517E-2"/>
        </c:manualLayout>
      </c:layout>
      <c:overlay val="0"/>
      <c:spPr>
        <a:solidFill>
          <a:schemeClr val="accent5">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areaChart>
        <c:grouping val="standard"/>
        <c:varyColors val="0"/>
        <c:ser>
          <c:idx val="1"/>
          <c:order val="1"/>
          <c:tx>
            <c:strRef>
              <c:f>'Combo chart(colclustered,area)'!$C$3</c:f>
              <c:strCache>
                <c:ptCount val="1"/>
                <c:pt idx="0">
                  <c:v>Sum of Profit</c:v>
                </c:pt>
              </c:strCache>
            </c:strRef>
          </c:tx>
          <c:spPr>
            <a:solidFill>
              <a:schemeClr val="accent2"/>
            </a:solidFill>
            <a:ln>
              <a:noFill/>
            </a:ln>
            <a:effectLst/>
          </c:spPr>
          <c:cat>
            <c:strRef>
              <c:f>'Combo chart(colclustered,area)'!$A$4:$A$16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chart(colclustered,area)'!$C$4:$C$16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1AE-4F98-9814-3F40E10F23AF}"/>
            </c:ext>
          </c:extLst>
        </c:ser>
        <c:dLbls>
          <c:showLegendKey val="0"/>
          <c:showVal val="0"/>
          <c:showCatName val="0"/>
          <c:showSerName val="0"/>
          <c:showPercent val="0"/>
          <c:showBubbleSize val="0"/>
        </c:dLbls>
        <c:axId val="1779910096"/>
        <c:axId val="1773609280"/>
      </c:areaChart>
      <c:barChart>
        <c:barDir val="col"/>
        <c:grouping val="clustered"/>
        <c:varyColors val="0"/>
        <c:ser>
          <c:idx val="0"/>
          <c:order val="0"/>
          <c:tx>
            <c:strRef>
              <c:f>'Combo chart(colclustered,area)'!$B$3</c:f>
              <c:strCache>
                <c:ptCount val="1"/>
                <c:pt idx="0">
                  <c:v>Sum of Sales</c:v>
                </c:pt>
              </c:strCache>
            </c:strRef>
          </c:tx>
          <c:spPr>
            <a:solidFill>
              <a:schemeClr val="accent1"/>
            </a:solidFill>
            <a:ln>
              <a:noFill/>
            </a:ln>
            <a:effectLst/>
          </c:spPr>
          <c:invertIfNegative val="0"/>
          <c:cat>
            <c:strRef>
              <c:f>'Combo chart(colclustered,area)'!$A$4:$A$16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chart(colclustered,area)'!$B$4:$B$16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1AE-4F98-9814-3F40E10F23AF}"/>
            </c:ext>
          </c:extLst>
        </c:ser>
        <c:dLbls>
          <c:showLegendKey val="0"/>
          <c:showVal val="0"/>
          <c:showCatName val="0"/>
          <c:showSerName val="0"/>
          <c:showPercent val="0"/>
          <c:showBubbleSize val="0"/>
        </c:dLbls>
        <c:gapWidth val="219"/>
        <c:overlap val="-27"/>
        <c:axId val="1881732448"/>
        <c:axId val="1773701216"/>
      </c:barChart>
      <c:catAx>
        <c:axId val="188173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701216"/>
        <c:crosses val="autoZero"/>
        <c:auto val="1"/>
        <c:lblAlgn val="ctr"/>
        <c:lblOffset val="100"/>
        <c:noMultiLvlLbl val="0"/>
      </c:catAx>
      <c:valAx>
        <c:axId val="1773701216"/>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732448"/>
        <c:crosses val="autoZero"/>
        <c:crossBetween val="between"/>
      </c:valAx>
      <c:valAx>
        <c:axId val="1773609280"/>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910096"/>
        <c:crosses val="max"/>
        <c:crossBetween val="between"/>
      </c:valAx>
      <c:catAx>
        <c:axId val="1779910096"/>
        <c:scaling>
          <c:orientation val="minMax"/>
        </c:scaling>
        <c:delete val="1"/>
        <c:axPos val="b"/>
        <c:numFmt formatCode="General" sourceLinked="1"/>
        <c:majorTickMark val="out"/>
        <c:minorTickMark val="none"/>
        <c:tickLblPos val="nextTo"/>
        <c:crossAx val="1773609280"/>
        <c:crosses val="autoZero"/>
        <c:auto val="1"/>
        <c:lblAlgn val="ctr"/>
        <c:lblOffset val="100"/>
        <c:noMultiLvlLbl val="0"/>
      </c:catAx>
      <c:spPr>
        <a:noFill/>
        <a:ln>
          <a:noFill/>
        </a:ln>
        <a:effectLst/>
      </c:spPr>
    </c:plotArea>
    <c:legend>
      <c:legendPos val="r"/>
      <c:layout>
        <c:manualLayout>
          <c:xMode val="edge"/>
          <c:yMode val="edge"/>
          <c:x val="0.80593919510061252"/>
          <c:y val="2.3934456109652932E-2"/>
          <c:w val="0.18078383514162641"/>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project.xlsx]Donut chart!PivotTable3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Category wise sales </a:t>
            </a:r>
          </a:p>
        </c:rich>
      </c:tx>
      <c:layout>
        <c:manualLayout>
          <c:xMode val="edge"/>
          <c:yMode val="edge"/>
          <c:x val="0.25960772162371143"/>
          <c:y val="1.8518518518518517E-2"/>
        </c:manualLayout>
      </c:layout>
      <c:overlay val="0"/>
      <c:spPr>
        <a:solidFill>
          <a:schemeClr val="accent5">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rgbClr val="92D050"/>
          </a:solidFill>
          <a:ln w="19050">
            <a:solidFill>
              <a:schemeClr val="lt1"/>
            </a:solidFill>
          </a:ln>
          <a:effectLst/>
        </c:spPr>
      </c:pivotFmt>
      <c:pivotFmt>
        <c:idx val="11"/>
        <c:spPr>
          <a:solidFill>
            <a:schemeClr val="accent2">
              <a:lumMod val="75000"/>
            </a:schemeClr>
          </a:solidFill>
          <a:ln w="19050">
            <a:solidFill>
              <a:schemeClr val="lt1"/>
            </a:solidFill>
          </a:ln>
          <a:effectLst/>
        </c:spPr>
      </c:pivotFmt>
    </c:pivotFmts>
    <c:plotArea>
      <c:layout>
        <c:manualLayout>
          <c:layoutTarget val="inner"/>
          <c:xMode val="edge"/>
          <c:yMode val="edge"/>
          <c:x val="0.21021003778815339"/>
          <c:y val="0.22666375036453776"/>
          <c:w val="0.46113931982272993"/>
          <c:h val="0.70852143482064733"/>
        </c:manualLayout>
      </c:layout>
      <c:doughnutChart>
        <c:varyColors val="1"/>
        <c:ser>
          <c:idx val="0"/>
          <c:order val="0"/>
          <c:tx>
            <c:strRef>
              <c:f>'Donut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5F-4085-BED2-768F8A2C9042}"/>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C55F-4085-BED2-768F8A2C9042}"/>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C55F-4085-BED2-768F8A2C90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55F-4085-BED2-768F8A2C9042}"/>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project.xlsx]map !PivotTable4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a:t>
            </a:r>
            <a:r>
              <a:rPr lang="en-US" b="1" baseline="0"/>
              <a:t> wise sales</a:t>
            </a:r>
          </a:p>
          <a:p>
            <a:pPr>
              <a:defRPr/>
            </a:pPr>
            <a:endParaRPr lang="en-US"/>
          </a:p>
        </c:rich>
      </c:tx>
      <c:overlay val="0"/>
      <c:spPr>
        <a:solidFill>
          <a:schemeClr val="accent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pivotFmt>
    </c:pivotFmts>
    <c:plotArea>
      <c:layout/>
      <c:barChart>
        <c:barDir val="col"/>
        <c:grouping val="clustered"/>
        <c:varyColors val="0"/>
        <c:ser>
          <c:idx val="0"/>
          <c:order val="0"/>
          <c:tx>
            <c:strRef>
              <c:f>'map '!$B$3</c:f>
              <c:strCache>
                <c:ptCount val="1"/>
                <c:pt idx="0">
                  <c:v>Total</c:v>
                </c:pt>
              </c:strCache>
            </c:strRef>
          </c:tx>
          <c:spPr>
            <a:solidFill>
              <a:srgbClr val="0070C0"/>
            </a:solidFill>
            <a:ln>
              <a:noFill/>
            </a:ln>
            <a:effectLst/>
          </c:spPr>
          <c:invertIfNegative val="0"/>
          <c:cat>
            <c:strRef>
              <c:f>'map '!$A$4:$A$53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'map '!$B$4:$B$53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28EF-49E8-B4F7-D764F6687F30}"/>
            </c:ext>
          </c:extLst>
        </c:ser>
        <c:dLbls>
          <c:dLblPos val="outEnd"/>
          <c:showLegendKey val="0"/>
          <c:showVal val="0"/>
          <c:showCatName val="0"/>
          <c:showSerName val="0"/>
          <c:showPercent val="0"/>
          <c:showBubbleSize val="0"/>
        </c:dLbls>
        <c:gapWidth val="219"/>
        <c:overlap val="-27"/>
        <c:axId val="303060671"/>
        <c:axId val="298161023"/>
      </c:barChart>
      <c:catAx>
        <c:axId val="30306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161023"/>
        <c:crosses val="autoZero"/>
        <c:auto val="1"/>
        <c:lblAlgn val="ctr"/>
        <c:lblOffset val="100"/>
        <c:noMultiLvlLbl val="0"/>
      </c:catAx>
      <c:valAx>
        <c:axId val="298161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060671"/>
        <c:crosses val="autoZero"/>
        <c:crossBetween val="between"/>
      </c:valAx>
      <c:spPr>
        <a:noFill/>
        <a:ln>
          <a:noFill/>
        </a:ln>
        <a:effectLst/>
      </c:spPr>
    </c:plotArea>
    <c:legend>
      <c:legendPos val="r"/>
      <c:layout>
        <c:manualLayout>
          <c:xMode val="edge"/>
          <c:yMode val="edge"/>
          <c:x val="0.84053696412948387"/>
          <c:y val="2.5960192475940513E-2"/>
          <c:w val="0.1427963692038495"/>
          <c:h val="0.142940361621463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project.xlsx]subcat wise sales!PivotTable5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Subcategory</a:t>
            </a:r>
            <a:r>
              <a:rPr lang="en-US" b="1" baseline="0"/>
              <a:t> wise sales</a:t>
            </a:r>
            <a:endParaRPr lang="en-US" b="1"/>
          </a:p>
        </c:rich>
      </c:tx>
      <c:overlay val="0"/>
      <c:spPr>
        <a:solidFill>
          <a:schemeClr val="accent1">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 wise 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 wise sales'!$A$4:$A$9</c:f>
              <c:strCache>
                <c:ptCount val="5"/>
                <c:pt idx="0">
                  <c:v>Binders</c:v>
                </c:pt>
                <c:pt idx="1">
                  <c:v>Tables</c:v>
                </c:pt>
                <c:pt idx="2">
                  <c:v>Storage</c:v>
                </c:pt>
                <c:pt idx="3">
                  <c:v>Chairs</c:v>
                </c:pt>
                <c:pt idx="4">
                  <c:v>Phones</c:v>
                </c:pt>
              </c:strCache>
            </c:strRef>
          </c:cat>
          <c:val>
            <c:numRef>
              <c:f>'subcat wise sales'!$B$4:$B$9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883-46FB-AD72-DC497FA94942}"/>
            </c:ext>
          </c:extLst>
        </c:ser>
        <c:dLbls>
          <c:dLblPos val="outEnd"/>
          <c:showLegendKey val="0"/>
          <c:showVal val="1"/>
          <c:showCatName val="0"/>
          <c:showSerName val="0"/>
          <c:showPercent val="0"/>
          <c:showBubbleSize val="0"/>
        </c:dLbls>
        <c:gapWidth val="182"/>
        <c:axId val="88384095"/>
        <c:axId val="144854479"/>
      </c:barChart>
      <c:catAx>
        <c:axId val="88384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54479"/>
        <c:crosses val="autoZero"/>
        <c:auto val="1"/>
        <c:lblAlgn val="ctr"/>
        <c:lblOffset val="100"/>
        <c:noMultiLvlLbl val="0"/>
      </c:catAx>
      <c:valAx>
        <c:axId val="14485447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4095"/>
        <c:crosses val="autoZero"/>
        <c:crossBetween val="between"/>
      </c:valAx>
      <c:spPr>
        <a:noFill/>
        <a:ln>
          <a:noFill/>
        </a:ln>
        <a:effectLst/>
      </c:spPr>
    </c:plotArea>
    <c:legend>
      <c:legendPos val="r"/>
      <c:layout>
        <c:manualLayout>
          <c:xMode val="edge"/>
          <c:yMode val="edge"/>
          <c:x val="0.81275918635170619"/>
          <c:y val="2.1330562846310869E-2"/>
          <c:w val="0.17890748031496062"/>
          <c:h val="9.664406532516767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Category wise profit</cx:v>
        </cx:txData>
      </cx:tx>
      <cx:spPr>
        <a:solidFill>
          <a:schemeClr val="accent5">
            <a:lumMod val="60000"/>
            <a:lumOff val="40000"/>
          </a:schemeClr>
        </a:solidFill>
      </cx:spPr>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cs typeface="Calibri"/>
            </a:rPr>
            <a:t>Category wise profit</a:t>
          </a:r>
        </a:p>
      </cx:txPr>
    </cx:title>
    <cx:plotArea>
      <cx:plotAreaRegion>
        <cx:series layoutId="waterfall" uniqueId="{A6DCEEE6-43E8-42BA-B700-4CD772B3E486}">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Category wise profit</cx:v>
        </cx:txData>
      </cx:tx>
      <cx:spPr>
        <a:solidFill>
          <a:schemeClr val="accent5">
            <a:lumMod val="60000"/>
            <a:lumOff val="40000"/>
          </a:schemeClr>
        </a:solidFill>
      </cx:spPr>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cs typeface="Calibri"/>
            </a:rPr>
            <a:t>Category wise profit</a:t>
          </a:r>
        </a:p>
      </cx:txPr>
    </cx:title>
    <cx:plotArea>
      <cx:plotAreaRegion>
        <cx:series layoutId="waterfall" uniqueId="{A6DCEEE6-43E8-42BA-B700-4CD772B3E486}">
          <cx:tx>
            <cx:txData>
              <cx:f>_xlchart.v1.4</cx:f>
              <cx:v>profit</cx:v>
            </cx:txData>
          </cx:tx>
          <cx:spPr>
            <a:solidFill>
              <a:schemeClr val="accent1"/>
            </a:solidFill>
          </cx:spPr>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spPr>
    <a:solidFill>
      <a:schemeClr val="bg2">
        <a:lumMod val="5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image" Target="../media/image2.emf"/><Relationship Id="rId12" Type="http://schemas.microsoft.com/office/2014/relationships/chartEx" Target="../charts/chartEx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1.emf"/><Relationship Id="rId11" Type="http://schemas.openxmlformats.org/officeDocument/2006/relationships/chart" Target="../charts/chart15.xml"/><Relationship Id="rId5" Type="http://schemas.openxmlformats.org/officeDocument/2006/relationships/chart" Target="../charts/chart14.xml"/><Relationship Id="rId15" Type="http://schemas.openxmlformats.org/officeDocument/2006/relationships/chart" Target="../charts/chart18.xml"/><Relationship Id="rId10" Type="http://schemas.openxmlformats.org/officeDocument/2006/relationships/image" Target="../media/image5.emf"/><Relationship Id="rId4" Type="http://schemas.openxmlformats.org/officeDocument/2006/relationships/chart" Target="../charts/chart13.xml"/><Relationship Id="rId9" Type="http://schemas.openxmlformats.org/officeDocument/2006/relationships/image" Target="../media/image4.emf"/><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104775</xdr:colOff>
      <xdr:row>2</xdr:row>
      <xdr:rowOff>4762</xdr:rowOff>
    </xdr:from>
    <xdr:to>
      <xdr:col>11</xdr:col>
      <xdr:colOff>323850</xdr:colOff>
      <xdr:row>16</xdr:row>
      <xdr:rowOff>80962</xdr:rowOff>
    </xdr:to>
    <xdr:graphicFrame macro="">
      <xdr:nvGraphicFramePr>
        <xdr:cNvPr id="2" name="Chart 1">
          <a:extLst>
            <a:ext uri="{FF2B5EF4-FFF2-40B4-BE49-F238E27FC236}">
              <a16:creationId xmlns:a16="http://schemas.microsoft.com/office/drawing/2014/main" id="{3ED91FD1-C3F6-49AB-BD2F-1CF71C7898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242887</xdr:colOff>
      <xdr:row>2</xdr:row>
      <xdr:rowOff>147637</xdr:rowOff>
    </xdr:from>
    <xdr:to>
      <xdr:col>12</xdr:col>
      <xdr:colOff>547687</xdr:colOff>
      <xdr:row>17</xdr:row>
      <xdr:rowOff>33337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3FD4EF8-5E22-46C3-84A3-34CA4451B1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72037" y="5286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61912</xdr:colOff>
      <xdr:row>1</xdr:row>
      <xdr:rowOff>185737</xdr:rowOff>
    </xdr:from>
    <xdr:to>
      <xdr:col>11</xdr:col>
      <xdr:colOff>9525</xdr:colOff>
      <xdr:row>16</xdr:row>
      <xdr:rowOff>71437</xdr:rowOff>
    </xdr:to>
    <xdr:graphicFrame macro="">
      <xdr:nvGraphicFramePr>
        <xdr:cNvPr id="2" name="Chart 1">
          <a:extLst>
            <a:ext uri="{FF2B5EF4-FFF2-40B4-BE49-F238E27FC236}">
              <a16:creationId xmlns:a16="http://schemas.microsoft.com/office/drawing/2014/main" id="{D1FFBA91-471B-42F9-B353-3F129525E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795337</xdr:colOff>
      <xdr:row>3</xdr:row>
      <xdr:rowOff>33337</xdr:rowOff>
    </xdr:from>
    <xdr:to>
      <xdr:col>12</xdr:col>
      <xdr:colOff>157162</xdr:colOff>
      <xdr:row>17</xdr:row>
      <xdr:rowOff>109537</xdr:rowOff>
    </xdr:to>
    <xdr:graphicFrame macro="">
      <xdr:nvGraphicFramePr>
        <xdr:cNvPr id="8" name="Chart 7">
          <a:extLst>
            <a:ext uri="{FF2B5EF4-FFF2-40B4-BE49-F238E27FC236}">
              <a16:creationId xmlns:a16="http://schemas.microsoft.com/office/drawing/2014/main" id="{07A8ECBC-5824-4C4D-850B-C0186879F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204787</xdr:colOff>
      <xdr:row>2</xdr:row>
      <xdr:rowOff>147637</xdr:rowOff>
    </xdr:from>
    <xdr:to>
      <xdr:col>11</xdr:col>
      <xdr:colOff>509587</xdr:colOff>
      <xdr:row>17</xdr:row>
      <xdr:rowOff>33337</xdr:rowOff>
    </xdr:to>
    <xdr:graphicFrame macro="">
      <xdr:nvGraphicFramePr>
        <xdr:cNvPr id="2" name="Chart 1">
          <a:extLst>
            <a:ext uri="{FF2B5EF4-FFF2-40B4-BE49-F238E27FC236}">
              <a16:creationId xmlns:a16="http://schemas.microsoft.com/office/drawing/2014/main" id="{4CF2A573-9BFE-456F-806A-57942D1B8F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66676</xdr:colOff>
      <xdr:row>17</xdr:row>
      <xdr:rowOff>109538</xdr:rowOff>
    </xdr:from>
    <xdr:to>
      <xdr:col>1</xdr:col>
      <xdr:colOff>733426</xdr:colOff>
      <xdr:row>20</xdr:row>
      <xdr:rowOff>19050</xdr:rowOff>
    </xdr:to>
    <xdr:graphicFrame macro="">
      <xdr:nvGraphicFramePr>
        <xdr:cNvPr id="2" name="Chart 1">
          <a:extLst>
            <a:ext uri="{FF2B5EF4-FFF2-40B4-BE49-F238E27FC236}">
              <a16:creationId xmlns:a16="http://schemas.microsoft.com/office/drawing/2014/main" id="{EF58BB78-C8E5-47F4-AF1D-9A1CF089C8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80961</xdr:colOff>
      <xdr:row>17</xdr:row>
      <xdr:rowOff>90486</xdr:rowOff>
    </xdr:from>
    <xdr:to>
      <xdr:col>5</xdr:col>
      <xdr:colOff>752474</xdr:colOff>
      <xdr:row>20</xdr:row>
      <xdr:rowOff>19049</xdr:rowOff>
    </xdr:to>
    <xdr:graphicFrame macro="">
      <xdr:nvGraphicFramePr>
        <xdr:cNvPr id="3" name="Chart 2">
          <a:extLst>
            <a:ext uri="{FF2B5EF4-FFF2-40B4-BE49-F238E27FC236}">
              <a16:creationId xmlns:a16="http://schemas.microsoft.com/office/drawing/2014/main" id="{6B72F086-D7BF-4DC4-99B4-0557C12B61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138112</xdr:colOff>
      <xdr:row>17</xdr:row>
      <xdr:rowOff>80962</xdr:rowOff>
    </xdr:from>
    <xdr:to>
      <xdr:col>8</xdr:col>
      <xdr:colOff>895350</xdr:colOff>
      <xdr:row>19</xdr:row>
      <xdr:rowOff>123825</xdr:rowOff>
    </xdr:to>
    <xdr:graphicFrame macro="">
      <xdr:nvGraphicFramePr>
        <xdr:cNvPr id="4" name="Chart 3">
          <a:extLst>
            <a:ext uri="{FF2B5EF4-FFF2-40B4-BE49-F238E27FC236}">
              <a16:creationId xmlns:a16="http://schemas.microsoft.com/office/drawing/2014/main" id="{E1A42EA0-F462-4C3A-920A-E67E52C37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166687</xdr:colOff>
      <xdr:row>17</xdr:row>
      <xdr:rowOff>42862</xdr:rowOff>
    </xdr:from>
    <xdr:to>
      <xdr:col>11</xdr:col>
      <xdr:colOff>1000125</xdr:colOff>
      <xdr:row>19</xdr:row>
      <xdr:rowOff>123825</xdr:rowOff>
    </xdr:to>
    <xdr:graphicFrame macro="">
      <xdr:nvGraphicFramePr>
        <xdr:cNvPr id="5" name="Chart 4">
          <a:extLst>
            <a:ext uri="{FF2B5EF4-FFF2-40B4-BE49-F238E27FC236}">
              <a16:creationId xmlns:a16="http://schemas.microsoft.com/office/drawing/2014/main" id="{4F1B3374-3D10-4A51-8D77-944AAA56C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290512</xdr:colOff>
      <xdr:row>18</xdr:row>
      <xdr:rowOff>33338</xdr:rowOff>
    </xdr:from>
    <xdr:to>
      <xdr:col>14</xdr:col>
      <xdr:colOff>1085850</xdr:colOff>
      <xdr:row>20</xdr:row>
      <xdr:rowOff>171450</xdr:rowOff>
    </xdr:to>
    <xdr:graphicFrame macro="">
      <xdr:nvGraphicFramePr>
        <xdr:cNvPr id="6" name="Chart 5">
          <a:extLst>
            <a:ext uri="{FF2B5EF4-FFF2-40B4-BE49-F238E27FC236}">
              <a16:creationId xmlns:a16="http://schemas.microsoft.com/office/drawing/2014/main" id="{929F5A3D-E264-4B1B-8508-914B0299F3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247650</xdr:colOff>
      <xdr:row>4</xdr:row>
      <xdr:rowOff>47625</xdr:rowOff>
    </xdr:from>
    <xdr:to>
      <xdr:col>18</xdr:col>
      <xdr:colOff>247650</xdr:colOff>
      <xdr:row>17</xdr:row>
      <xdr:rowOff>95250</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3905CB63-652A-4B44-9AAA-4AE56F4E4D3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173075" y="809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114300</xdr:colOff>
      <xdr:row>6</xdr:row>
      <xdr:rowOff>142875</xdr:rowOff>
    </xdr:from>
    <xdr:to>
      <xdr:col>19</xdr:col>
      <xdr:colOff>114300</xdr:colOff>
      <xdr:row>20</xdr:row>
      <xdr:rowOff>0</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60E71B0F-9407-4698-8DC8-1854A86D627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649325" y="12858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590550</xdr:colOff>
      <xdr:row>9</xdr:row>
      <xdr:rowOff>47625</xdr:rowOff>
    </xdr:from>
    <xdr:to>
      <xdr:col>19</xdr:col>
      <xdr:colOff>590550</xdr:colOff>
      <xdr:row>22</xdr:row>
      <xdr:rowOff>95250</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8F7F0B99-0D53-4E8B-9373-784DE2BB3B2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125575" y="1762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400050</xdr:colOff>
      <xdr:row>3</xdr:row>
      <xdr:rowOff>95250</xdr:rowOff>
    </xdr:from>
    <xdr:to>
      <xdr:col>7</xdr:col>
      <xdr:colOff>514350</xdr:colOff>
      <xdr:row>16</xdr:row>
      <xdr:rowOff>142875</xdr:rowOff>
    </xdr:to>
    <mc:AlternateContent xmlns:mc="http://schemas.openxmlformats.org/markup-compatibility/2006">
      <mc:Choice xmlns:a14="http://schemas.microsoft.com/office/drawing/2010/main" Requires="a14">
        <xdr:graphicFrame macro="">
          <xdr:nvGraphicFramePr>
            <xdr:cNvPr id="2" name="Year 2">
              <a:extLst>
                <a:ext uri="{FF2B5EF4-FFF2-40B4-BE49-F238E27FC236}">
                  <a16:creationId xmlns:a16="http://schemas.microsoft.com/office/drawing/2014/main" id="{F5AA92A4-1DCE-408B-8DFA-AC49E557E8E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5248275" y="666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876300</xdr:colOff>
      <xdr:row>6</xdr:row>
      <xdr:rowOff>0</xdr:rowOff>
    </xdr:from>
    <xdr:to>
      <xdr:col>8</xdr:col>
      <xdr:colOff>381000</xdr:colOff>
      <xdr:row>19</xdr:row>
      <xdr:rowOff>47625</xdr:rowOff>
    </xdr:to>
    <mc:AlternateContent xmlns:mc="http://schemas.openxmlformats.org/markup-compatibility/2006">
      <mc:Choice xmlns:a14="http://schemas.microsoft.com/office/drawing/2010/main" Requires="a14">
        <xdr:graphicFrame macro="">
          <xdr:nvGraphicFramePr>
            <xdr:cNvPr id="3" name="Segment 2">
              <a:extLst>
                <a:ext uri="{FF2B5EF4-FFF2-40B4-BE49-F238E27FC236}">
                  <a16:creationId xmlns:a16="http://schemas.microsoft.com/office/drawing/2014/main" id="{30B35747-B55F-4562-BDDA-885A4F12F661}"/>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5724525" y="1143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114299</xdr:rowOff>
    </xdr:from>
    <xdr:ext cx="11832535" cy="2085975"/>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6473"/>
          <a:ext cx="11832535" cy="2085975"/>
          <a:chOff x="0" y="2751299"/>
          <a:chExt cx="10692001" cy="2085975"/>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299"/>
            <a:ext cx="10692001" cy="2085975"/>
            <a:chOff x="152400" y="1971674"/>
            <a:chExt cx="12515851" cy="2259807"/>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4"/>
              <a:ext cx="12515850" cy="225980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21169" y="1971674"/>
              <a:ext cx="4332431" cy="2239168"/>
              <a:chOff x="5421169" y="1971674"/>
              <a:chExt cx="4332431" cy="2239168"/>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21169" y="1971674"/>
                <a:ext cx="4332431" cy="2239168"/>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794696" y="1971675"/>
              <a:ext cx="2873555" cy="2236030"/>
              <a:chOff x="9794696" y="1866900"/>
              <a:chExt cx="2873555" cy="2226474"/>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794696" y="1866900"/>
                <a:ext cx="2873555" cy="2226474"/>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8283</xdr:rowOff>
    </xdr:from>
    <xdr:ext cx="4991100" cy="2049118"/>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17066"/>
          <a:ext cx="4991100" cy="2049118"/>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533400</xdr:colOff>
      <xdr:row>22</xdr:row>
      <xdr:rowOff>16566</xdr:rowOff>
    </xdr:from>
    <xdr:ext cx="3343275" cy="2050360"/>
    <xdr:sp macro="" textlink="">
      <xdr:nvSpPr>
        <xdr:cNvPr id="17" name="Shape 17">
          <a:extLst>
            <a:ext uri="{FF2B5EF4-FFF2-40B4-BE49-F238E27FC236}">
              <a16:creationId xmlns:a16="http://schemas.microsoft.com/office/drawing/2014/main" id="{00000000-0008-0000-0100-000011000000}"/>
            </a:ext>
          </a:extLst>
        </xdr:cNvPr>
        <xdr:cNvSpPr/>
      </xdr:nvSpPr>
      <xdr:spPr>
        <a:xfrm>
          <a:off x="5171661" y="4025349"/>
          <a:ext cx="3343275" cy="205036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428625</xdr:colOff>
      <xdr:row>22</xdr:row>
      <xdr:rowOff>24847</xdr:rowOff>
    </xdr:from>
    <xdr:ext cx="3464201" cy="2032553"/>
    <xdr:sp macro="" textlink="">
      <xdr:nvSpPr>
        <xdr:cNvPr id="19" name="Shape 19">
          <a:extLst>
            <a:ext uri="{FF2B5EF4-FFF2-40B4-BE49-F238E27FC236}">
              <a16:creationId xmlns:a16="http://schemas.microsoft.com/office/drawing/2014/main" id="{00000000-0008-0000-0100-000013000000}"/>
            </a:ext>
          </a:extLst>
        </xdr:cNvPr>
        <xdr:cNvSpPr/>
      </xdr:nvSpPr>
      <xdr:spPr>
        <a:xfrm>
          <a:off x="8545582" y="4033630"/>
          <a:ext cx="3464201" cy="2032553"/>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152400</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52400" y="440635"/>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152400</xdr:colOff>
      <xdr:row>4</xdr:row>
      <xdr:rowOff>9525</xdr:rowOff>
    </xdr:from>
    <xdr:to>
      <xdr:col>4</xdr:col>
      <xdr:colOff>152401</xdr:colOff>
      <xdr:row>5</xdr:row>
      <xdr:rowOff>123825</xdr:rowOff>
    </xdr:to>
    <xdr:sp macro="" textlink="">
      <xdr:nvSpPr>
        <xdr:cNvPr id="39" name="Rectangle: Rounded Corners 38">
          <a:extLst>
            <a:ext uri="{FF2B5EF4-FFF2-40B4-BE49-F238E27FC236}">
              <a16:creationId xmlns:a16="http://schemas.microsoft.com/office/drawing/2014/main" id="{DEB06378-70D6-4B75-B4A3-621B94C0CE6A}"/>
            </a:ext>
          </a:extLst>
        </xdr:cNvPr>
        <xdr:cNvSpPr/>
      </xdr:nvSpPr>
      <xdr:spPr>
        <a:xfrm>
          <a:off x="152400" y="733425"/>
          <a:ext cx="2324101" cy="295275"/>
        </a:xfrm>
        <a:prstGeom prst="round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lt1"/>
              </a:solidFill>
              <a:effectLst/>
              <a:latin typeface="+mn-lt"/>
              <a:ea typeface="+mn-ea"/>
              <a:cs typeface="+mn-cs"/>
            </a:rPr>
            <a:t>$2,297,200.86</a:t>
          </a:r>
          <a:r>
            <a:rPr lang="en-IN" sz="1400" b="1"/>
            <a:t> </a:t>
          </a:r>
        </a:p>
      </xdr:txBody>
    </xdr:sp>
    <xdr:clientData/>
  </xdr:twoCellAnchor>
  <xdr:twoCellAnchor>
    <xdr:from>
      <xdr:col>4</xdr:col>
      <xdr:colOff>228600</xdr:colOff>
      <xdr:row>3</xdr:row>
      <xdr:rowOff>171450</xdr:rowOff>
    </xdr:from>
    <xdr:to>
      <xdr:col>8</xdr:col>
      <xdr:colOff>209550</xdr:colOff>
      <xdr:row>5</xdr:row>
      <xdr:rowOff>104775</xdr:rowOff>
    </xdr:to>
    <xdr:sp macro="" textlink="">
      <xdr:nvSpPr>
        <xdr:cNvPr id="42" name="Rectangle: Rounded Corners 41">
          <a:extLst>
            <a:ext uri="{FF2B5EF4-FFF2-40B4-BE49-F238E27FC236}">
              <a16:creationId xmlns:a16="http://schemas.microsoft.com/office/drawing/2014/main" id="{0CDF1B75-0FEF-46BB-95D7-6F3527835BC2}"/>
            </a:ext>
          </a:extLst>
        </xdr:cNvPr>
        <xdr:cNvSpPr/>
      </xdr:nvSpPr>
      <xdr:spPr>
        <a:xfrm>
          <a:off x="2552700" y="714375"/>
          <a:ext cx="2305050" cy="295275"/>
        </a:xfrm>
        <a:prstGeom prst="round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lt1"/>
              </a:solidFill>
              <a:effectLst/>
              <a:latin typeface="+mn-lt"/>
              <a:ea typeface="+mn-ea"/>
              <a:cs typeface="+mn-cs"/>
            </a:rPr>
            <a:t>$2,297,200.86</a:t>
          </a:r>
          <a:r>
            <a:rPr lang="en-IN" sz="1400" b="1"/>
            <a:t> </a:t>
          </a:r>
        </a:p>
      </xdr:txBody>
    </xdr:sp>
    <xdr:clientData/>
  </xdr:twoCellAnchor>
  <xdr:twoCellAnchor>
    <xdr:from>
      <xdr:col>8</xdr:col>
      <xdr:colOff>333375</xdr:colOff>
      <xdr:row>4</xdr:row>
      <xdr:rowOff>1</xdr:rowOff>
    </xdr:from>
    <xdr:to>
      <xdr:col>12</xdr:col>
      <xdr:colOff>304800</xdr:colOff>
      <xdr:row>5</xdr:row>
      <xdr:rowOff>123826</xdr:rowOff>
    </xdr:to>
    <xdr:sp macro="" textlink="">
      <xdr:nvSpPr>
        <xdr:cNvPr id="43" name="Rectangle: Rounded Corners 42">
          <a:extLst>
            <a:ext uri="{FF2B5EF4-FFF2-40B4-BE49-F238E27FC236}">
              <a16:creationId xmlns:a16="http://schemas.microsoft.com/office/drawing/2014/main" id="{DCA12641-570D-4065-82A7-98B1E7AAF48A}"/>
            </a:ext>
          </a:extLst>
        </xdr:cNvPr>
        <xdr:cNvSpPr/>
      </xdr:nvSpPr>
      <xdr:spPr>
        <a:xfrm>
          <a:off x="4981575" y="723901"/>
          <a:ext cx="2295525" cy="304800"/>
        </a:xfrm>
        <a:prstGeom prst="round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lt1"/>
              </a:solidFill>
              <a:effectLst/>
              <a:latin typeface="+mn-lt"/>
              <a:ea typeface="+mn-ea"/>
              <a:cs typeface="+mn-cs"/>
            </a:rPr>
            <a:t>$2,297,200.86</a:t>
          </a:r>
          <a:r>
            <a:rPr lang="en-IN" sz="1400" b="1"/>
            <a:t> </a:t>
          </a:r>
        </a:p>
      </xdr:txBody>
    </xdr:sp>
    <xdr:clientData/>
  </xdr:twoCellAnchor>
  <xdr:twoCellAnchor>
    <xdr:from>
      <xdr:col>12</xdr:col>
      <xdr:colOff>371475</xdr:colOff>
      <xdr:row>3</xdr:row>
      <xdr:rowOff>180974</xdr:rowOff>
    </xdr:from>
    <xdr:to>
      <xdr:col>16</xdr:col>
      <xdr:colOff>285750</xdr:colOff>
      <xdr:row>5</xdr:row>
      <xdr:rowOff>123825</xdr:rowOff>
    </xdr:to>
    <xdr:sp macro="" textlink="">
      <xdr:nvSpPr>
        <xdr:cNvPr id="44" name="Rectangle: Rounded Corners 43">
          <a:extLst>
            <a:ext uri="{FF2B5EF4-FFF2-40B4-BE49-F238E27FC236}">
              <a16:creationId xmlns:a16="http://schemas.microsoft.com/office/drawing/2014/main" id="{BBAF3B6F-F273-4C66-AD49-810C4901AC39}"/>
            </a:ext>
          </a:extLst>
        </xdr:cNvPr>
        <xdr:cNvSpPr/>
      </xdr:nvSpPr>
      <xdr:spPr>
        <a:xfrm>
          <a:off x="7343775" y="723899"/>
          <a:ext cx="2238375" cy="304801"/>
        </a:xfrm>
        <a:prstGeom prst="round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lt1"/>
              </a:solidFill>
              <a:effectLst/>
              <a:latin typeface="+mn-lt"/>
              <a:ea typeface="+mn-ea"/>
              <a:cs typeface="+mn-cs"/>
            </a:rPr>
            <a:t>$2,297,200.86</a:t>
          </a:r>
          <a:r>
            <a:rPr lang="en-IN" sz="1400" b="1"/>
            <a:t> </a:t>
          </a:r>
        </a:p>
      </xdr:txBody>
    </xdr:sp>
    <xdr:clientData/>
  </xdr:twoCellAnchor>
  <xdr:twoCellAnchor>
    <xdr:from>
      <xdr:col>16</xdr:col>
      <xdr:colOff>371475</xdr:colOff>
      <xdr:row>4</xdr:row>
      <xdr:rowOff>9525</xdr:rowOff>
    </xdr:from>
    <xdr:to>
      <xdr:col>20</xdr:col>
      <xdr:colOff>304800</xdr:colOff>
      <xdr:row>5</xdr:row>
      <xdr:rowOff>142875</xdr:rowOff>
    </xdr:to>
    <xdr:sp macro="" textlink="">
      <xdr:nvSpPr>
        <xdr:cNvPr id="45" name="Rectangle: Rounded Corners 44">
          <a:extLst>
            <a:ext uri="{FF2B5EF4-FFF2-40B4-BE49-F238E27FC236}">
              <a16:creationId xmlns:a16="http://schemas.microsoft.com/office/drawing/2014/main" id="{A40306F8-3AB0-4601-B9BB-675D66C61E11}"/>
            </a:ext>
          </a:extLst>
        </xdr:cNvPr>
        <xdr:cNvSpPr/>
      </xdr:nvSpPr>
      <xdr:spPr>
        <a:xfrm>
          <a:off x="9667875" y="733425"/>
          <a:ext cx="2257425" cy="314325"/>
        </a:xfrm>
        <a:prstGeom prst="round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lt1"/>
              </a:solidFill>
              <a:effectLst/>
              <a:latin typeface="+mn-lt"/>
              <a:ea typeface="+mn-ea"/>
              <a:cs typeface="+mn-cs"/>
            </a:rPr>
            <a:t>$2,297,200.86</a:t>
          </a:r>
          <a:r>
            <a:rPr lang="en-IN" sz="1400" b="1"/>
            <a:t> </a:t>
          </a:r>
        </a:p>
      </xdr:txBody>
    </xdr:sp>
    <xdr:clientData/>
  </xdr:twoCellAnchor>
  <xdr:twoCellAnchor>
    <xdr:from>
      <xdr:col>0</xdr:col>
      <xdr:colOff>171450</xdr:colOff>
      <xdr:row>5</xdr:row>
      <xdr:rowOff>152401</xdr:rowOff>
    </xdr:from>
    <xdr:to>
      <xdr:col>4</xdr:col>
      <xdr:colOff>171450</xdr:colOff>
      <xdr:row>8</xdr:row>
      <xdr:rowOff>9526</xdr:rowOff>
    </xdr:to>
    <xdr:graphicFrame macro="">
      <xdr:nvGraphicFramePr>
        <xdr:cNvPr id="47" name="Chart 46">
          <a:extLst>
            <a:ext uri="{FF2B5EF4-FFF2-40B4-BE49-F238E27FC236}">
              <a16:creationId xmlns:a16="http://schemas.microsoft.com/office/drawing/2014/main" id="{966BBB5F-BCF1-40C5-886E-FF441018A5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161924</xdr:colOff>
      <xdr:row>8</xdr:row>
      <xdr:rowOff>28575</xdr:rowOff>
    </xdr:from>
    <xdr:to>
      <xdr:col>2</xdr:col>
      <xdr:colOff>428625</xdr:colOff>
      <xdr:row>10</xdr:row>
      <xdr:rowOff>38100</xdr:rowOff>
    </xdr:to>
    <xdr:sp macro="" textlink="">
      <xdr:nvSpPr>
        <xdr:cNvPr id="48" name="Rectangle: Rounded Corners 47">
          <a:extLst>
            <a:ext uri="{FF2B5EF4-FFF2-40B4-BE49-F238E27FC236}">
              <a16:creationId xmlns:a16="http://schemas.microsoft.com/office/drawing/2014/main" id="{00B0B2B3-AA84-415D-8891-2128743EAAE0}"/>
            </a:ext>
          </a:extLst>
        </xdr:cNvPr>
        <xdr:cNvSpPr/>
      </xdr:nvSpPr>
      <xdr:spPr>
        <a:xfrm>
          <a:off x="161924" y="1476375"/>
          <a:ext cx="1428751" cy="371475"/>
        </a:xfrm>
        <a:prstGeom prst="round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  GROWTH</a:t>
          </a:r>
        </a:p>
      </xdr:txBody>
    </xdr:sp>
    <xdr:clientData/>
  </xdr:twoCellAnchor>
  <xdr:twoCellAnchor>
    <xdr:from>
      <xdr:col>4</xdr:col>
      <xdr:colOff>257175</xdr:colOff>
      <xdr:row>5</xdr:row>
      <xdr:rowOff>152401</xdr:rowOff>
    </xdr:from>
    <xdr:to>
      <xdr:col>8</xdr:col>
      <xdr:colOff>238125</xdr:colOff>
      <xdr:row>8</xdr:row>
      <xdr:rowOff>9526</xdr:rowOff>
    </xdr:to>
    <xdr:graphicFrame macro="">
      <xdr:nvGraphicFramePr>
        <xdr:cNvPr id="50" name="Chart 49">
          <a:extLst>
            <a:ext uri="{FF2B5EF4-FFF2-40B4-BE49-F238E27FC236}">
              <a16:creationId xmlns:a16="http://schemas.microsoft.com/office/drawing/2014/main" id="{5517CB9B-8FBE-4F21-9E46-08BA929E3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333374</xdr:colOff>
      <xdr:row>5</xdr:row>
      <xdr:rowOff>152400</xdr:rowOff>
    </xdr:from>
    <xdr:to>
      <xdr:col>12</xdr:col>
      <xdr:colOff>304799</xdr:colOff>
      <xdr:row>8</xdr:row>
      <xdr:rowOff>33338</xdr:rowOff>
    </xdr:to>
    <xdr:graphicFrame macro="">
      <xdr:nvGraphicFramePr>
        <xdr:cNvPr id="51" name="Chart 50">
          <a:extLst>
            <a:ext uri="{FF2B5EF4-FFF2-40B4-BE49-F238E27FC236}">
              <a16:creationId xmlns:a16="http://schemas.microsoft.com/office/drawing/2014/main" id="{1E541E87-BF4F-4252-AC1E-5D6EB24AD3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371475</xdr:colOff>
      <xdr:row>5</xdr:row>
      <xdr:rowOff>133351</xdr:rowOff>
    </xdr:from>
    <xdr:to>
      <xdr:col>16</xdr:col>
      <xdr:colOff>276225</xdr:colOff>
      <xdr:row>8</xdr:row>
      <xdr:rowOff>28576</xdr:rowOff>
    </xdr:to>
    <xdr:graphicFrame macro="">
      <xdr:nvGraphicFramePr>
        <xdr:cNvPr id="52" name="Chart 51">
          <a:extLst>
            <a:ext uri="{FF2B5EF4-FFF2-40B4-BE49-F238E27FC236}">
              <a16:creationId xmlns:a16="http://schemas.microsoft.com/office/drawing/2014/main" id="{4EF52C36-BC60-4ED8-BA5E-352A8A267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361949</xdr:colOff>
      <xdr:row>5</xdr:row>
      <xdr:rowOff>161925</xdr:rowOff>
    </xdr:from>
    <xdr:to>
      <xdr:col>20</xdr:col>
      <xdr:colOff>333374</xdr:colOff>
      <xdr:row>8</xdr:row>
      <xdr:rowOff>38100</xdr:rowOff>
    </xdr:to>
    <xdr:graphicFrame macro="">
      <xdr:nvGraphicFramePr>
        <xdr:cNvPr id="53" name="Chart 52">
          <a:extLst>
            <a:ext uri="{FF2B5EF4-FFF2-40B4-BE49-F238E27FC236}">
              <a16:creationId xmlns:a16="http://schemas.microsoft.com/office/drawing/2014/main" id="{A95EF878-A2A2-4214-A0FD-BBF90541D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447675</xdr:colOff>
      <xdr:row>8</xdr:row>
      <xdr:rowOff>38100</xdr:rowOff>
    </xdr:from>
    <xdr:to>
      <xdr:col>4</xdr:col>
      <xdr:colOff>154666</xdr:colOff>
      <xdr:row>10</xdr:row>
      <xdr:rowOff>38100</xdr:rowOff>
    </xdr:to>
    <xdr:pic>
      <xdr:nvPicPr>
        <xdr:cNvPr id="54" name="Picture 53">
          <a:extLst>
            <a:ext uri="{FF2B5EF4-FFF2-40B4-BE49-F238E27FC236}">
              <a16:creationId xmlns:a16="http://schemas.microsoft.com/office/drawing/2014/main" id="{22ABCAD9-11C3-481B-8635-7E22E02D824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09725" y="1485900"/>
          <a:ext cx="869041"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247650</xdr:colOff>
      <xdr:row>8</xdr:row>
      <xdr:rowOff>38100</xdr:rowOff>
    </xdr:from>
    <xdr:to>
      <xdr:col>6</xdr:col>
      <xdr:colOff>514351</xdr:colOff>
      <xdr:row>10</xdr:row>
      <xdr:rowOff>47625</xdr:rowOff>
    </xdr:to>
    <xdr:sp macro="" textlink="">
      <xdr:nvSpPr>
        <xdr:cNvPr id="56" name="Rectangle: Rounded Corners 55">
          <a:extLst>
            <a:ext uri="{FF2B5EF4-FFF2-40B4-BE49-F238E27FC236}">
              <a16:creationId xmlns:a16="http://schemas.microsoft.com/office/drawing/2014/main" id="{0CC4D60F-E341-4E83-93D0-9310A5ACF576}"/>
            </a:ext>
          </a:extLst>
        </xdr:cNvPr>
        <xdr:cNvSpPr/>
      </xdr:nvSpPr>
      <xdr:spPr>
        <a:xfrm>
          <a:off x="2571750" y="1485900"/>
          <a:ext cx="1428751" cy="371475"/>
        </a:xfrm>
        <a:prstGeom prst="round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  GROWTH</a:t>
          </a:r>
        </a:p>
      </xdr:txBody>
    </xdr:sp>
    <xdr:clientData/>
  </xdr:twoCellAnchor>
  <xdr:twoCellAnchor>
    <xdr:from>
      <xdr:col>8</xdr:col>
      <xdr:colOff>333375</xdr:colOff>
      <xdr:row>8</xdr:row>
      <xdr:rowOff>38100</xdr:rowOff>
    </xdr:from>
    <xdr:to>
      <xdr:col>11</xdr:col>
      <xdr:colOff>19051</xdr:colOff>
      <xdr:row>10</xdr:row>
      <xdr:rowOff>47625</xdr:rowOff>
    </xdr:to>
    <xdr:sp macro="" textlink="">
      <xdr:nvSpPr>
        <xdr:cNvPr id="57" name="Rectangle: Rounded Corners 56">
          <a:extLst>
            <a:ext uri="{FF2B5EF4-FFF2-40B4-BE49-F238E27FC236}">
              <a16:creationId xmlns:a16="http://schemas.microsoft.com/office/drawing/2014/main" id="{7F191B2E-67AB-4DF7-B12C-70CD89467801}"/>
            </a:ext>
          </a:extLst>
        </xdr:cNvPr>
        <xdr:cNvSpPr/>
      </xdr:nvSpPr>
      <xdr:spPr>
        <a:xfrm>
          <a:off x="4981575" y="1485900"/>
          <a:ext cx="1428751" cy="371475"/>
        </a:xfrm>
        <a:prstGeom prst="round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  GROWTH</a:t>
          </a:r>
        </a:p>
      </xdr:txBody>
    </xdr:sp>
    <xdr:clientData/>
  </xdr:twoCellAnchor>
  <xdr:twoCellAnchor>
    <xdr:from>
      <xdr:col>12</xdr:col>
      <xdr:colOff>381000</xdr:colOff>
      <xdr:row>8</xdr:row>
      <xdr:rowOff>38100</xdr:rowOff>
    </xdr:from>
    <xdr:to>
      <xdr:col>15</xdr:col>
      <xdr:colOff>66676</xdr:colOff>
      <xdr:row>10</xdr:row>
      <xdr:rowOff>47625</xdr:rowOff>
    </xdr:to>
    <xdr:sp macro="" textlink="">
      <xdr:nvSpPr>
        <xdr:cNvPr id="58" name="Rectangle: Rounded Corners 57">
          <a:extLst>
            <a:ext uri="{FF2B5EF4-FFF2-40B4-BE49-F238E27FC236}">
              <a16:creationId xmlns:a16="http://schemas.microsoft.com/office/drawing/2014/main" id="{98B2D0F4-FD3C-4BAA-8FF3-61FD04719A8B}"/>
            </a:ext>
          </a:extLst>
        </xdr:cNvPr>
        <xdr:cNvSpPr/>
      </xdr:nvSpPr>
      <xdr:spPr>
        <a:xfrm>
          <a:off x="7353300" y="1485900"/>
          <a:ext cx="1428751" cy="371475"/>
        </a:xfrm>
        <a:prstGeom prst="round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  GROWTH</a:t>
          </a:r>
        </a:p>
      </xdr:txBody>
    </xdr:sp>
    <xdr:clientData/>
  </xdr:twoCellAnchor>
  <xdr:twoCellAnchor>
    <xdr:from>
      <xdr:col>16</xdr:col>
      <xdr:colOff>361950</xdr:colOff>
      <xdr:row>8</xdr:row>
      <xdr:rowOff>47625</xdr:rowOff>
    </xdr:from>
    <xdr:to>
      <xdr:col>19</xdr:col>
      <xdr:colOff>47626</xdr:colOff>
      <xdr:row>10</xdr:row>
      <xdr:rowOff>57150</xdr:rowOff>
    </xdr:to>
    <xdr:sp macro="" textlink="">
      <xdr:nvSpPr>
        <xdr:cNvPr id="59" name="Rectangle: Rounded Corners 58">
          <a:extLst>
            <a:ext uri="{FF2B5EF4-FFF2-40B4-BE49-F238E27FC236}">
              <a16:creationId xmlns:a16="http://schemas.microsoft.com/office/drawing/2014/main" id="{8A037CB9-1359-4B19-B8F0-90F7DE7DF10A}"/>
            </a:ext>
          </a:extLst>
        </xdr:cNvPr>
        <xdr:cNvSpPr/>
      </xdr:nvSpPr>
      <xdr:spPr>
        <a:xfrm>
          <a:off x="9658350" y="1495425"/>
          <a:ext cx="1428751" cy="371475"/>
        </a:xfrm>
        <a:prstGeom prst="round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  GROWTH</a:t>
          </a:r>
        </a:p>
      </xdr:txBody>
    </xdr:sp>
    <xdr:clientData/>
  </xdr:twoCellAnchor>
  <xdr:twoCellAnchor editAs="oneCell">
    <xdr:from>
      <xdr:col>6</xdr:col>
      <xdr:colOff>552450</xdr:colOff>
      <xdr:row>8</xdr:row>
      <xdr:rowOff>57150</xdr:rowOff>
    </xdr:from>
    <xdr:to>
      <xdr:col>8</xdr:col>
      <xdr:colOff>238125</xdr:colOff>
      <xdr:row>10</xdr:row>
      <xdr:rowOff>28575</xdr:rowOff>
    </xdr:to>
    <xdr:pic>
      <xdr:nvPicPr>
        <xdr:cNvPr id="61" name="Picture 60">
          <a:extLst>
            <a:ext uri="{FF2B5EF4-FFF2-40B4-BE49-F238E27FC236}">
              <a16:creationId xmlns:a16="http://schemas.microsoft.com/office/drawing/2014/main" id="{03A98FEF-BB05-4665-B738-172F28A8D39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038600" y="1504950"/>
          <a:ext cx="847725"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47625</xdr:colOff>
      <xdr:row>8</xdr:row>
      <xdr:rowOff>57150</xdr:rowOff>
    </xdr:from>
    <xdr:to>
      <xdr:col>12</xdr:col>
      <xdr:colOff>276225</xdr:colOff>
      <xdr:row>10</xdr:row>
      <xdr:rowOff>19050</xdr:rowOff>
    </xdr:to>
    <xdr:pic>
      <xdr:nvPicPr>
        <xdr:cNvPr id="62" name="Picture 61">
          <a:extLst>
            <a:ext uri="{FF2B5EF4-FFF2-40B4-BE49-F238E27FC236}">
              <a16:creationId xmlns:a16="http://schemas.microsoft.com/office/drawing/2014/main" id="{E36EE8C7-8C6B-4AB8-AD07-2F096EDADC4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38900" y="1504950"/>
          <a:ext cx="809625"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485776</xdr:colOff>
      <xdr:row>8</xdr:row>
      <xdr:rowOff>95250</xdr:rowOff>
    </xdr:from>
    <xdr:to>
      <xdr:col>16</xdr:col>
      <xdr:colOff>257176</xdr:colOff>
      <xdr:row>10</xdr:row>
      <xdr:rowOff>38100</xdr:rowOff>
    </xdr:to>
    <xdr:pic>
      <xdr:nvPicPr>
        <xdr:cNvPr id="63" name="Picture 62">
          <a:extLst>
            <a:ext uri="{FF2B5EF4-FFF2-40B4-BE49-F238E27FC236}">
              <a16:creationId xmlns:a16="http://schemas.microsoft.com/office/drawing/2014/main" id="{66B8E5C2-D0DD-43AD-A861-6667320F3F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620126" y="1543050"/>
          <a:ext cx="9334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104776</xdr:colOff>
      <xdr:row>8</xdr:row>
      <xdr:rowOff>85725</xdr:rowOff>
    </xdr:from>
    <xdr:to>
      <xdr:col>20</xdr:col>
      <xdr:colOff>266701</xdr:colOff>
      <xdr:row>10</xdr:row>
      <xdr:rowOff>28575</xdr:rowOff>
    </xdr:to>
    <xdr:pic>
      <xdr:nvPicPr>
        <xdr:cNvPr id="65" name="Picture 64">
          <a:extLst>
            <a:ext uri="{FF2B5EF4-FFF2-40B4-BE49-F238E27FC236}">
              <a16:creationId xmlns:a16="http://schemas.microsoft.com/office/drawing/2014/main" id="{30AC7522-5F60-4137-A60C-C452AC1649C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144251" y="1533525"/>
          <a:ext cx="7429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161926</xdr:colOff>
      <xdr:row>12</xdr:row>
      <xdr:rowOff>57151</xdr:rowOff>
    </xdr:from>
    <xdr:to>
      <xdr:col>8</xdr:col>
      <xdr:colOff>400050</xdr:colOff>
      <xdr:row>21</xdr:row>
      <xdr:rowOff>123825</xdr:rowOff>
    </xdr:to>
    <xdr:graphicFrame macro="">
      <xdr:nvGraphicFramePr>
        <xdr:cNvPr id="66" name="Chart 65">
          <a:extLst>
            <a:ext uri="{FF2B5EF4-FFF2-40B4-BE49-F238E27FC236}">
              <a16:creationId xmlns:a16="http://schemas.microsoft.com/office/drawing/2014/main" id="{51D1703D-8BC6-4901-84F5-AA69AD58A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533401</xdr:colOff>
      <xdr:row>12</xdr:row>
      <xdr:rowOff>66674</xdr:rowOff>
    </xdr:from>
    <xdr:to>
      <xdr:col>15</xdr:col>
      <xdr:colOff>438150</xdr:colOff>
      <xdr:row>21</xdr:row>
      <xdr:rowOff>142874</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65E0F771-B4ED-4698-AA0B-B0FC2CB10F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81601" y="2238374"/>
              <a:ext cx="3971924" cy="17049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38101</xdr:colOff>
      <xdr:row>12</xdr:row>
      <xdr:rowOff>19049</xdr:rowOff>
    </xdr:from>
    <xdr:to>
      <xdr:col>20</xdr:col>
      <xdr:colOff>304801</xdr:colOff>
      <xdr:row>21</xdr:row>
      <xdr:rowOff>133349</xdr:rowOff>
    </xdr:to>
    <xdr:graphicFrame macro="">
      <xdr:nvGraphicFramePr>
        <xdr:cNvPr id="69" name="Chart 68">
          <a:extLst>
            <a:ext uri="{FF2B5EF4-FFF2-40B4-BE49-F238E27FC236}">
              <a16:creationId xmlns:a16="http://schemas.microsoft.com/office/drawing/2014/main" id="{356AECE4-1E28-4C2A-B182-560501D6B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161926</xdr:colOff>
      <xdr:row>24</xdr:row>
      <xdr:rowOff>47625</xdr:rowOff>
    </xdr:from>
    <xdr:to>
      <xdr:col>8</xdr:col>
      <xdr:colOff>447676</xdr:colOff>
      <xdr:row>33</xdr:row>
      <xdr:rowOff>28575</xdr:rowOff>
    </xdr:to>
    <xdr:graphicFrame macro="">
      <xdr:nvGraphicFramePr>
        <xdr:cNvPr id="70" name="Chart 69">
          <a:extLst>
            <a:ext uri="{FF2B5EF4-FFF2-40B4-BE49-F238E27FC236}">
              <a16:creationId xmlns:a16="http://schemas.microsoft.com/office/drawing/2014/main" id="{75E44EEE-98CA-44F3-B303-D7EA80A0B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9526</xdr:colOff>
      <xdr:row>24</xdr:row>
      <xdr:rowOff>47624</xdr:rowOff>
    </xdr:from>
    <xdr:to>
      <xdr:col>14</xdr:col>
      <xdr:colOff>361951</xdr:colOff>
      <xdr:row>33</xdr:row>
      <xdr:rowOff>28574</xdr:rowOff>
    </xdr:to>
    <xdr:graphicFrame macro="">
      <xdr:nvGraphicFramePr>
        <xdr:cNvPr id="71" name="Chart 70">
          <a:extLst>
            <a:ext uri="{FF2B5EF4-FFF2-40B4-BE49-F238E27FC236}">
              <a16:creationId xmlns:a16="http://schemas.microsoft.com/office/drawing/2014/main" id="{8E6293ED-A353-4B3C-B23C-8E43C8055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504825</xdr:colOff>
      <xdr:row>24</xdr:row>
      <xdr:rowOff>9525</xdr:rowOff>
    </xdr:from>
    <xdr:to>
      <xdr:col>16</xdr:col>
      <xdr:colOff>400050</xdr:colOff>
      <xdr:row>33</xdr:row>
      <xdr:rowOff>28575</xdr:rowOff>
    </xdr:to>
    <mc:AlternateContent xmlns:mc="http://schemas.openxmlformats.org/markup-compatibility/2006">
      <mc:Choice xmlns:a14="http://schemas.microsoft.com/office/drawing/2010/main" Requires="a14">
        <xdr:graphicFrame macro="">
          <xdr:nvGraphicFramePr>
            <xdr:cNvPr id="72" name="Year 1">
              <a:extLst>
                <a:ext uri="{FF2B5EF4-FFF2-40B4-BE49-F238E27FC236}">
                  <a16:creationId xmlns:a16="http://schemas.microsoft.com/office/drawing/2014/main" id="{8C79E5EE-2218-424D-8E24-EB5F2E8BC7B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21782" y="4382742"/>
              <a:ext cx="1054790" cy="16590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428625</xdr:colOff>
      <xdr:row>24</xdr:row>
      <xdr:rowOff>1</xdr:rowOff>
    </xdr:from>
    <xdr:to>
      <xdr:col>18</xdr:col>
      <xdr:colOff>352424</xdr:colOff>
      <xdr:row>33</xdr:row>
      <xdr:rowOff>28576</xdr:rowOff>
    </xdr:to>
    <mc:AlternateContent xmlns:mc="http://schemas.openxmlformats.org/markup-compatibility/2006">
      <mc:Choice xmlns:a14="http://schemas.microsoft.com/office/drawing/2010/main" Requires="a14">
        <xdr:graphicFrame macro="">
          <xdr:nvGraphicFramePr>
            <xdr:cNvPr id="73" name="Segment 1">
              <a:extLst>
                <a:ext uri="{FF2B5EF4-FFF2-40B4-BE49-F238E27FC236}">
                  <a16:creationId xmlns:a16="http://schemas.microsoft.com/office/drawing/2014/main" id="{273FC323-002E-41F2-9BBF-F8EA1447758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705147" y="4373218"/>
              <a:ext cx="1083364" cy="16685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371475</xdr:colOff>
      <xdr:row>24</xdr:row>
      <xdr:rowOff>0</xdr:rowOff>
    </xdr:from>
    <xdr:to>
      <xdr:col>20</xdr:col>
      <xdr:colOff>295274</xdr:colOff>
      <xdr:row>33</xdr:row>
      <xdr:rowOff>38100</xdr:rowOff>
    </xdr:to>
    <mc:AlternateContent xmlns:mc="http://schemas.openxmlformats.org/markup-compatibility/2006">
      <mc:Choice xmlns:a14="http://schemas.microsoft.com/office/drawing/2010/main" Requires="a14">
        <xdr:graphicFrame macro="">
          <xdr:nvGraphicFramePr>
            <xdr:cNvPr id="74" name="Region 1">
              <a:extLst>
                <a:ext uri="{FF2B5EF4-FFF2-40B4-BE49-F238E27FC236}">
                  <a16:creationId xmlns:a16="http://schemas.microsoft.com/office/drawing/2014/main" id="{92E5923A-52C1-4924-90DB-5C31BFF85AE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807562" y="4373217"/>
              <a:ext cx="1083364" cy="16780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35.495310416663" createdVersion="6" refreshedVersion="6" minRefreshableVersion="3" recordCount="9994" xr:uid="{BACC6432-033A-46B1-AE18-76A6B2BF5F47}">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11915127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35DBA1-37B5-44DC-9251-8C7BF086246E}" name="PivotTable1"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8">
      <pivotArea outline="0" collapsedLevelsAreSubtotals="1" fieldPosition="0"/>
    </format>
    <format dxfId="9">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FA936E-4AA6-40E3-8E3E-BAA7B3D2F53A}" name="PivotTable2"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917C85-3D28-49B9-B97A-D0A7BA6F3B64}" name="PivotTable3"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5F0218-366C-4F05-BE3A-82BD73C7793E}" name="PivotTable4"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37B667-11DD-43D9-80FE-E14D0DB9DF45}" name="PivotTable5"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3">
    <format dxfId="1">
      <pivotArea collapsedLevelsAreSubtotals="1" fieldPosition="0">
        <references count="1">
          <reference field="16" count="1">
            <x v="13"/>
          </reference>
        </references>
      </pivotArea>
    </format>
    <format dxfId="2">
      <pivotArea grandRow="1" outline="0" collapsedLevelsAreSubtotals="1" fieldPosition="0"/>
    </format>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4EE7FA-69CE-4225-BE96-A4C9B2E67023}" name="PivotTable13"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N3:O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numFmtId="171"/>
  </dataFields>
  <formats count="1">
    <format dxfId="0">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027877-83F6-4FC3-8BD1-BE0D23ED903D}" name="PivotTable12"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K3:L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E70243-FE58-437B-89AA-CD5257665C7C}" name="PivotTable10"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H3:I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63D089-8484-4143-B00F-5B1D62EA7D59}" name="PivotTable9"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3:F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21BF7C-C8A4-49C4-8841-625A817A43D9}" name="PivotTable6"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2"/>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3774F8A-D14E-45D2-A761-6CF37AE58799}" name="PivotTable14" cacheId="1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Sum of Profit margin" fld="24" baseField="0" baseItem="0"/>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640C338-86EF-4E12-B06A-67093074C961}" sourceName="Year">
  <pivotTables>
    <pivotTable tabId="9" name="PivotTable13"/>
    <pivotTable tabId="3" name="PivotTable1"/>
    <pivotTable tabId="5" name="PivotTable3"/>
    <pivotTable tabId="9" name="PivotTable10"/>
    <pivotTable tabId="9" name="PivotTable12"/>
    <pivotTable tabId="9" name="PivotTable6"/>
    <pivotTable tabId="9" name="PivotTable9"/>
    <pivotTable tabId="6" name="PivotTable4"/>
    <pivotTable tabId="7" name="PivotTable5"/>
    <pivotTable tabId="4" name="PivotTable2"/>
    <pivotTable tabId="12" name="PivotTable14"/>
  </pivotTables>
  <data>
    <tabular pivotCacheId="119151272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04E2E44-B9ED-4C95-9F1A-4ECD0AAF6F44}" sourceName="Segment">
  <pivotTables>
    <pivotTable tabId="9" name="PivotTable13"/>
    <pivotTable tabId="3" name="PivotTable1"/>
    <pivotTable tabId="5" name="PivotTable3"/>
    <pivotTable tabId="9" name="PivotTable10"/>
    <pivotTable tabId="9" name="PivotTable12"/>
    <pivotTable tabId="9" name="PivotTable6"/>
    <pivotTable tabId="9" name="PivotTable9"/>
    <pivotTable tabId="6" name="PivotTable4"/>
    <pivotTable tabId="7" name="PivotTable5"/>
    <pivotTable tabId="4" name="PivotTable2"/>
    <pivotTable tabId="12" name="PivotTable14"/>
  </pivotTables>
  <data>
    <tabular pivotCacheId="119151272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3FCCAFB-3D34-4089-B475-AC8DFDD08FB5}" sourceName="Region">
  <pivotTables>
    <pivotTable tabId="9" name="PivotTable13"/>
  </pivotTables>
  <data>
    <tabular pivotCacheId="119151272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C326AB7-94D0-4BDA-BCDB-9D811B1F1955}" cache="Slicer_Year" caption="Year" rowHeight="241300"/>
  <slicer name="Segment" xr10:uid="{E5E049C0-1292-4412-94C8-DD0B647BEAEE}" cache="Slicer_Segment" caption="Segment" rowHeight="241300"/>
  <slicer name="Region" xr10:uid="{D5CAB11A-88FC-4C68-ADE9-A0484ED8041E}"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3B0BC9A4-EF6E-4893-9F89-87471A9E86FD}" cache="Slicer_Year" caption="Year" rowHeight="241300"/>
  <slicer name="Segment 2" xr10:uid="{CA825353-1651-4082-93DD-3962F010F87C}" cache="Slicer_Segment" caption="Segment"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5138FA7-4020-491D-B968-0873262E0320}" cache="Slicer_Year" caption="Year" style="All" rowHeight="241300"/>
  <slicer name="Segment 1" xr10:uid="{A00DC653-4D45-41EB-8DD7-8C94272FC0C8}" cache="Slicer_Segment" caption="Segment" style="All" rowHeight="241300"/>
  <slicer name="Region 1" xr10:uid="{E5A3AF84-4673-4D56-8B70-ECBF1B802C0D}" cache="Slicer_Region" caption="Region" style="All"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7CB20-B293-459B-928F-6EC9EE4F616B}">
  <dimension ref="A3:C16"/>
  <sheetViews>
    <sheetView topLeftCell="B1" workbookViewId="0">
      <selection activeCell="O12" sqref="O12"/>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10933</v>
      </c>
      <c r="B3" s="13" t="s">
        <v>10947</v>
      </c>
      <c r="C3" s="14" t="s">
        <v>10948</v>
      </c>
    </row>
    <row r="4" spans="1:3" x14ac:dyDescent="0.25">
      <c r="A4" s="7" t="s">
        <v>10935</v>
      </c>
      <c r="B4" s="13">
        <v>95365.937600000019</v>
      </c>
      <c r="C4" s="14">
        <v>9199.2699999999986</v>
      </c>
    </row>
    <row r="5" spans="1:3" x14ac:dyDescent="0.25">
      <c r="A5" s="9" t="s">
        <v>10936</v>
      </c>
      <c r="B5" s="15">
        <v>60172.649400000024</v>
      </c>
      <c r="C5" s="16">
        <v>10288.898699999991</v>
      </c>
    </row>
    <row r="6" spans="1:3" x14ac:dyDescent="0.25">
      <c r="A6" s="9" t="s">
        <v>10937</v>
      </c>
      <c r="B6" s="15">
        <v>199252.98399999991</v>
      </c>
      <c r="C6" s="16">
        <v>26806.573700000015</v>
      </c>
    </row>
    <row r="7" spans="1:3" x14ac:dyDescent="0.25">
      <c r="A7" s="9" t="s">
        <v>10938</v>
      </c>
      <c r="B7" s="15">
        <v>141851.5674</v>
      </c>
      <c r="C7" s="16">
        <v>13437.806799999998</v>
      </c>
    </row>
    <row r="8" spans="1:3" x14ac:dyDescent="0.25">
      <c r="A8" s="9" t="s">
        <v>10939</v>
      </c>
      <c r="B8" s="15">
        <v>156122.28669999994</v>
      </c>
      <c r="C8" s="16">
        <v>22308.51279999999</v>
      </c>
    </row>
    <row r="9" spans="1:3" x14ac:dyDescent="0.25">
      <c r="A9" s="9" t="s">
        <v>10940</v>
      </c>
      <c r="B9" s="15">
        <v>147082.61130000011</v>
      </c>
      <c r="C9" s="16">
        <v>20899.334500000012</v>
      </c>
    </row>
    <row r="10" spans="1:3" x14ac:dyDescent="0.25">
      <c r="A10" s="9" t="s">
        <v>10941</v>
      </c>
      <c r="B10" s="15">
        <v>149580.83800000031</v>
      </c>
      <c r="C10" s="16">
        <v>13535.38299999998</v>
      </c>
    </row>
    <row r="11" spans="1:3" x14ac:dyDescent="0.25">
      <c r="A11" s="9" t="s">
        <v>10942</v>
      </c>
      <c r="B11" s="15">
        <v>159589.45099999988</v>
      </c>
      <c r="C11" s="16">
        <v>21896.715399999972</v>
      </c>
    </row>
    <row r="12" spans="1:3" x14ac:dyDescent="0.25">
      <c r="A12" s="9" t="s">
        <v>10943</v>
      </c>
      <c r="B12" s="15">
        <v>309770.09970000025</v>
      </c>
      <c r="C12" s="16">
        <v>37293.192500000034</v>
      </c>
    </row>
    <row r="13" spans="1:3" x14ac:dyDescent="0.25">
      <c r="A13" s="9" t="s">
        <v>10944</v>
      </c>
      <c r="B13" s="15">
        <v>197115.20170000009</v>
      </c>
      <c r="C13" s="16">
        <v>31469.663800000035</v>
      </c>
    </row>
    <row r="14" spans="1:3" x14ac:dyDescent="0.25">
      <c r="A14" s="9" t="s">
        <v>10945</v>
      </c>
      <c r="B14" s="15">
        <v>349120.07400000008</v>
      </c>
      <c r="C14" s="16">
        <v>35825.536599999927</v>
      </c>
    </row>
    <row r="15" spans="1:3" x14ac:dyDescent="0.25">
      <c r="A15" s="9" t="s">
        <v>10946</v>
      </c>
      <c r="B15" s="15">
        <v>332177.15950000001</v>
      </c>
      <c r="C15" s="16">
        <v>43436.13390000003</v>
      </c>
    </row>
    <row r="16" spans="1:3" x14ac:dyDescent="0.25">
      <c r="A16" s="11" t="s">
        <v>10934</v>
      </c>
      <c r="B16" s="17">
        <v>2297200.8603000008</v>
      </c>
      <c r="C16" s="18">
        <v>286397.02169999998</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1A957-6DA3-45ED-B9D4-54DC52265C4F}">
  <dimension ref="A3:E7"/>
  <sheetViews>
    <sheetView workbookViewId="0">
      <selection activeCell="M35" sqref="M35"/>
    </sheetView>
  </sheetViews>
  <sheetFormatPr defaultRowHeight="15" x14ac:dyDescent="0.25"/>
  <cols>
    <col min="1" max="1" width="14.5703125" bestFit="1" customWidth="1"/>
    <col min="2" max="2" width="12.5703125" bestFit="1" customWidth="1"/>
    <col min="4" max="4" width="17.42578125" customWidth="1"/>
    <col min="5" max="5" width="15.7109375" customWidth="1"/>
  </cols>
  <sheetData>
    <row r="3" spans="1:5" x14ac:dyDescent="0.25">
      <c r="A3" s="5" t="s">
        <v>10933</v>
      </c>
      <c r="B3" s="6" t="s">
        <v>10948</v>
      </c>
      <c r="D3" s="22" t="s">
        <v>15</v>
      </c>
      <c r="E3" s="23" t="s">
        <v>10949</v>
      </c>
    </row>
    <row r="4" spans="1:5" x14ac:dyDescent="0.25">
      <c r="A4" s="19" t="s">
        <v>32</v>
      </c>
      <c r="B4" s="8">
        <v>18451.272799999992</v>
      </c>
      <c r="D4" t="str">
        <f>A4</f>
        <v>Furniture</v>
      </c>
      <c r="E4" s="24">
        <f>GETPIVOTDATA("Profit",$A$3,"Category","Furniture")</f>
        <v>18451.272799999992</v>
      </c>
    </row>
    <row r="5" spans="1:5" x14ac:dyDescent="0.25">
      <c r="A5" s="20" t="s">
        <v>46</v>
      </c>
      <c r="B5" s="10">
        <v>122490.8008000001</v>
      </c>
      <c r="D5" t="str">
        <f>A5</f>
        <v>Office Supplies</v>
      </c>
      <c r="E5" s="25">
        <v>122490.8008000001</v>
      </c>
    </row>
    <row r="6" spans="1:5" x14ac:dyDescent="0.25">
      <c r="A6" s="20" t="s">
        <v>71</v>
      </c>
      <c r="B6" s="10">
        <v>145454.9480999998</v>
      </c>
      <c r="D6" t="str">
        <f>A6</f>
        <v>Technology</v>
      </c>
      <c r="E6" s="25">
        <v>145454.9480999998</v>
      </c>
    </row>
    <row r="7" spans="1:5" x14ac:dyDescent="0.25">
      <c r="A7" s="21" t="s">
        <v>10934</v>
      </c>
      <c r="B7" s="12">
        <v>286397.02169999992</v>
      </c>
      <c r="D7" t="str">
        <f>A7</f>
        <v>Grand Total</v>
      </c>
      <c r="E7" s="26">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57DC2-9FA3-4A3A-AEF1-98E97FAB10AE}">
  <dimension ref="A3:B7"/>
  <sheetViews>
    <sheetView workbookViewId="0">
      <selection activeCell="O11" sqref="O11"/>
    </sheetView>
  </sheetViews>
  <sheetFormatPr defaultRowHeight="15" x14ac:dyDescent="0.25"/>
  <cols>
    <col min="1" max="1" width="14.5703125" bestFit="1" customWidth="1"/>
    <col min="2" max="2" width="12.140625" bestFit="1" customWidth="1"/>
  </cols>
  <sheetData>
    <row r="3" spans="1:2" x14ac:dyDescent="0.25">
      <c r="A3" s="5" t="s">
        <v>10933</v>
      </c>
      <c r="B3" s="6" t="s">
        <v>10947</v>
      </c>
    </row>
    <row r="4" spans="1:2" x14ac:dyDescent="0.25">
      <c r="A4" s="19" t="s">
        <v>32</v>
      </c>
      <c r="B4" s="27">
        <v>0.32300170530281774</v>
      </c>
    </row>
    <row r="5" spans="1:2" x14ac:dyDescent="0.25">
      <c r="A5" s="20" t="s">
        <v>46</v>
      </c>
      <c r="B5" s="28">
        <v>0.31301008302169103</v>
      </c>
    </row>
    <row r="6" spans="1:2" x14ac:dyDescent="0.25">
      <c r="A6" s="20" t="s">
        <v>71</v>
      </c>
      <c r="B6" s="28">
        <v>0.36398821167549117</v>
      </c>
    </row>
    <row r="7" spans="1:2" x14ac:dyDescent="0.25">
      <c r="A7" s="21" t="s">
        <v>10934</v>
      </c>
      <c r="B7" s="2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7ADAB-E250-4E1F-89EF-5F38D6FF537B}">
  <dimension ref="A3:F53"/>
  <sheetViews>
    <sheetView workbookViewId="0">
      <selection activeCell="J9" sqref="J9"/>
    </sheetView>
  </sheetViews>
  <sheetFormatPr defaultRowHeight="15" x14ac:dyDescent="0.25"/>
  <cols>
    <col min="1" max="1" width="18.7109375" bestFit="1" customWidth="1"/>
    <col min="2" max="2" width="12.140625" bestFit="1" customWidth="1"/>
    <col min="5" max="5" width="16.42578125" customWidth="1"/>
    <col min="6" max="6" width="23.28515625" customWidth="1"/>
  </cols>
  <sheetData>
    <row r="3" spans="1:6" x14ac:dyDescent="0.25">
      <c r="A3" s="5" t="s">
        <v>10933</v>
      </c>
      <c r="B3" s="6" t="s">
        <v>10947</v>
      </c>
      <c r="E3" s="22" t="s">
        <v>10950</v>
      </c>
      <c r="F3" s="23" t="s">
        <v>10951</v>
      </c>
    </row>
    <row r="4" spans="1:6" x14ac:dyDescent="0.25">
      <c r="A4" s="19" t="s">
        <v>358</v>
      </c>
      <c r="B4" s="8">
        <v>19510.639999999992</v>
      </c>
      <c r="E4" t="str">
        <f>A4</f>
        <v>Alabama</v>
      </c>
      <c r="F4" s="24">
        <f>GETPIVOTDATA("Sales",$A$3,"State",A4)</f>
        <v>19510.639999999992</v>
      </c>
    </row>
    <row r="5" spans="1:6" x14ac:dyDescent="0.25">
      <c r="A5" s="20" t="s">
        <v>310</v>
      </c>
      <c r="B5" s="10">
        <v>35282.000999999997</v>
      </c>
      <c r="E5" t="str">
        <f t="shared" ref="E5:E53" si="0">A5</f>
        <v>Arizona</v>
      </c>
      <c r="F5" s="24">
        <f t="shared" ref="F5:F52" si="1">GETPIVOTDATA("Sales",$A$3,"State",A5)</f>
        <v>35282.000999999997</v>
      </c>
    </row>
    <row r="6" spans="1:6" x14ac:dyDescent="0.25">
      <c r="A6" s="20" t="s">
        <v>1707</v>
      </c>
      <c r="B6" s="10">
        <v>11678.129999999997</v>
      </c>
      <c r="E6" t="str">
        <f>A6</f>
        <v>Arkansas</v>
      </c>
      <c r="F6" s="24">
        <f t="shared" si="1"/>
        <v>11678.129999999997</v>
      </c>
    </row>
    <row r="7" spans="1:6" x14ac:dyDescent="0.25">
      <c r="A7" s="20" t="s">
        <v>43</v>
      </c>
      <c r="B7" s="10">
        <v>457687.63150000101</v>
      </c>
      <c r="E7" t="str">
        <f t="shared" si="0"/>
        <v>California</v>
      </c>
      <c r="F7" s="24">
        <f t="shared" si="1"/>
        <v>457687.63150000101</v>
      </c>
    </row>
    <row r="8" spans="1:6" x14ac:dyDescent="0.25">
      <c r="A8" s="20" t="s">
        <v>457</v>
      </c>
      <c r="B8" s="10">
        <v>32108.117999999995</v>
      </c>
      <c r="E8" t="str">
        <f t="shared" si="0"/>
        <v>Colorado</v>
      </c>
      <c r="F8" s="24">
        <f t="shared" si="1"/>
        <v>32108.117999999995</v>
      </c>
    </row>
    <row r="9" spans="1:6" x14ac:dyDescent="0.25">
      <c r="A9" s="20" t="s">
        <v>747</v>
      </c>
      <c r="B9" s="10">
        <v>13384.356999999996</v>
      </c>
      <c r="E9" t="str">
        <f t="shared" si="0"/>
        <v>Connecticut</v>
      </c>
      <c r="F9" s="24">
        <f t="shared" si="1"/>
        <v>13384.356999999996</v>
      </c>
    </row>
    <row r="10" spans="1:6" x14ac:dyDescent="0.25">
      <c r="A10" s="20" t="s">
        <v>245</v>
      </c>
      <c r="B10" s="10">
        <v>27451.068999999992</v>
      </c>
      <c r="E10" t="str">
        <f t="shared" si="0"/>
        <v>Delaware</v>
      </c>
      <c r="F10" s="24">
        <f t="shared" si="1"/>
        <v>27451.068999999992</v>
      </c>
    </row>
    <row r="11" spans="1:6" x14ac:dyDescent="0.25">
      <c r="A11" s="20" t="s">
        <v>3034</v>
      </c>
      <c r="B11" s="10">
        <v>2865.0199999999995</v>
      </c>
      <c r="E11" t="str">
        <f t="shared" si="0"/>
        <v>District of Columbia</v>
      </c>
      <c r="F11" s="24">
        <f t="shared" si="1"/>
        <v>2865.0199999999995</v>
      </c>
    </row>
    <row r="12" spans="1:6" x14ac:dyDescent="0.25">
      <c r="A12" s="20" t="s">
        <v>54</v>
      </c>
      <c r="B12" s="10">
        <v>89473.707999999999</v>
      </c>
      <c r="E12" t="str">
        <f t="shared" si="0"/>
        <v>Florida</v>
      </c>
      <c r="F12" s="24">
        <f t="shared" si="1"/>
        <v>89473.707999999999</v>
      </c>
    </row>
    <row r="13" spans="1:6" x14ac:dyDescent="0.25">
      <c r="A13" s="20" t="s">
        <v>1272</v>
      </c>
      <c r="B13" s="10">
        <v>49095.840000000004</v>
      </c>
      <c r="E13" t="str">
        <f t="shared" si="0"/>
        <v>Georgia</v>
      </c>
      <c r="F13" s="24">
        <f t="shared" si="1"/>
        <v>49095.840000000004</v>
      </c>
    </row>
    <row r="14" spans="1:6" x14ac:dyDescent="0.25">
      <c r="A14" s="20" t="s">
        <v>6260</v>
      </c>
      <c r="B14" s="10">
        <v>4382.4860000000017</v>
      </c>
      <c r="E14" t="str">
        <f t="shared" si="0"/>
        <v>Idaho</v>
      </c>
      <c r="F14" s="24">
        <f t="shared" si="1"/>
        <v>4382.4860000000017</v>
      </c>
    </row>
    <row r="15" spans="1:6" x14ac:dyDescent="0.25">
      <c r="A15" s="20" t="s">
        <v>211</v>
      </c>
      <c r="B15" s="10">
        <v>80166.10099999985</v>
      </c>
      <c r="E15" t="str">
        <f t="shared" si="0"/>
        <v>Illinois</v>
      </c>
      <c r="F15" s="24">
        <f t="shared" si="1"/>
        <v>80166.10099999985</v>
      </c>
    </row>
    <row r="16" spans="1:6" x14ac:dyDescent="0.25">
      <c r="A16" s="20" t="s">
        <v>254</v>
      </c>
      <c r="B16" s="10">
        <v>53555.360000000001</v>
      </c>
      <c r="E16" t="str">
        <f t="shared" si="0"/>
        <v>Indiana</v>
      </c>
      <c r="F16" s="24">
        <f t="shared" si="1"/>
        <v>53555.360000000001</v>
      </c>
    </row>
    <row r="17" spans="1:6" x14ac:dyDescent="0.25">
      <c r="A17" s="20" t="s">
        <v>489</v>
      </c>
      <c r="B17" s="10">
        <v>4579.7599999999993</v>
      </c>
      <c r="E17" t="str">
        <f t="shared" si="0"/>
        <v>Iowa</v>
      </c>
      <c r="F17" s="24">
        <f t="shared" si="1"/>
        <v>4579.7599999999993</v>
      </c>
    </row>
    <row r="18" spans="1:6" x14ac:dyDescent="0.25">
      <c r="A18" s="20" t="s">
        <v>4530</v>
      </c>
      <c r="B18" s="10">
        <v>2914.31</v>
      </c>
      <c r="E18" t="str">
        <f t="shared" si="0"/>
        <v>Kansas</v>
      </c>
      <c r="F18" s="24">
        <f t="shared" si="1"/>
        <v>2914.31</v>
      </c>
    </row>
    <row r="19" spans="1:6" x14ac:dyDescent="0.25">
      <c r="A19" s="20" t="s">
        <v>29</v>
      </c>
      <c r="B19" s="10">
        <v>36591.749999999971</v>
      </c>
      <c r="E19" t="str">
        <f t="shared" si="0"/>
        <v>Kentucky</v>
      </c>
      <c r="F19" s="24">
        <f t="shared" si="1"/>
        <v>36591.749999999971</v>
      </c>
    </row>
    <row r="20" spans="1:6" x14ac:dyDescent="0.25">
      <c r="A20" s="20" t="s">
        <v>736</v>
      </c>
      <c r="B20" s="10">
        <v>9217.0299999999988</v>
      </c>
      <c r="E20" t="str">
        <f t="shared" si="0"/>
        <v>Louisiana</v>
      </c>
      <c r="F20" s="24">
        <f t="shared" si="1"/>
        <v>9217.0299999999988</v>
      </c>
    </row>
    <row r="21" spans="1:6" x14ac:dyDescent="0.25">
      <c r="A21" s="20" t="s">
        <v>5235</v>
      </c>
      <c r="B21" s="10">
        <v>1270.53</v>
      </c>
      <c r="E21" t="str">
        <f t="shared" si="0"/>
        <v>Maine</v>
      </c>
      <c r="F21" s="24">
        <f t="shared" si="1"/>
        <v>1270.53</v>
      </c>
    </row>
    <row r="22" spans="1:6" x14ac:dyDescent="0.25">
      <c r="A22" s="20" t="s">
        <v>2735</v>
      </c>
      <c r="B22" s="10">
        <v>23705.523000000005</v>
      </c>
      <c r="E22" t="str">
        <f t="shared" si="0"/>
        <v>Maryland</v>
      </c>
      <c r="F22" s="24">
        <f t="shared" si="1"/>
        <v>23705.523000000005</v>
      </c>
    </row>
    <row r="23" spans="1:6" x14ac:dyDescent="0.25">
      <c r="A23" s="20" t="s">
        <v>1245</v>
      </c>
      <c r="B23" s="10">
        <v>28634.43399999999</v>
      </c>
      <c r="E23" t="str">
        <f t="shared" si="0"/>
        <v>Massachusetts</v>
      </c>
      <c r="F23" s="24">
        <f t="shared" si="1"/>
        <v>28634.43399999999</v>
      </c>
    </row>
    <row r="24" spans="1:6" x14ac:dyDescent="0.25">
      <c r="A24" s="20" t="s">
        <v>238</v>
      </c>
      <c r="B24" s="10">
        <v>76269.614000000016</v>
      </c>
      <c r="E24" t="str">
        <f t="shared" si="0"/>
        <v>Michigan</v>
      </c>
      <c r="F24" s="24">
        <f t="shared" si="1"/>
        <v>76269.614000000016</v>
      </c>
    </row>
    <row r="25" spans="1:6" x14ac:dyDescent="0.25">
      <c r="A25" s="20" t="s">
        <v>229</v>
      </c>
      <c r="B25" s="10">
        <v>29863.149999999994</v>
      </c>
      <c r="E25" t="str">
        <f t="shared" si="0"/>
        <v>Minnesota</v>
      </c>
      <c r="F25" s="24">
        <f t="shared" si="1"/>
        <v>29863.149999999994</v>
      </c>
    </row>
    <row r="26" spans="1:6" x14ac:dyDescent="0.25">
      <c r="A26" s="20" t="s">
        <v>1487</v>
      </c>
      <c r="B26" s="10">
        <v>10771.34</v>
      </c>
      <c r="E26" t="str">
        <f t="shared" si="0"/>
        <v>Mississippi</v>
      </c>
      <c r="F26" s="24">
        <f t="shared" si="1"/>
        <v>10771.34</v>
      </c>
    </row>
    <row r="27" spans="1:6" x14ac:dyDescent="0.25">
      <c r="A27" s="20" t="s">
        <v>596</v>
      </c>
      <c r="B27" s="10">
        <v>22205.149999999998</v>
      </c>
      <c r="E27" t="str">
        <f t="shared" si="0"/>
        <v>Missouri</v>
      </c>
      <c r="F27" s="24">
        <f t="shared" si="1"/>
        <v>22205.149999999998</v>
      </c>
    </row>
    <row r="28" spans="1:6" x14ac:dyDescent="0.25">
      <c r="A28" s="20" t="s">
        <v>1762</v>
      </c>
      <c r="B28" s="10">
        <v>5589.3519999999971</v>
      </c>
      <c r="E28" t="str">
        <f t="shared" si="0"/>
        <v>Montana</v>
      </c>
      <c r="F28" s="24">
        <f t="shared" si="1"/>
        <v>5589.3519999999971</v>
      </c>
    </row>
    <row r="29" spans="1:6" x14ac:dyDescent="0.25">
      <c r="A29" s="20" t="s">
        <v>138</v>
      </c>
      <c r="B29" s="10">
        <v>7464.9299999999985</v>
      </c>
      <c r="E29" t="str">
        <f t="shared" si="0"/>
        <v>Nebraska</v>
      </c>
      <c r="F29" s="24">
        <f t="shared" si="1"/>
        <v>7464.9299999999985</v>
      </c>
    </row>
    <row r="30" spans="1:6" x14ac:dyDescent="0.25">
      <c r="A30" s="20" t="s">
        <v>1392</v>
      </c>
      <c r="B30" s="10">
        <v>16729.101999999999</v>
      </c>
      <c r="E30" t="str">
        <f t="shared" si="0"/>
        <v>Nevada</v>
      </c>
      <c r="F30" s="24">
        <f t="shared" si="1"/>
        <v>16729.101999999999</v>
      </c>
    </row>
    <row r="31" spans="1:6" x14ac:dyDescent="0.25">
      <c r="A31" s="20" t="s">
        <v>2694</v>
      </c>
      <c r="B31" s="10">
        <v>7292.5239999999994</v>
      </c>
      <c r="E31" t="str">
        <f t="shared" si="0"/>
        <v>New Hampshire</v>
      </c>
      <c r="F31" s="24">
        <f t="shared" si="1"/>
        <v>7292.5239999999994</v>
      </c>
    </row>
    <row r="32" spans="1:6" x14ac:dyDescent="0.25">
      <c r="A32" s="20" t="s">
        <v>788</v>
      </c>
      <c r="B32" s="10">
        <v>35764.312000000013</v>
      </c>
      <c r="E32" t="str">
        <f t="shared" si="0"/>
        <v>New Jersey</v>
      </c>
      <c r="F32" s="24">
        <f t="shared" si="1"/>
        <v>35764.312000000013</v>
      </c>
    </row>
    <row r="33" spans="1:6" x14ac:dyDescent="0.25">
      <c r="A33" s="20" t="s">
        <v>668</v>
      </c>
      <c r="B33" s="10">
        <v>4783.5220000000008</v>
      </c>
      <c r="E33" t="str">
        <f t="shared" si="0"/>
        <v>New Mexico</v>
      </c>
      <c r="F33" s="24">
        <f t="shared" si="1"/>
        <v>4783.5220000000008</v>
      </c>
    </row>
    <row r="34" spans="1:6" x14ac:dyDescent="0.25">
      <c r="A34" s="20" t="s">
        <v>267</v>
      </c>
      <c r="B34" s="10">
        <v>310876.27099999978</v>
      </c>
      <c r="E34" t="str">
        <f t="shared" si="0"/>
        <v>New York</v>
      </c>
      <c r="F34" s="24">
        <f t="shared" si="1"/>
        <v>310876.27099999978</v>
      </c>
    </row>
    <row r="35" spans="1:6" x14ac:dyDescent="0.25">
      <c r="A35" s="20" t="s">
        <v>88</v>
      </c>
      <c r="B35" s="10">
        <v>55603.163999999968</v>
      </c>
      <c r="E35" t="str">
        <f t="shared" si="0"/>
        <v>North Carolina</v>
      </c>
      <c r="F35" s="24">
        <f t="shared" si="1"/>
        <v>55603.163999999968</v>
      </c>
    </row>
    <row r="36" spans="1:6" x14ac:dyDescent="0.25">
      <c r="A36" s="20" t="s">
        <v>7449</v>
      </c>
      <c r="B36" s="10">
        <v>919.91</v>
      </c>
      <c r="E36" t="str">
        <f t="shared" si="0"/>
        <v>North Dakota</v>
      </c>
      <c r="F36" s="24">
        <f t="shared" si="1"/>
        <v>919.91</v>
      </c>
    </row>
    <row r="37" spans="1:6" x14ac:dyDescent="0.25">
      <c r="A37" s="20" t="s">
        <v>498</v>
      </c>
      <c r="B37" s="10">
        <v>78258.135999999926</v>
      </c>
      <c r="E37" t="str">
        <f t="shared" si="0"/>
        <v>Ohio</v>
      </c>
      <c r="F37" s="24">
        <f t="shared" si="1"/>
        <v>78258.135999999926</v>
      </c>
    </row>
    <row r="38" spans="1:6" x14ac:dyDescent="0.25">
      <c r="A38" s="20" t="s">
        <v>649</v>
      </c>
      <c r="B38" s="10">
        <v>19683.390000000003</v>
      </c>
      <c r="E38" t="str">
        <f t="shared" si="0"/>
        <v>Oklahoma</v>
      </c>
      <c r="F38" s="24">
        <f t="shared" si="1"/>
        <v>19683.390000000003</v>
      </c>
    </row>
    <row r="39" spans="1:6" x14ac:dyDescent="0.25">
      <c r="A39" s="20" t="s">
        <v>420</v>
      </c>
      <c r="B39" s="10">
        <v>17431.149999999991</v>
      </c>
      <c r="E39" t="str">
        <f t="shared" si="0"/>
        <v>Oregon</v>
      </c>
      <c r="F39" s="24">
        <f t="shared" si="1"/>
        <v>17431.149999999991</v>
      </c>
    </row>
    <row r="40" spans="1:6" x14ac:dyDescent="0.25">
      <c r="A40" s="20" t="s">
        <v>147</v>
      </c>
      <c r="B40" s="10">
        <v>116511.91400000003</v>
      </c>
      <c r="E40" t="str">
        <f t="shared" si="0"/>
        <v>Pennsylvania</v>
      </c>
      <c r="F40" s="24">
        <f t="shared" si="1"/>
        <v>116511.91400000003</v>
      </c>
    </row>
    <row r="41" spans="1:6" x14ac:dyDescent="0.25">
      <c r="A41" s="20" t="s">
        <v>1399</v>
      </c>
      <c r="B41" s="10">
        <v>22627.955999999995</v>
      </c>
      <c r="E41" t="str">
        <f t="shared" si="0"/>
        <v>Rhode Island</v>
      </c>
      <c r="F41" s="24">
        <f t="shared" si="1"/>
        <v>22627.955999999995</v>
      </c>
    </row>
    <row r="42" spans="1:6" x14ac:dyDescent="0.25">
      <c r="A42" s="20" t="s">
        <v>383</v>
      </c>
      <c r="B42" s="10">
        <v>8481.7099999999991</v>
      </c>
      <c r="E42" t="str">
        <f t="shared" si="0"/>
        <v>South Carolina</v>
      </c>
      <c r="F42" s="24">
        <f t="shared" si="1"/>
        <v>8481.7099999999991</v>
      </c>
    </row>
    <row r="43" spans="1:6" x14ac:dyDescent="0.25">
      <c r="A43" s="20" t="s">
        <v>5326</v>
      </c>
      <c r="B43" s="10">
        <v>1315.5600000000002</v>
      </c>
      <c r="E43" t="str">
        <f t="shared" si="0"/>
        <v>South Dakota</v>
      </c>
      <c r="F43" s="24">
        <f t="shared" si="1"/>
        <v>1315.5600000000002</v>
      </c>
    </row>
    <row r="44" spans="1:6" x14ac:dyDescent="0.25">
      <c r="A44" s="20" t="s">
        <v>335</v>
      </c>
      <c r="B44" s="10">
        <v>30661.872999999981</v>
      </c>
      <c r="E44" t="str">
        <f t="shared" si="0"/>
        <v>Tennessee</v>
      </c>
      <c r="F44" s="24">
        <f t="shared" si="1"/>
        <v>30661.872999999981</v>
      </c>
    </row>
    <row r="45" spans="1:6" x14ac:dyDescent="0.25">
      <c r="A45" s="20" t="s">
        <v>104</v>
      </c>
      <c r="B45" s="10">
        <v>170188.04580000002</v>
      </c>
      <c r="E45" t="str">
        <f t="shared" si="0"/>
        <v>Texas</v>
      </c>
      <c r="F45" s="24">
        <f t="shared" si="1"/>
        <v>170188.04580000002</v>
      </c>
    </row>
    <row r="46" spans="1:6" x14ac:dyDescent="0.25">
      <c r="A46" s="20" t="s">
        <v>121</v>
      </c>
      <c r="B46" s="10">
        <v>11220.055999999999</v>
      </c>
      <c r="E46" t="str">
        <f t="shared" si="0"/>
        <v>Utah</v>
      </c>
      <c r="F46" s="24">
        <f t="shared" si="1"/>
        <v>11220.055999999999</v>
      </c>
    </row>
    <row r="47" spans="1:6" x14ac:dyDescent="0.25">
      <c r="A47" s="20" t="s">
        <v>5203</v>
      </c>
      <c r="B47" s="10">
        <v>8929.369999999999</v>
      </c>
      <c r="E47" t="str">
        <f t="shared" si="0"/>
        <v>Vermont</v>
      </c>
      <c r="F47" s="24">
        <f t="shared" si="1"/>
        <v>8929.369999999999</v>
      </c>
    </row>
    <row r="48" spans="1:6" x14ac:dyDescent="0.25">
      <c r="A48" s="20" t="s">
        <v>319</v>
      </c>
      <c r="B48" s="10">
        <v>70636.719999999987</v>
      </c>
      <c r="E48" t="str">
        <f t="shared" si="0"/>
        <v>Virginia</v>
      </c>
      <c r="F48" s="24">
        <f t="shared" si="1"/>
        <v>70636.719999999987</v>
      </c>
    </row>
    <row r="49" spans="1:6" x14ac:dyDescent="0.25">
      <c r="A49" s="20" t="s">
        <v>96</v>
      </c>
      <c r="B49" s="10">
        <v>138641.26999999993</v>
      </c>
      <c r="E49" t="str">
        <f t="shared" si="0"/>
        <v>Washington</v>
      </c>
      <c r="F49" s="24">
        <f t="shared" si="1"/>
        <v>138641.26999999993</v>
      </c>
    </row>
    <row r="50" spans="1:6" x14ac:dyDescent="0.25">
      <c r="A50" s="20" t="s">
        <v>9726</v>
      </c>
      <c r="B50" s="10">
        <v>1209.8240000000001</v>
      </c>
      <c r="E50" t="str">
        <f t="shared" si="0"/>
        <v>West Virginia</v>
      </c>
      <c r="F50" s="24">
        <f t="shared" si="1"/>
        <v>1209.8240000000001</v>
      </c>
    </row>
    <row r="51" spans="1:6" x14ac:dyDescent="0.25">
      <c r="A51" s="20" t="s">
        <v>114</v>
      </c>
      <c r="B51" s="10">
        <v>32114.610000000019</v>
      </c>
      <c r="E51" t="str">
        <f t="shared" si="0"/>
        <v>Wisconsin</v>
      </c>
      <c r="F51" s="24">
        <f t="shared" si="1"/>
        <v>32114.610000000019</v>
      </c>
    </row>
    <row r="52" spans="1:6" x14ac:dyDescent="0.25">
      <c r="A52" s="20" t="s">
        <v>8542</v>
      </c>
      <c r="B52" s="10">
        <v>1603.1360000000002</v>
      </c>
      <c r="E52" t="str">
        <f t="shared" si="0"/>
        <v>Wyoming</v>
      </c>
      <c r="F52" s="24">
        <f t="shared" si="1"/>
        <v>1603.1360000000002</v>
      </c>
    </row>
    <row r="53" spans="1:6" x14ac:dyDescent="0.25">
      <c r="A53" s="21" t="s">
        <v>10934</v>
      </c>
      <c r="B53" s="12">
        <v>2297200.8603000003</v>
      </c>
      <c r="E53" t="str">
        <f t="shared" si="0"/>
        <v>Grand Total</v>
      </c>
      <c r="F53" s="24">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C695F-3FAF-40C8-9E6E-BB8A4785C411}">
  <dimension ref="A3:B9"/>
  <sheetViews>
    <sheetView workbookViewId="0">
      <selection activeCell="M20" sqref="M20"/>
    </sheetView>
  </sheetViews>
  <sheetFormatPr defaultRowHeight="15" x14ac:dyDescent="0.25"/>
  <cols>
    <col min="1" max="1" width="13.140625" bestFit="1" customWidth="1"/>
    <col min="2" max="2" width="12.140625" bestFit="1" customWidth="1"/>
  </cols>
  <sheetData>
    <row r="3" spans="1:2" x14ac:dyDescent="0.25">
      <c r="A3" s="30" t="s">
        <v>10933</v>
      </c>
      <c r="B3" t="s">
        <v>10947</v>
      </c>
    </row>
    <row r="4" spans="1:2" x14ac:dyDescent="0.25">
      <c r="A4" s="31" t="s">
        <v>75</v>
      </c>
      <c r="B4" s="24">
        <v>203412.73300000009</v>
      </c>
    </row>
    <row r="5" spans="1:2" x14ac:dyDescent="0.25">
      <c r="A5" s="31" t="s">
        <v>56</v>
      </c>
      <c r="B5" s="24">
        <v>206965.53200000009</v>
      </c>
    </row>
    <row r="6" spans="1:2" x14ac:dyDescent="0.25">
      <c r="A6" s="31" t="s">
        <v>59</v>
      </c>
      <c r="B6" s="24">
        <v>223843.60800000012</v>
      </c>
    </row>
    <row r="7" spans="1:2" x14ac:dyDescent="0.25">
      <c r="A7" s="31" t="s">
        <v>36</v>
      </c>
      <c r="B7" s="24">
        <v>328449.1030000007</v>
      </c>
    </row>
    <row r="8" spans="1:2" x14ac:dyDescent="0.25">
      <c r="A8" s="31" t="s">
        <v>72</v>
      </c>
      <c r="B8" s="24">
        <v>330007.05400000012</v>
      </c>
    </row>
    <row r="9" spans="1:2" x14ac:dyDescent="0.25">
      <c r="A9" s="31" t="s">
        <v>10934</v>
      </c>
      <c r="B9" s="24">
        <v>1292678.0300000012</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606A1-8D23-4CC7-A488-FD6B9FD8CCCB}">
  <dimension ref="A1"/>
  <sheetViews>
    <sheetView workbookViewId="0">
      <selection activeCell="H15" sqref="H15"/>
    </sheetView>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EA46D-EB84-4E08-808B-94374D3D60BA}">
  <dimension ref="A3:O17"/>
  <sheetViews>
    <sheetView topLeftCell="K3" workbookViewId="0">
      <selection activeCell="O9" sqref="O9"/>
    </sheetView>
  </sheetViews>
  <sheetFormatPr defaultRowHeight="15" x14ac:dyDescent="0.25"/>
  <cols>
    <col min="1" max="1" width="13.140625" bestFit="1" customWidth="1"/>
    <col min="2" max="2" width="12.140625" bestFit="1" customWidth="1"/>
    <col min="5" max="5" width="13.140625" bestFit="1" customWidth="1"/>
    <col min="6" max="6" width="12.5703125" bestFit="1" customWidth="1"/>
    <col min="8" max="8" width="13.140625" bestFit="1" customWidth="1"/>
    <col min="9" max="10" width="15.42578125" bestFit="1" customWidth="1"/>
    <col min="11" max="11" width="13.140625" bestFit="1" customWidth="1"/>
    <col min="12" max="12" width="16.5703125" bestFit="1" customWidth="1"/>
    <col min="14" max="14" width="13.140625" bestFit="1" customWidth="1"/>
    <col min="15" max="15" width="19.42578125" bestFit="1" customWidth="1"/>
  </cols>
  <sheetData>
    <row r="3" spans="1:15" x14ac:dyDescent="0.25">
      <c r="A3" s="30" t="s">
        <v>10933</v>
      </c>
      <c r="B3" t="s">
        <v>10947</v>
      </c>
      <c r="E3" s="30" t="s">
        <v>10933</v>
      </c>
      <c r="F3" t="s">
        <v>10948</v>
      </c>
      <c r="H3" s="30" t="s">
        <v>10933</v>
      </c>
      <c r="I3" t="s">
        <v>10952</v>
      </c>
      <c r="K3" s="30" t="s">
        <v>10933</v>
      </c>
      <c r="L3" t="s">
        <v>10953</v>
      </c>
      <c r="N3" s="30" t="s">
        <v>10933</v>
      </c>
      <c r="O3" t="s">
        <v>10954</v>
      </c>
    </row>
    <row r="4" spans="1:15" x14ac:dyDescent="0.25">
      <c r="A4" s="33" t="s">
        <v>10935</v>
      </c>
      <c r="B4" s="34">
        <v>95365.937600000019</v>
      </c>
      <c r="E4" s="33" t="s">
        <v>10935</v>
      </c>
      <c r="F4" s="34">
        <v>9199.2699999999986</v>
      </c>
      <c r="H4" s="33" t="s">
        <v>10935</v>
      </c>
      <c r="I4" s="34">
        <v>1500</v>
      </c>
      <c r="K4" s="33" t="s">
        <v>10935</v>
      </c>
      <c r="L4" s="35">
        <v>387</v>
      </c>
      <c r="N4" s="33" t="s">
        <v>10935</v>
      </c>
      <c r="O4" s="36">
        <v>9.6462848596792869E-2</v>
      </c>
    </row>
    <row r="5" spans="1:15" x14ac:dyDescent="0.25">
      <c r="A5" s="33" t="s">
        <v>10936</v>
      </c>
      <c r="B5" s="34">
        <v>60172.649400000024</v>
      </c>
      <c r="E5" s="33" t="s">
        <v>10936</v>
      </c>
      <c r="F5" s="34">
        <v>10288.898699999991</v>
      </c>
      <c r="H5" s="33" t="s">
        <v>10936</v>
      </c>
      <c r="I5" s="34">
        <v>1068</v>
      </c>
      <c r="K5" s="33" t="s">
        <v>10936</v>
      </c>
      <c r="L5" s="35">
        <v>301</v>
      </c>
      <c r="N5" s="33" t="s">
        <v>10936</v>
      </c>
      <c r="O5" s="36">
        <v>0.17098962406664425</v>
      </c>
    </row>
    <row r="6" spans="1:15" x14ac:dyDescent="0.25">
      <c r="A6" s="33" t="s">
        <v>10937</v>
      </c>
      <c r="B6" s="34">
        <v>199252.98399999991</v>
      </c>
      <c r="E6" s="33" t="s">
        <v>10937</v>
      </c>
      <c r="F6" s="34">
        <v>26806.573700000015</v>
      </c>
      <c r="H6" s="33" t="s">
        <v>10937</v>
      </c>
      <c r="I6" s="34">
        <v>2491</v>
      </c>
      <c r="K6" s="33" t="s">
        <v>10937</v>
      </c>
      <c r="L6" s="35">
        <v>680</v>
      </c>
      <c r="N6" s="33" t="s">
        <v>10937</v>
      </c>
      <c r="O6" s="36">
        <v>0.13453536886554246</v>
      </c>
    </row>
    <row r="7" spans="1:15" x14ac:dyDescent="0.25">
      <c r="A7" s="33" t="s">
        <v>10938</v>
      </c>
      <c r="B7" s="34">
        <v>141851.5674</v>
      </c>
      <c r="E7" s="33" t="s">
        <v>10938</v>
      </c>
      <c r="F7" s="34">
        <v>13437.806799999998</v>
      </c>
      <c r="H7" s="33" t="s">
        <v>10938</v>
      </c>
      <c r="I7" s="34">
        <v>2441</v>
      </c>
      <c r="K7" s="33" t="s">
        <v>10938</v>
      </c>
      <c r="L7" s="35">
        <v>663</v>
      </c>
      <c r="N7" s="33" t="s">
        <v>10938</v>
      </c>
      <c r="O7" s="36">
        <v>9.4731465053942004E-2</v>
      </c>
    </row>
    <row r="8" spans="1:15" x14ac:dyDescent="0.25">
      <c r="A8" s="33" t="s">
        <v>10939</v>
      </c>
      <c r="B8" s="34">
        <v>156122.28669999994</v>
      </c>
      <c r="E8" s="33" t="s">
        <v>10939</v>
      </c>
      <c r="F8" s="34">
        <v>22308.51279999999</v>
      </c>
      <c r="H8" s="33" t="s">
        <v>10939</v>
      </c>
      <c r="I8" s="34">
        <v>2850</v>
      </c>
      <c r="K8" s="33" t="s">
        <v>10939</v>
      </c>
      <c r="L8" s="35">
        <v>750</v>
      </c>
      <c r="N8" s="33" t="s">
        <v>10939</v>
      </c>
      <c r="O8" s="36">
        <v>0.14289127626517142</v>
      </c>
    </row>
    <row r="9" spans="1:15" x14ac:dyDescent="0.25">
      <c r="A9" s="33" t="s">
        <v>10940</v>
      </c>
      <c r="B9" s="34">
        <v>147082.61130000011</v>
      </c>
      <c r="E9" s="33" t="s">
        <v>10940</v>
      </c>
      <c r="F9" s="34">
        <v>20899.334500000012</v>
      </c>
      <c r="H9" s="33" t="s">
        <v>10940</v>
      </c>
      <c r="I9" s="34">
        <v>2644</v>
      </c>
      <c r="K9" s="33" t="s">
        <v>10940</v>
      </c>
      <c r="L9" s="35">
        <v>709</v>
      </c>
      <c r="N9" s="33" t="s">
        <v>10940</v>
      </c>
      <c r="O9" s="36">
        <v>0.1420924901678027</v>
      </c>
    </row>
    <row r="10" spans="1:15" x14ac:dyDescent="0.25">
      <c r="A10" s="33" t="s">
        <v>10941</v>
      </c>
      <c r="B10" s="34">
        <v>149580.83800000031</v>
      </c>
      <c r="E10" s="33" t="s">
        <v>10941</v>
      </c>
      <c r="F10" s="34">
        <v>13535.38299999998</v>
      </c>
      <c r="H10" s="33" t="s">
        <v>10941</v>
      </c>
      <c r="I10" s="34">
        <v>2705</v>
      </c>
      <c r="K10" s="33" t="s">
        <v>10941</v>
      </c>
      <c r="L10" s="35">
        <v>708</v>
      </c>
      <c r="N10" s="33" t="s">
        <v>10941</v>
      </c>
      <c r="O10" s="36">
        <v>9.0488749635163512E-2</v>
      </c>
    </row>
    <row r="11" spans="1:15" x14ac:dyDescent="0.25">
      <c r="A11" s="33" t="s">
        <v>10942</v>
      </c>
      <c r="B11" s="34">
        <v>159589.45099999988</v>
      </c>
      <c r="E11" s="33" t="s">
        <v>10942</v>
      </c>
      <c r="F11" s="34">
        <v>21896.715399999972</v>
      </c>
      <c r="H11" s="33" t="s">
        <v>10942</v>
      </c>
      <c r="I11" s="34">
        <v>2796</v>
      </c>
      <c r="K11" s="33" t="s">
        <v>10942</v>
      </c>
      <c r="L11" s="35">
        <v>710</v>
      </c>
      <c r="N11" s="33" t="s">
        <v>10942</v>
      </c>
      <c r="O11" s="36">
        <v>0.13720653378273723</v>
      </c>
    </row>
    <row r="12" spans="1:15" x14ac:dyDescent="0.25">
      <c r="A12" s="33" t="s">
        <v>10943</v>
      </c>
      <c r="B12" s="34">
        <v>309770.09970000025</v>
      </c>
      <c r="E12" s="33" t="s">
        <v>10943</v>
      </c>
      <c r="F12" s="34">
        <v>37293.192500000034</v>
      </c>
      <c r="H12" s="33" t="s">
        <v>10943</v>
      </c>
      <c r="I12" s="34">
        <v>5073</v>
      </c>
      <c r="K12" s="33" t="s">
        <v>10943</v>
      </c>
      <c r="L12" s="35">
        <v>1386</v>
      </c>
      <c r="N12" s="33" t="s">
        <v>10943</v>
      </c>
      <c r="O12" s="36">
        <v>0.12038990379031732</v>
      </c>
    </row>
    <row r="13" spans="1:15" x14ac:dyDescent="0.25">
      <c r="A13" s="33" t="s">
        <v>10944</v>
      </c>
      <c r="B13" s="34">
        <v>197115.20170000009</v>
      </c>
      <c r="E13" s="33" t="s">
        <v>10944</v>
      </c>
      <c r="F13" s="34">
        <v>31469.663800000035</v>
      </c>
      <c r="H13" s="33" t="s">
        <v>10944</v>
      </c>
      <c r="I13" s="34">
        <v>3095</v>
      </c>
      <c r="K13" s="33" t="s">
        <v>10944</v>
      </c>
      <c r="L13" s="35">
        <v>817</v>
      </c>
      <c r="N13" s="33" t="s">
        <v>10944</v>
      </c>
      <c r="O13" s="36">
        <v>0.15965112547684351</v>
      </c>
    </row>
    <row r="14" spans="1:15" x14ac:dyDescent="0.25">
      <c r="A14" s="33" t="s">
        <v>10945</v>
      </c>
      <c r="B14" s="34">
        <v>349120.07400000008</v>
      </c>
      <c r="E14" s="33" t="s">
        <v>10945</v>
      </c>
      <c r="F14" s="34">
        <v>35825.536599999927</v>
      </c>
      <c r="H14" s="33" t="s">
        <v>10945</v>
      </c>
      <c r="I14" s="34">
        <v>5741</v>
      </c>
      <c r="K14" s="33" t="s">
        <v>10945</v>
      </c>
      <c r="L14" s="35">
        <v>1462</v>
      </c>
      <c r="N14" s="33" t="s">
        <v>10945</v>
      </c>
      <c r="O14" s="36">
        <v>0.10261666191099604</v>
      </c>
    </row>
    <row r="15" spans="1:15" x14ac:dyDescent="0.25">
      <c r="A15" s="33" t="s">
        <v>10946</v>
      </c>
      <c r="B15" s="34">
        <v>332177.15950000001</v>
      </c>
      <c r="E15" s="33" t="s">
        <v>10946</v>
      </c>
      <c r="F15" s="34">
        <v>43436.13390000003</v>
      </c>
      <c r="H15" s="33" t="s">
        <v>10946</v>
      </c>
      <c r="I15" s="34">
        <v>5469</v>
      </c>
      <c r="K15" s="33" t="s">
        <v>10946</v>
      </c>
      <c r="L15" s="35">
        <v>1421</v>
      </c>
      <c r="N15" s="33" t="s">
        <v>10946</v>
      </c>
      <c r="O15" s="36">
        <v>0.13076195234308405</v>
      </c>
    </row>
    <row r="16" spans="1:15" x14ac:dyDescent="0.25">
      <c r="A16" s="33" t="s">
        <v>10934</v>
      </c>
      <c r="B16" s="34">
        <v>2297200.8603000008</v>
      </c>
      <c r="E16" s="33" t="s">
        <v>10934</v>
      </c>
      <c r="F16" s="34">
        <v>286397.02169999998</v>
      </c>
      <c r="H16" s="33" t="s">
        <v>10934</v>
      </c>
      <c r="I16" s="34">
        <v>37873</v>
      </c>
      <c r="K16" s="33" t="s">
        <v>10934</v>
      </c>
      <c r="L16" s="35">
        <v>9994</v>
      </c>
      <c r="N16" s="33" t="s">
        <v>10934</v>
      </c>
      <c r="O16" s="37">
        <v>0.12467217240315856</v>
      </c>
    </row>
    <row r="17" spans="2:15" x14ac:dyDescent="0.25">
      <c r="B17" s="38">
        <f>GETPIVOTDATA("Sales",$A$3)</f>
        <v>2297200.8603000008</v>
      </c>
      <c r="F17" s="39">
        <f>GETPIVOTDATA("Profit",$E$3)</f>
        <v>286397.02169999998</v>
      </c>
      <c r="I17" s="40">
        <f>GETPIVOTDATA("Quantity",$H$3)</f>
        <v>37873</v>
      </c>
      <c r="L17" s="41">
        <f>GETPIVOTDATA("Order ID",$K$3)</f>
        <v>9994</v>
      </c>
      <c r="O17" s="42">
        <f>GETPIVOTDATA("Profit margin",$N$3)</f>
        <v>0.12467217240315856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89AD2-A9CB-4DB4-A3EA-778521E10222}">
  <dimension ref="A3:F11"/>
  <sheetViews>
    <sheetView workbookViewId="0">
      <selection activeCell="N9" sqref="N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9.42578125" bestFit="1" customWidth="1"/>
    <col min="6" max="6" width="16.5703125" bestFit="1" customWidth="1"/>
  </cols>
  <sheetData>
    <row r="3" spans="1:6" x14ac:dyDescent="0.25">
      <c r="A3" s="30" t="s">
        <v>10933</v>
      </c>
      <c r="B3" t="s">
        <v>10947</v>
      </c>
      <c r="C3" t="s">
        <v>10948</v>
      </c>
      <c r="D3" t="s">
        <v>10952</v>
      </c>
      <c r="E3" t="s">
        <v>10954</v>
      </c>
      <c r="F3" t="s">
        <v>10953</v>
      </c>
    </row>
    <row r="4" spans="1:6" x14ac:dyDescent="0.25">
      <c r="A4" s="31">
        <v>2011</v>
      </c>
      <c r="B4" s="32">
        <v>484247.49810000096</v>
      </c>
      <c r="C4" s="32">
        <v>49543.974100000007</v>
      </c>
      <c r="D4" s="32">
        <v>7581</v>
      </c>
      <c r="E4" s="32">
        <v>0.10231126499236715</v>
      </c>
      <c r="F4" s="32">
        <v>1993</v>
      </c>
    </row>
    <row r="5" spans="1:6" x14ac:dyDescent="0.25">
      <c r="A5" s="31">
        <v>2012</v>
      </c>
      <c r="B5" s="32">
        <v>470532.50899999985</v>
      </c>
      <c r="C5" s="32">
        <v>61618.603700000051</v>
      </c>
      <c r="D5" s="32">
        <v>7979</v>
      </c>
      <c r="E5" s="32">
        <v>0.13095504034557592</v>
      </c>
      <c r="F5" s="32">
        <v>2102</v>
      </c>
    </row>
    <row r="6" spans="1:6" x14ac:dyDescent="0.25">
      <c r="A6" s="31">
        <v>2013</v>
      </c>
      <c r="B6" s="32">
        <v>608473.83000000066</v>
      </c>
      <c r="C6" s="32">
        <v>81726.930800000177</v>
      </c>
      <c r="D6" s="32">
        <v>9810</v>
      </c>
      <c r="E6" s="32">
        <v>0.13431461924993568</v>
      </c>
      <c r="F6" s="32">
        <v>2580</v>
      </c>
    </row>
    <row r="7" spans="1:6" x14ac:dyDescent="0.25">
      <c r="A7" s="31">
        <v>2014</v>
      </c>
      <c r="B7" s="32">
        <v>733947.0231999997</v>
      </c>
      <c r="C7" s="32">
        <v>93507.513099999967</v>
      </c>
      <c r="D7" s="32">
        <v>12503</v>
      </c>
      <c r="E7" s="32">
        <v>0.12740362743390987</v>
      </c>
      <c r="F7" s="32">
        <v>3319</v>
      </c>
    </row>
    <row r="10" spans="1:6" x14ac:dyDescent="0.25">
      <c r="B10" s="44" t="s">
        <v>10955</v>
      </c>
      <c r="C10" s="44" t="s">
        <v>10956</v>
      </c>
      <c r="D10" s="44" t="s">
        <v>10957</v>
      </c>
      <c r="E10" s="44" t="s">
        <v>10956</v>
      </c>
      <c r="F10" s="44" t="s">
        <v>10958</v>
      </c>
    </row>
    <row r="11" spans="1:6" x14ac:dyDescent="0.25">
      <c r="B11" s="43">
        <f>GETPIVOTDATA("Sum of Sales",$A$3,"Year",2014)/GETPIVOTDATA("Sum of Sales",$A$3,"Year",2013)-1</f>
        <v>0.20620967905883303</v>
      </c>
      <c r="C11" s="43">
        <f>GETPIVOTDATA("Sum of Profit",$A$3,"Year",2014)/GETPIVOTDATA("Sum of Profit",$A$3,"Year",2013)-1</f>
        <v>0.14414565902185772</v>
      </c>
      <c r="D11" s="43">
        <f>GETPIVOTDATA("Sum of Quantity",$A$3,"Year",2014)/GETPIVOTDATA("Sum of Quantity",$A$3,"Year",2013)-1</f>
        <v>0.27451580020387367</v>
      </c>
      <c r="E11" s="43">
        <f>GETPIVOTDATA("Sum of Profit margin",$A$3,"Year",2014)/GETPIVOTDATA("Sum of Profit margin",$A$3,"Year",2013)-1</f>
        <v>-5.1453757264990463E-2</v>
      </c>
      <c r="F11" s="43">
        <f>GETPIVOTDATA("Count of Order ID",$A$3,"Year",2014)/GETPIVOTDATA("Count of Order ID",$A$3,"Year",2013)-1</f>
        <v>0.2864341085271318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115" zoomScaleNormal="115" workbookViewId="0">
      <selection activeCell="V20" sqref="V20"/>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43"/>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chart(colclustered,area)</vt:lpstr>
      <vt:lpstr>Waterwall chart</vt:lpstr>
      <vt:lpstr>Donut chart</vt:lpstr>
      <vt:lpstr>map </vt:lpstr>
      <vt:lpstr>subcat wise sales</vt:lpstr>
      <vt:lpstr>KPI</vt:lpstr>
      <vt:lpstr>lines</vt:lpstr>
      <vt:lpstr>YOY calculation</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2024-05-23T10:15:06Z</dcterms:created>
  <dcterms:modified xsi:type="dcterms:W3CDTF">2024-05-23T10:33:24Z</dcterms:modified>
</cp:coreProperties>
</file>