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V18" i="1"/>
  <c r="AD12" i="1"/>
  <c r="AC12" i="1"/>
  <c r="AB12" i="1"/>
  <c r="AA12" i="1"/>
  <c r="Z12" i="1"/>
  <c r="Y12" i="1"/>
  <c r="V16" i="1" s="1"/>
  <c r="V21" i="1" s="1"/>
  <c r="X12" i="1"/>
  <c r="W12" i="1"/>
  <c r="V12" i="1"/>
  <c r="V17" i="1" s="1"/>
  <c r="AD10" i="1"/>
  <c r="AD13" i="1" s="1"/>
  <c r="AD14" i="1" s="1"/>
  <c r="Z10" i="1"/>
  <c r="Z13" i="1" s="1"/>
  <c r="Z14" i="1" s="1"/>
  <c r="V10" i="1"/>
  <c r="V13" i="1" s="1"/>
  <c r="V14" i="1" s="1"/>
  <c r="AD9" i="1"/>
  <c r="AC9" i="1"/>
  <c r="AC10" i="1" s="1"/>
  <c r="AC13" i="1" s="1"/>
  <c r="AC14" i="1" s="1"/>
  <c r="AB9" i="1"/>
  <c r="AB10" i="1" s="1"/>
  <c r="AB13" i="1" s="1"/>
  <c r="AB14" i="1" s="1"/>
  <c r="AA9" i="1"/>
  <c r="AA10" i="1" s="1"/>
  <c r="AA13" i="1" s="1"/>
  <c r="AA14" i="1" s="1"/>
  <c r="Z9" i="1"/>
  <c r="Y9" i="1"/>
  <c r="Y10" i="1" s="1"/>
  <c r="Y13" i="1" s="1"/>
  <c r="Y14" i="1" s="1"/>
  <c r="X9" i="1"/>
  <c r="X10" i="1" s="1"/>
  <c r="X13" i="1" s="1"/>
  <c r="X14" i="1" s="1"/>
  <c r="W9" i="1"/>
  <c r="W10" i="1" s="1"/>
  <c r="W13" i="1" s="1"/>
  <c r="W14" i="1" s="1"/>
  <c r="V9" i="1"/>
  <c r="L18" i="1"/>
  <c r="T12" i="1"/>
  <c r="S12" i="1"/>
  <c r="R12" i="1"/>
  <c r="Q12" i="1"/>
  <c r="P12" i="1"/>
  <c r="O12" i="1"/>
  <c r="L16" i="1" s="1"/>
  <c r="L21" i="1" s="1"/>
  <c r="N12" i="1"/>
  <c r="M12" i="1"/>
  <c r="L12" i="1"/>
  <c r="L17" i="1" s="1"/>
  <c r="T10" i="1"/>
  <c r="T13" i="1" s="1"/>
  <c r="T14" i="1" s="1"/>
  <c r="P10" i="1"/>
  <c r="P13" i="1" s="1"/>
  <c r="P14" i="1" s="1"/>
  <c r="L10" i="1"/>
  <c r="L13" i="1" s="1"/>
  <c r="L14" i="1" s="1"/>
  <c r="T9" i="1"/>
  <c r="S9" i="1"/>
  <c r="S10" i="1" s="1"/>
  <c r="S13" i="1" s="1"/>
  <c r="S14" i="1" s="1"/>
  <c r="R9" i="1"/>
  <c r="R10" i="1" s="1"/>
  <c r="R13" i="1" s="1"/>
  <c r="R14" i="1" s="1"/>
  <c r="Q9" i="1"/>
  <c r="Q10" i="1" s="1"/>
  <c r="Q13" i="1" s="1"/>
  <c r="Q14" i="1" s="1"/>
  <c r="P9" i="1"/>
  <c r="O9" i="1"/>
  <c r="O10" i="1" s="1"/>
  <c r="O13" i="1" s="1"/>
  <c r="O14" i="1" s="1"/>
  <c r="N9" i="1"/>
  <c r="N10" i="1" s="1"/>
  <c r="N13" i="1" s="1"/>
  <c r="N14" i="1" s="1"/>
  <c r="M9" i="1"/>
  <c r="M10" i="1" s="1"/>
  <c r="M13" i="1" s="1"/>
  <c r="M14" i="1" s="1"/>
  <c r="L9" i="1"/>
  <c r="AD8" i="1"/>
  <c r="AC8" i="1"/>
  <c r="AB8" i="1"/>
  <c r="AA8" i="1"/>
  <c r="Z8" i="1"/>
  <c r="Y8" i="1"/>
  <c r="X8" i="1"/>
  <c r="W8" i="1"/>
  <c r="V8" i="1"/>
  <c r="W3" i="1"/>
  <c r="X3" i="1"/>
  <c r="Y3" i="1"/>
  <c r="Z3" i="1"/>
  <c r="AA3" i="1"/>
  <c r="AB3" i="1"/>
  <c r="AC3" i="1"/>
  <c r="AD3" i="1"/>
  <c r="W4" i="1"/>
  <c r="X4" i="1"/>
  <c r="Y4" i="1"/>
  <c r="Z4" i="1"/>
  <c r="AA4" i="1"/>
  <c r="AB4" i="1"/>
  <c r="AC4" i="1"/>
  <c r="AD4" i="1"/>
  <c r="W5" i="1"/>
  <c r="X5" i="1"/>
  <c r="Y5" i="1"/>
  <c r="Z5" i="1"/>
  <c r="AA5" i="1"/>
  <c r="AB5" i="1"/>
  <c r="AC5" i="1"/>
  <c r="AD5" i="1"/>
  <c r="W6" i="1"/>
  <c r="X6" i="1"/>
  <c r="Y6" i="1"/>
  <c r="Z6" i="1"/>
  <c r="AA6" i="1"/>
  <c r="AB6" i="1"/>
  <c r="AC6" i="1"/>
  <c r="AD6" i="1"/>
  <c r="W7" i="1"/>
  <c r="X7" i="1"/>
  <c r="Y7" i="1"/>
  <c r="Z7" i="1"/>
  <c r="AA7" i="1"/>
  <c r="AB7" i="1"/>
  <c r="AC7" i="1"/>
  <c r="AD7" i="1"/>
  <c r="V4" i="1"/>
  <c r="V5" i="1"/>
  <c r="V6" i="1"/>
  <c r="V7" i="1"/>
  <c r="V3" i="1"/>
  <c r="T8" i="1"/>
  <c r="S8" i="1"/>
  <c r="R8" i="1"/>
  <c r="Q8" i="1"/>
  <c r="P8" i="1"/>
  <c r="O8" i="1"/>
  <c r="N8" i="1"/>
  <c r="M8" i="1"/>
  <c r="L8" i="1"/>
  <c r="T3" i="1"/>
  <c r="T4" i="1"/>
  <c r="T5" i="1"/>
  <c r="T6" i="1"/>
  <c r="T7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L4" i="1"/>
  <c r="L5" i="1"/>
  <c r="L6" i="1"/>
  <c r="L7" i="1"/>
  <c r="L3" i="1"/>
  <c r="C10" i="1"/>
  <c r="B10" i="1"/>
  <c r="B20" i="1"/>
  <c r="D10" i="1"/>
  <c r="E10" i="1"/>
  <c r="F10" i="1"/>
  <c r="G10" i="1"/>
  <c r="H10" i="1"/>
  <c r="I10" i="1"/>
  <c r="J10" i="1"/>
  <c r="B19" i="1"/>
  <c r="V19" i="1" l="1"/>
  <c r="V20" i="1" s="1"/>
  <c r="W21" i="1" s="1"/>
  <c r="X21" i="1" s="1"/>
  <c r="L19" i="1"/>
  <c r="L20" i="1" s="1"/>
  <c r="M21" i="1" s="1"/>
  <c r="N21" i="1" s="1"/>
  <c r="C8" i="1"/>
  <c r="D8" i="1"/>
  <c r="E8" i="1"/>
  <c r="F8" i="1"/>
  <c r="F9" i="1" s="1"/>
  <c r="G8" i="1"/>
  <c r="H8" i="1"/>
  <c r="I8" i="1"/>
  <c r="J8" i="1"/>
  <c r="J9" i="1" s="1"/>
  <c r="B8" i="1"/>
  <c r="B18" i="1"/>
  <c r="D9" i="1"/>
  <c r="E9" i="1"/>
  <c r="B9" i="1"/>
  <c r="I9" i="1"/>
  <c r="C9" i="1"/>
  <c r="G9" i="1"/>
  <c r="H9" i="1"/>
  <c r="E13" i="1" l="1"/>
  <c r="F13" i="1"/>
  <c r="H13" i="1"/>
  <c r="I13" i="1"/>
  <c r="J13" i="1"/>
  <c r="B13" i="1"/>
  <c r="B12" i="1"/>
  <c r="G13" i="1"/>
  <c r="D13" i="1"/>
  <c r="C13" i="1"/>
  <c r="C12" i="1"/>
  <c r="D12" i="1"/>
  <c r="E12" i="1"/>
  <c r="F12" i="1"/>
  <c r="G12" i="1"/>
  <c r="H12" i="1"/>
  <c r="I12" i="1"/>
  <c r="J12" i="1"/>
  <c r="B16" i="1" l="1"/>
  <c r="B21" i="1" s="1"/>
  <c r="B17" i="1"/>
  <c r="B14" i="1"/>
  <c r="J14" i="1"/>
  <c r="D14" i="1"/>
  <c r="F14" i="1"/>
  <c r="I14" i="1"/>
  <c r="H14" i="1"/>
  <c r="G14" i="1"/>
  <c r="C14" i="1"/>
  <c r="E14" i="1"/>
</calcChain>
</file>

<file path=xl/sharedStrings.xml><?xml version="1.0" encoding="utf-8"?>
<sst xmlns="http://schemas.openxmlformats.org/spreadsheetml/2006/main" count="45" uniqueCount="18">
  <si>
    <t>f_{n} [Гц] \ T [К]</t>
  </si>
  <si>
    <t>погрешность мнк</t>
  </si>
  <si>
    <t>относительная</t>
  </si>
  <si>
    <t>для графика</t>
  </si>
  <si>
    <t>значения</t>
  </si>
  <si>
    <t>отн погрешность</t>
  </si>
  <si>
    <t>абс погрешность</t>
  </si>
  <si>
    <t>аргументы</t>
  </si>
  <si>
    <t>&lt;y^2&gt;</t>
  </si>
  <si>
    <t>&lt;x^2&gt;</t>
  </si>
  <si>
    <t>коэфф</t>
  </si>
  <si>
    <t>погр коэфф</t>
  </si>
  <si>
    <t>гамма</t>
  </si>
  <si>
    <t>n_min \ T [К]</t>
  </si>
  <si>
    <t>n_max \ T [К]</t>
  </si>
  <si>
    <t>мнк_max</t>
  </si>
  <si>
    <t>мнк_min</t>
  </si>
  <si>
    <t>мнк_betw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</si>
</sst>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/>
    <xf numFmtId="10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1" fontId="2" fillId="0" borderId="0" xfId="0" applyNumberFormat="1" applyFont="1"/>
    <xf numFmtId="2" fontId="4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topLeftCell="A2" workbookViewId="0">
      <selection activeCell="H21" sqref="H21"/>
    </sheetView>
  </sheetViews>
  <sheetFormatPr defaultRowHeight="14.4" x14ac:dyDescent="0.3"/>
  <cols>
    <col min="1" max="1" width="15.88671875" style="5" customWidth="1"/>
    <col min="2" max="2" width="9.5546875" style="5" customWidth="1"/>
    <col min="3" max="3" width="10.21875" style="5" customWidth="1"/>
    <col min="4" max="10" width="8.88671875" style="5"/>
    <col min="11" max="11" width="16.88671875" style="5" customWidth="1"/>
    <col min="12" max="20" width="8.88671875" style="5"/>
    <col min="21" max="21" width="18.44140625" style="5" customWidth="1"/>
    <col min="22" max="16384" width="8.88671875" style="5"/>
  </cols>
  <sheetData>
    <row r="1" spans="1:30" x14ac:dyDescent="0.3">
      <c r="A1" s="1" t="s">
        <v>0</v>
      </c>
      <c r="B1" s="1">
        <v>293.10000000000002</v>
      </c>
      <c r="C1" s="1">
        <v>298</v>
      </c>
      <c r="D1" s="1">
        <v>303.10000000000002</v>
      </c>
      <c r="E1" s="1">
        <v>308</v>
      </c>
      <c r="F1" s="1">
        <v>313</v>
      </c>
      <c r="G1" s="1">
        <v>318</v>
      </c>
      <c r="H1" s="1">
        <v>323</v>
      </c>
      <c r="I1" s="1">
        <v>328</v>
      </c>
      <c r="J1" s="1">
        <v>333</v>
      </c>
      <c r="K1" s="15" t="s">
        <v>13</v>
      </c>
      <c r="L1" s="15">
        <v>293.10000000000002</v>
      </c>
      <c r="M1" s="15">
        <v>298</v>
      </c>
      <c r="N1" s="15">
        <v>303.10000000000002</v>
      </c>
      <c r="O1" s="15">
        <v>308</v>
      </c>
      <c r="P1" s="15">
        <v>313</v>
      </c>
      <c r="Q1" s="15">
        <v>318</v>
      </c>
      <c r="R1" s="15">
        <v>323</v>
      </c>
      <c r="S1" s="15">
        <v>328</v>
      </c>
      <c r="T1" s="15">
        <v>333</v>
      </c>
      <c r="U1" s="15" t="s">
        <v>14</v>
      </c>
      <c r="V1" s="15">
        <v>293.10000000000002</v>
      </c>
      <c r="W1" s="15">
        <v>298</v>
      </c>
      <c r="X1" s="15">
        <v>303.10000000000002</v>
      </c>
      <c r="Y1" s="15">
        <v>308</v>
      </c>
      <c r="Z1" s="15">
        <v>313</v>
      </c>
      <c r="AA1" s="15">
        <v>318</v>
      </c>
      <c r="AB1" s="15">
        <v>323</v>
      </c>
      <c r="AC1" s="15">
        <v>328</v>
      </c>
      <c r="AD1" s="15">
        <v>333</v>
      </c>
    </row>
    <row r="2" spans="1:30" x14ac:dyDescent="0.3">
      <c r="A2" s="4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5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15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3">
      <c r="A3" s="1">
        <v>1</v>
      </c>
      <c r="B3" s="2">
        <v>226.1</v>
      </c>
      <c r="C3" s="2">
        <v>200.9</v>
      </c>
      <c r="D3" s="2">
        <v>205.2</v>
      </c>
      <c r="E3" s="2">
        <v>210.7</v>
      </c>
      <c r="F3" s="2">
        <v>212.3</v>
      </c>
      <c r="G3" s="2">
        <v>215.4</v>
      </c>
      <c r="H3" s="2">
        <v>220.8</v>
      </c>
      <c r="I3" s="2">
        <v>221.4</v>
      </c>
      <c r="J3" s="2">
        <v>225.4</v>
      </c>
      <c r="K3" s="15">
        <v>1</v>
      </c>
      <c r="L3" s="2">
        <f>B3-5</f>
        <v>221.1</v>
      </c>
      <c r="M3" s="2">
        <f t="shared" ref="M3:U7" si="0">C3-5</f>
        <v>195.9</v>
      </c>
      <c r="N3" s="2">
        <f t="shared" si="0"/>
        <v>200.2</v>
      </c>
      <c r="O3" s="2">
        <f t="shared" si="0"/>
        <v>205.7</v>
      </c>
      <c r="P3" s="2">
        <f t="shared" si="0"/>
        <v>207.3</v>
      </c>
      <c r="Q3" s="2">
        <f t="shared" si="0"/>
        <v>210.4</v>
      </c>
      <c r="R3" s="2">
        <f t="shared" si="0"/>
        <v>215.8</v>
      </c>
      <c r="S3" s="2">
        <f t="shared" si="0"/>
        <v>216.4</v>
      </c>
      <c r="T3" s="2">
        <f>J3-5</f>
        <v>220.4</v>
      </c>
      <c r="U3" s="15">
        <v>1</v>
      </c>
      <c r="V3" s="20">
        <f>L3+10</f>
        <v>231.1</v>
      </c>
      <c r="W3" s="20">
        <f t="shared" ref="W3:AD7" si="1">M3+10</f>
        <v>205.9</v>
      </c>
      <c r="X3" s="20">
        <f t="shared" si="1"/>
        <v>210.2</v>
      </c>
      <c r="Y3" s="20">
        <f t="shared" si="1"/>
        <v>215.7</v>
      </c>
      <c r="Z3" s="20">
        <f t="shared" si="1"/>
        <v>217.3</v>
      </c>
      <c r="AA3" s="20">
        <f t="shared" si="1"/>
        <v>220.4</v>
      </c>
      <c r="AB3" s="20">
        <f t="shared" si="1"/>
        <v>225.8</v>
      </c>
      <c r="AC3" s="20">
        <f t="shared" si="1"/>
        <v>226.4</v>
      </c>
      <c r="AD3" s="20">
        <f t="shared" si="1"/>
        <v>230.4</v>
      </c>
    </row>
    <row r="4" spans="1:30" x14ac:dyDescent="0.3">
      <c r="A4" s="1">
        <v>2</v>
      </c>
      <c r="B4" s="2">
        <v>444.9</v>
      </c>
      <c r="C4" s="2">
        <v>447.8</v>
      </c>
      <c r="D4" s="2">
        <v>455.9</v>
      </c>
      <c r="E4" s="2">
        <v>457.3</v>
      </c>
      <c r="F4" s="2">
        <v>459.4</v>
      </c>
      <c r="G4" s="2">
        <v>464.1</v>
      </c>
      <c r="H4" s="2">
        <v>466.3</v>
      </c>
      <c r="I4" s="2">
        <v>469.3</v>
      </c>
      <c r="J4" s="2">
        <v>475.3</v>
      </c>
      <c r="K4" s="15">
        <v>2</v>
      </c>
      <c r="L4" s="2">
        <f t="shared" ref="L4:L7" si="2">B4-5</f>
        <v>439.9</v>
      </c>
      <c r="M4" s="2">
        <f t="shared" si="0"/>
        <v>442.8</v>
      </c>
      <c r="N4" s="2">
        <f t="shared" si="0"/>
        <v>450.9</v>
      </c>
      <c r="O4" s="2">
        <f t="shared" si="0"/>
        <v>452.3</v>
      </c>
      <c r="P4" s="2">
        <f t="shared" si="0"/>
        <v>454.4</v>
      </c>
      <c r="Q4" s="2">
        <f t="shared" si="0"/>
        <v>459.1</v>
      </c>
      <c r="R4" s="2">
        <f t="shared" si="0"/>
        <v>461.3</v>
      </c>
      <c r="S4" s="2">
        <f t="shared" si="0"/>
        <v>464.3</v>
      </c>
      <c r="T4" s="2">
        <f t="shared" si="0"/>
        <v>470.3</v>
      </c>
      <c r="U4" s="15">
        <v>2</v>
      </c>
      <c r="V4" s="20">
        <f t="shared" ref="V4:V7" si="3">L4+10</f>
        <v>449.9</v>
      </c>
      <c r="W4" s="20">
        <f t="shared" si="1"/>
        <v>452.8</v>
      </c>
      <c r="X4" s="20">
        <f t="shared" si="1"/>
        <v>460.9</v>
      </c>
      <c r="Y4" s="20">
        <f t="shared" si="1"/>
        <v>462.3</v>
      </c>
      <c r="Z4" s="20">
        <f t="shared" si="1"/>
        <v>464.4</v>
      </c>
      <c r="AA4" s="20">
        <f t="shared" si="1"/>
        <v>469.1</v>
      </c>
      <c r="AB4" s="20">
        <f t="shared" si="1"/>
        <v>471.3</v>
      </c>
      <c r="AC4" s="20">
        <f t="shared" si="1"/>
        <v>474.3</v>
      </c>
      <c r="AD4" s="20">
        <f t="shared" si="1"/>
        <v>480.3</v>
      </c>
    </row>
    <row r="5" spans="1:30" x14ac:dyDescent="0.3">
      <c r="A5" s="1">
        <v>3</v>
      </c>
      <c r="B5" s="2">
        <v>655.4</v>
      </c>
      <c r="C5" s="2">
        <v>659.1</v>
      </c>
      <c r="D5" s="2">
        <v>665.3</v>
      </c>
      <c r="E5" s="2">
        <v>659.4</v>
      </c>
      <c r="F5" s="2">
        <v>673.6</v>
      </c>
      <c r="G5" s="2">
        <v>679.7</v>
      </c>
      <c r="H5" s="2">
        <v>693.4</v>
      </c>
      <c r="I5" s="2">
        <v>696.2</v>
      </c>
      <c r="J5" s="2">
        <v>701.4</v>
      </c>
      <c r="K5" s="15">
        <v>3</v>
      </c>
      <c r="L5" s="2">
        <f t="shared" si="2"/>
        <v>650.4</v>
      </c>
      <c r="M5" s="2">
        <f t="shared" si="0"/>
        <v>654.1</v>
      </c>
      <c r="N5" s="2">
        <f t="shared" si="0"/>
        <v>660.3</v>
      </c>
      <c r="O5" s="2">
        <f t="shared" si="0"/>
        <v>654.4</v>
      </c>
      <c r="P5" s="2">
        <f t="shared" si="0"/>
        <v>668.6</v>
      </c>
      <c r="Q5" s="2">
        <f t="shared" si="0"/>
        <v>674.7</v>
      </c>
      <c r="R5" s="2">
        <f t="shared" si="0"/>
        <v>688.4</v>
      </c>
      <c r="S5" s="2">
        <f t="shared" si="0"/>
        <v>691.2</v>
      </c>
      <c r="T5" s="2">
        <f t="shared" si="0"/>
        <v>696.4</v>
      </c>
      <c r="U5" s="15">
        <v>3</v>
      </c>
      <c r="V5" s="20">
        <f t="shared" si="3"/>
        <v>660.4</v>
      </c>
      <c r="W5" s="20">
        <f t="shared" si="1"/>
        <v>664.1</v>
      </c>
      <c r="X5" s="20">
        <f t="shared" si="1"/>
        <v>670.3</v>
      </c>
      <c r="Y5" s="20">
        <f t="shared" si="1"/>
        <v>664.4</v>
      </c>
      <c r="Z5" s="20">
        <f t="shared" si="1"/>
        <v>678.6</v>
      </c>
      <c r="AA5" s="20">
        <f t="shared" si="1"/>
        <v>684.7</v>
      </c>
      <c r="AB5" s="20">
        <f t="shared" si="1"/>
        <v>698.4</v>
      </c>
      <c r="AC5" s="20">
        <f t="shared" si="1"/>
        <v>701.2</v>
      </c>
      <c r="AD5" s="20">
        <f t="shared" si="1"/>
        <v>706.4</v>
      </c>
    </row>
    <row r="6" spans="1:30" x14ac:dyDescent="0.3">
      <c r="A6" s="1">
        <v>4</v>
      </c>
      <c r="B6" s="2">
        <v>868.9</v>
      </c>
      <c r="C6" s="2">
        <v>874.3</v>
      </c>
      <c r="D6" s="2">
        <v>881.2</v>
      </c>
      <c r="E6" s="2">
        <v>883.8</v>
      </c>
      <c r="F6" s="2">
        <v>892.1</v>
      </c>
      <c r="G6" s="2">
        <v>901.6</v>
      </c>
      <c r="H6" s="2">
        <v>908.1</v>
      </c>
      <c r="I6" s="2">
        <v>917.3</v>
      </c>
      <c r="J6" s="2">
        <v>921.2</v>
      </c>
      <c r="K6" s="15">
        <v>4</v>
      </c>
      <c r="L6" s="2">
        <f t="shared" si="2"/>
        <v>863.9</v>
      </c>
      <c r="M6" s="2">
        <f t="shared" si="0"/>
        <v>869.3</v>
      </c>
      <c r="N6" s="2">
        <f t="shared" si="0"/>
        <v>876.2</v>
      </c>
      <c r="O6" s="2">
        <f t="shared" si="0"/>
        <v>878.8</v>
      </c>
      <c r="P6" s="2">
        <f t="shared" si="0"/>
        <v>887.1</v>
      </c>
      <c r="Q6" s="2">
        <f t="shared" si="0"/>
        <v>896.6</v>
      </c>
      <c r="R6" s="2">
        <f t="shared" si="0"/>
        <v>903.1</v>
      </c>
      <c r="S6" s="2">
        <f t="shared" si="0"/>
        <v>912.3</v>
      </c>
      <c r="T6" s="2">
        <f t="shared" si="0"/>
        <v>916.2</v>
      </c>
      <c r="U6" s="15">
        <v>4</v>
      </c>
      <c r="V6" s="20">
        <f t="shared" si="3"/>
        <v>873.9</v>
      </c>
      <c r="W6" s="20">
        <f t="shared" si="1"/>
        <v>879.3</v>
      </c>
      <c r="X6" s="20">
        <f t="shared" si="1"/>
        <v>886.2</v>
      </c>
      <c r="Y6" s="20">
        <f t="shared" si="1"/>
        <v>888.8</v>
      </c>
      <c r="Z6" s="20">
        <f t="shared" si="1"/>
        <v>897.1</v>
      </c>
      <c r="AA6" s="20">
        <f t="shared" si="1"/>
        <v>906.6</v>
      </c>
      <c r="AB6" s="20">
        <f t="shared" si="1"/>
        <v>913.1</v>
      </c>
      <c r="AC6" s="20">
        <f t="shared" si="1"/>
        <v>922.3</v>
      </c>
      <c r="AD6" s="20">
        <f t="shared" si="1"/>
        <v>926.2</v>
      </c>
    </row>
    <row r="7" spans="1:30" x14ac:dyDescent="0.3">
      <c r="A7" s="1">
        <v>5</v>
      </c>
      <c r="B7" s="2">
        <v>1080.3</v>
      </c>
      <c r="C7" s="2">
        <v>1090.5</v>
      </c>
      <c r="D7" s="2">
        <v>1098.7</v>
      </c>
      <c r="E7" s="2">
        <v>1101.2</v>
      </c>
      <c r="F7" s="2">
        <v>1114.3</v>
      </c>
      <c r="G7" s="2">
        <v>1126.2</v>
      </c>
      <c r="H7" s="2">
        <v>1127.7</v>
      </c>
      <c r="I7" s="2">
        <v>1132.4000000000001</v>
      </c>
      <c r="J7" s="2">
        <v>1139.2</v>
      </c>
      <c r="K7" s="15">
        <v>5</v>
      </c>
      <c r="L7" s="2">
        <f t="shared" si="2"/>
        <v>1075.3</v>
      </c>
      <c r="M7" s="2">
        <f t="shared" si="0"/>
        <v>1085.5</v>
      </c>
      <c r="N7" s="2">
        <f t="shared" si="0"/>
        <v>1093.7</v>
      </c>
      <c r="O7" s="2">
        <f t="shared" si="0"/>
        <v>1096.2</v>
      </c>
      <c r="P7" s="2">
        <f t="shared" si="0"/>
        <v>1109.3</v>
      </c>
      <c r="Q7" s="2">
        <f t="shared" si="0"/>
        <v>1121.2</v>
      </c>
      <c r="R7" s="2">
        <f t="shared" si="0"/>
        <v>1122.7</v>
      </c>
      <c r="S7" s="2">
        <f t="shared" si="0"/>
        <v>1127.4000000000001</v>
      </c>
      <c r="T7" s="2">
        <f t="shared" si="0"/>
        <v>1134.2</v>
      </c>
      <c r="U7" s="15">
        <v>5</v>
      </c>
      <c r="V7" s="20">
        <f t="shared" si="3"/>
        <v>1085.3</v>
      </c>
      <c r="W7" s="20">
        <f t="shared" si="1"/>
        <v>1095.5</v>
      </c>
      <c r="X7" s="20">
        <f t="shared" si="1"/>
        <v>1103.7</v>
      </c>
      <c r="Y7" s="20">
        <f t="shared" si="1"/>
        <v>1106.2</v>
      </c>
      <c r="Z7" s="20">
        <f t="shared" si="1"/>
        <v>1119.3</v>
      </c>
      <c r="AA7" s="20">
        <f t="shared" si="1"/>
        <v>1131.2</v>
      </c>
      <c r="AB7" s="20">
        <f t="shared" si="1"/>
        <v>1132.7</v>
      </c>
      <c r="AC7" s="20">
        <f t="shared" si="1"/>
        <v>1137.4000000000001</v>
      </c>
      <c r="AD7" s="20">
        <f t="shared" si="1"/>
        <v>1144.2</v>
      </c>
    </row>
    <row r="8" spans="1:30" x14ac:dyDescent="0.3">
      <c r="A8" s="1" t="s">
        <v>17</v>
      </c>
      <c r="B8" s="18">
        <f>(1*B3+2*B4+3*B5+4*B6+5*B7+B2*0)/(SUMSQ($A$2:$A$7))</f>
        <v>217.43999999999997</v>
      </c>
      <c r="C8" s="18">
        <f t="shared" ref="C8:J8" si="4">(1*C3+2*C4+3*C5+4*C6+5*C7+C2*0)/(SUMSQ($A$2:$A$7))</f>
        <v>218.6090909090909</v>
      </c>
      <c r="D8" s="18">
        <f t="shared" si="4"/>
        <v>220.56727272727275</v>
      </c>
      <c r="E8" s="18">
        <f t="shared" si="4"/>
        <v>220.81272727272727</v>
      </c>
      <c r="F8" s="18">
        <f t="shared" si="4"/>
        <v>223.48727272727271</v>
      </c>
      <c r="G8" s="18">
        <f t="shared" si="4"/>
        <v>225.82</v>
      </c>
      <c r="H8" s="18">
        <f t="shared" si="4"/>
        <v>227.35454545454544</v>
      </c>
      <c r="I8" s="18">
        <f t="shared" si="4"/>
        <v>228.72363636363636</v>
      </c>
      <c r="J8" s="18">
        <f t="shared" si="4"/>
        <v>230.2</v>
      </c>
      <c r="K8" s="3" t="s">
        <v>16</v>
      </c>
      <c r="L8" s="18">
        <f>(1*L3+2*L4+3*L5+4*L6+5*L7+L2*0)/(SUMSQ($A$2:$A$7))</f>
        <v>216.07636363636362</v>
      </c>
      <c r="M8" s="18">
        <f t="shared" ref="M8:T8" si="5">(1*M3+2*M4+3*M5+4*M6+5*M7+M2*0)/(SUMSQ($A$2:$A$7))</f>
        <v>217.24545454545455</v>
      </c>
      <c r="N8" s="18">
        <f t="shared" si="5"/>
        <v>219.20363636363638</v>
      </c>
      <c r="O8" s="18">
        <f t="shared" si="5"/>
        <v>219.44909090909093</v>
      </c>
      <c r="P8" s="18">
        <f t="shared" si="5"/>
        <v>222.12363636363634</v>
      </c>
      <c r="Q8" s="18">
        <f t="shared" si="5"/>
        <v>224.45636363636365</v>
      </c>
      <c r="R8" s="18">
        <f t="shared" si="5"/>
        <v>225.9909090909091</v>
      </c>
      <c r="S8" s="18">
        <f t="shared" si="5"/>
        <v>227.35999999999999</v>
      </c>
      <c r="T8" s="18">
        <f t="shared" si="5"/>
        <v>228.83636363636364</v>
      </c>
      <c r="U8" s="3" t="s">
        <v>15</v>
      </c>
      <c r="V8" s="18">
        <f>(1*V3+2*V4+3*V5+4*V6+5*V7+V2*0)/(SUMSQ($A$2:$A$7))</f>
        <v>218.80363636363634</v>
      </c>
      <c r="W8" s="18">
        <f t="shared" ref="W8:AD8" si="6">(1*W3+2*W4+3*W5+4*W6+5*W7+W2*0)/(SUMSQ($A$2:$A$7))</f>
        <v>219.97272727272727</v>
      </c>
      <c r="X8" s="18">
        <f t="shared" si="6"/>
        <v>221.9309090909091</v>
      </c>
      <c r="Y8" s="18">
        <f t="shared" si="6"/>
        <v>222.17636363636365</v>
      </c>
      <c r="Z8" s="18">
        <f t="shared" si="6"/>
        <v>224.85090909090908</v>
      </c>
      <c r="AA8" s="18">
        <f t="shared" si="6"/>
        <v>227.18363636363637</v>
      </c>
      <c r="AB8" s="18">
        <f t="shared" si="6"/>
        <v>228.71818181818182</v>
      </c>
      <c r="AC8" s="18">
        <f t="shared" si="6"/>
        <v>230.0872727272727</v>
      </c>
      <c r="AD8" s="18">
        <f t="shared" si="6"/>
        <v>231.56363636363636</v>
      </c>
    </row>
    <row r="9" spans="1:30" x14ac:dyDescent="0.3">
      <c r="A9" s="3" t="s">
        <v>1</v>
      </c>
      <c r="B9" s="19">
        <f>SQRT(1/5)*SQRT(SUMSQ(B2:B7)/SUMSQ($A$2:$A$7)-B8^2)</f>
        <v>0.92093233390886931</v>
      </c>
      <c r="C9" s="19">
        <f t="shared" ref="C9:J9" si="7">SQRT(1/5)*SQRT(SUMSQ(C2:C7)/SUMSQ($A$2:$A$7)-C8^2)</f>
        <v>1.2689228854655801</v>
      </c>
      <c r="D9" s="19">
        <f t="shared" si="7"/>
        <v>1.3285276757081703</v>
      </c>
      <c r="E9" s="19">
        <f t="shared" si="7"/>
        <v>1.1531633818005012</v>
      </c>
      <c r="F9" s="19">
        <f t="shared" si="7"/>
        <v>1.049070741889478</v>
      </c>
      <c r="G9" s="19">
        <f t="shared" si="7"/>
        <v>1.0091904946775656</v>
      </c>
      <c r="H9" s="19">
        <f t="shared" si="7"/>
        <v>1.1906856140082747</v>
      </c>
      <c r="I9" s="19">
        <f t="shared" si="7"/>
        <v>1.2451203267558109</v>
      </c>
      <c r="J9" s="19">
        <f t="shared" si="7"/>
        <v>1.349868680482017</v>
      </c>
      <c r="K9" s="3" t="s">
        <v>1</v>
      </c>
      <c r="L9" s="19">
        <f>SQRT(1/5)*SQRT(SUMSQ(L2:L7)/SUMSQ($A$2:$A$7)-L8^2)</f>
        <v>0.64936128822493067</v>
      </c>
      <c r="M9" s="19">
        <f t="shared" ref="M9:T9" si="8">SQRT(1/5)*SQRT(SUMSQ(M2:M7)/SUMSQ($A$2:$A$7)-M8^2)</f>
        <v>1.389422854198483</v>
      </c>
      <c r="N9" s="19">
        <f t="shared" si="8"/>
        <v>1.3885103498842726</v>
      </c>
      <c r="O9" s="19">
        <f t="shared" si="8"/>
        <v>1.1852540265437521</v>
      </c>
      <c r="P9" s="19">
        <f t="shared" si="8"/>
        <v>1.0978810545402955</v>
      </c>
      <c r="Q9" s="19">
        <f t="shared" si="8"/>
        <v>1.0545231972578972</v>
      </c>
      <c r="R9" s="19">
        <f t="shared" si="8"/>
        <v>1.1326324197842903</v>
      </c>
      <c r="S9" s="19">
        <f t="shared" si="8"/>
        <v>1.1933329947529181</v>
      </c>
      <c r="T9" s="19">
        <f t="shared" si="8"/>
        <v>1.2487335733417204</v>
      </c>
      <c r="U9" s="3" t="s">
        <v>1</v>
      </c>
      <c r="V9" s="19">
        <f>SQRT(1/5)*SQRT(SUMSQ(V2:V7)/SUMSQ($A$2:$A$7)-V8^2)</f>
        <v>1.1999382904247571</v>
      </c>
      <c r="W9" s="19">
        <f t="shared" ref="W9:AD9" si="9">SQRT(1/5)*SQRT(SUMSQ(W2:W7)/SUMSQ($A$2:$A$7)-W8^2)</f>
        <v>1.2062851930378997</v>
      </c>
      <c r="X9" s="19">
        <f t="shared" si="9"/>
        <v>1.3293982979942986</v>
      </c>
      <c r="Y9" s="19">
        <f t="shared" si="9"/>
        <v>1.1916516768793517</v>
      </c>
      <c r="Z9" s="19">
        <f t="shared" si="9"/>
        <v>1.0775181155119553</v>
      </c>
      <c r="AA9" s="19">
        <f t="shared" si="9"/>
        <v>1.0441269040382457</v>
      </c>
      <c r="AB9" s="19">
        <f t="shared" si="9"/>
        <v>1.3106858970253181</v>
      </c>
      <c r="AC9" s="19">
        <f t="shared" si="9"/>
        <v>1.3571642774687442</v>
      </c>
      <c r="AD9" s="19">
        <f t="shared" si="9"/>
        <v>1.5000815404835859</v>
      </c>
    </row>
    <row r="10" spans="1:30" x14ac:dyDescent="0.3">
      <c r="A10" s="3" t="s">
        <v>2</v>
      </c>
      <c r="B10" s="6">
        <f>B9/B8</f>
        <v>4.2353400198163601E-3</v>
      </c>
      <c r="C10" s="6">
        <f>C9/C8</f>
        <v>5.8045293550635759E-3</v>
      </c>
      <c r="D10" s="6">
        <f t="shared" ref="C10:J10" si="10">D9/D8</f>
        <v>6.023231186028535E-3</v>
      </c>
      <c r="E10" s="6">
        <f t="shared" si="10"/>
        <v>5.2223592183444269E-3</v>
      </c>
      <c r="F10" s="6">
        <f t="shared" si="10"/>
        <v>4.6940961294457519E-3</v>
      </c>
      <c r="G10" s="6">
        <f t="shared" si="10"/>
        <v>4.4690040504719048E-3</v>
      </c>
      <c r="H10" s="6">
        <f t="shared" si="10"/>
        <v>5.2371313343560402E-3</v>
      </c>
      <c r="I10" s="6">
        <f t="shared" si="10"/>
        <v>5.443776369383424E-3</v>
      </c>
      <c r="J10" s="6">
        <f t="shared" si="10"/>
        <v>5.8638952236403866E-3</v>
      </c>
      <c r="K10" s="3" t="s">
        <v>2</v>
      </c>
      <c r="L10" s="6">
        <f>L9/L8</f>
        <v>3.0052398017848224E-3</v>
      </c>
      <c r="M10" s="6">
        <f>M9/M8</f>
        <v>6.3956360196607579E-3</v>
      </c>
      <c r="N10" s="6">
        <f t="shared" ref="N10" si="11">N9/N8</f>
        <v>6.3343399448943273E-3</v>
      </c>
      <c r="O10" s="6">
        <f t="shared" ref="O10" si="12">O9/O8</f>
        <v>5.4010432289043108E-3</v>
      </c>
      <c r="P10" s="6">
        <f t="shared" ref="P10" si="13">P9/P8</f>
        <v>4.9426574880260185E-3</v>
      </c>
      <c r="Q10" s="6">
        <f t="shared" ref="Q10" si="14">Q9/Q8</f>
        <v>4.6981211856675399E-3</v>
      </c>
      <c r="R10" s="6">
        <f t="shared" ref="R10" si="15">R9/R8</f>
        <v>5.0118494781074031E-3</v>
      </c>
      <c r="S10" s="6">
        <f t="shared" ref="S10" si="16">S9/S8</f>
        <v>5.2486496954297947E-3</v>
      </c>
      <c r="T10" s="6">
        <f t="shared" ref="T10" si="17">T9/T8</f>
        <v>5.4568843583183398E-3</v>
      </c>
      <c r="U10" s="3" t="s">
        <v>2</v>
      </c>
      <c r="V10" s="6">
        <f>V9/V8</f>
        <v>5.4840875150289712E-3</v>
      </c>
      <c r="W10" s="6">
        <f>W9/W8</f>
        <v>5.4837943230222333E-3</v>
      </c>
      <c r="X10" s="6">
        <f t="shared" ref="X10" si="18">X9/X8</f>
        <v>5.9901448763486119E-3</v>
      </c>
      <c r="Y10" s="6">
        <f t="shared" ref="Y10" si="19">Y9/Y8</f>
        <v>5.3635393854484428E-3</v>
      </c>
      <c r="Z10" s="6">
        <f t="shared" ref="Z10" si="20">Z9/Z8</f>
        <v>4.792144803276316E-3</v>
      </c>
      <c r="AA10" s="6">
        <f t="shared" ref="AA10" si="21">AA9/AA8</f>
        <v>4.595959994085963E-3</v>
      </c>
      <c r="AB10" s="6">
        <f t="shared" ref="AB10" si="22">AB9/AB8</f>
        <v>5.7305715120944791E-3</v>
      </c>
      <c r="AC10" s="6">
        <f t="shared" ref="AC10" si="23">AC9/AC8</f>
        <v>5.8984760929276592E-3</v>
      </c>
      <c r="AD10" s="6">
        <f t="shared" ref="AD10" si="24">AD9/AD8</f>
        <v>6.4780531349401087E-3</v>
      </c>
    </row>
    <row r="11" spans="1:30" x14ac:dyDescent="0.3">
      <c r="A11" s="17" t="s">
        <v>3</v>
      </c>
      <c r="B11" s="17"/>
      <c r="C11" s="17"/>
      <c r="D11" s="17"/>
      <c r="E11" s="17"/>
      <c r="F11" s="17"/>
      <c r="G11" s="17"/>
      <c r="H11" s="17"/>
      <c r="I11" s="17"/>
      <c r="J11" s="17"/>
      <c r="K11" s="17" t="s">
        <v>3</v>
      </c>
      <c r="L11" s="17"/>
      <c r="M11" s="17"/>
      <c r="N11" s="17"/>
      <c r="O11" s="17"/>
      <c r="P11" s="17"/>
      <c r="Q11" s="17"/>
      <c r="R11" s="17"/>
      <c r="S11" s="17"/>
      <c r="T11" s="17"/>
      <c r="U11" s="17" t="s">
        <v>3</v>
      </c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x14ac:dyDescent="0.3">
      <c r="A12" s="7" t="s">
        <v>4</v>
      </c>
      <c r="B12" s="9">
        <f t="shared" ref="B12:J12" si="25">(2*B8*0.8)^2</f>
        <v>121037.193216</v>
      </c>
      <c r="C12" s="9">
        <f t="shared" si="25"/>
        <v>122342.23264793387</v>
      </c>
      <c r="D12" s="9">
        <f t="shared" si="25"/>
        <v>124543.79980376863</v>
      </c>
      <c r="E12" s="9">
        <f t="shared" si="25"/>
        <v>124821.14694558681</v>
      </c>
      <c r="F12" s="9">
        <f t="shared" si="25"/>
        <v>127863.19634195043</v>
      </c>
      <c r="G12" s="9">
        <f t="shared" si="25"/>
        <v>130546.361344</v>
      </c>
      <c r="H12" s="9">
        <f t="shared" si="25"/>
        <v>132326.62870743801</v>
      </c>
      <c r="I12" s="9">
        <f t="shared" si="25"/>
        <v>133925.1246883967</v>
      </c>
      <c r="J12" s="9">
        <f t="shared" si="25"/>
        <v>135659.62239999999</v>
      </c>
      <c r="K12" s="7" t="s">
        <v>4</v>
      </c>
      <c r="L12" s="9">
        <f t="shared" ref="L12:T12" si="26">(2*L8*0.8)^2</f>
        <v>119523.82700112397</v>
      </c>
      <c r="M12" s="9">
        <f t="shared" si="26"/>
        <v>120820.70405289259</v>
      </c>
      <c r="N12" s="9">
        <f t="shared" si="26"/>
        <v>123008.59953930581</v>
      </c>
      <c r="O12" s="9">
        <f t="shared" si="26"/>
        <v>123284.23296211573</v>
      </c>
      <c r="P12" s="9">
        <f t="shared" si="26"/>
        <v>126307.60916839667</v>
      </c>
      <c r="Q12" s="9">
        <f t="shared" si="26"/>
        <v>128974.48749276038</v>
      </c>
      <c r="R12" s="9">
        <f t="shared" si="26"/>
        <v>130744.040938843</v>
      </c>
      <c r="S12" s="9">
        <f t="shared" si="26"/>
        <v>132332.978176</v>
      </c>
      <c r="T12" s="9">
        <f t="shared" si="26"/>
        <v>134057.168185124</v>
      </c>
      <c r="U12" s="7" t="s">
        <v>4</v>
      </c>
      <c r="V12" s="9">
        <f t="shared" ref="V12:AD12" si="27">(2*V8*0.8)^2</f>
        <v>122560.08009203307</v>
      </c>
      <c r="W12" s="9">
        <f t="shared" si="27"/>
        <v>123873.28190413227</v>
      </c>
      <c r="X12" s="9">
        <f t="shared" si="27"/>
        <v>126088.52072938847</v>
      </c>
      <c r="Y12" s="9">
        <f t="shared" si="27"/>
        <v>126367.5815902149</v>
      </c>
      <c r="Z12" s="9">
        <f t="shared" si="27"/>
        <v>129428.30417666117</v>
      </c>
      <c r="AA12" s="9">
        <f t="shared" si="27"/>
        <v>132127.75585639672</v>
      </c>
      <c r="AB12" s="9">
        <f t="shared" si="27"/>
        <v>133918.73713719012</v>
      </c>
      <c r="AC12" s="9">
        <f t="shared" si="27"/>
        <v>135526.79186195039</v>
      </c>
      <c r="AD12" s="9">
        <f t="shared" si="27"/>
        <v>137271.59727603305</v>
      </c>
    </row>
    <row r="13" spans="1:30" x14ac:dyDescent="0.3">
      <c r="A13" s="7" t="s">
        <v>5</v>
      </c>
      <c r="B13" s="10">
        <f>B10*2</f>
        <v>8.4706800396327202E-3</v>
      </c>
      <c r="C13" s="10">
        <f t="shared" ref="C13:J13" si="28">C10*2</f>
        <v>1.1609058710127152E-2</v>
      </c>
      <c r="D13" s="10">
        <f t="shared" si="28"/>
        <v>1.204646237205707E-2</v>
      </c>
      <c r="E13" s="10">
        <f t="shared" si="28"/>
        <v>1.0444718436688854E-2</v>
      </c>
      <c r="F13" s="10">
        <f t="shared" si="28"/>
        <v>9.3881922588915038E-3</v>
      </c>
      <c r="G13" s="10">
        <f t="shared" si="28"/>
        <v>8.9380081009438096E-3</v>
      </c>
      <c r="H13" s="10">
        <f t="shared" si="28"/>
        <v>1.047426266871208E-2</v>
      </c>
      <c r="I13" s="10">
        <f t="shared" si="28"/>
        <v>1.0887552738766848E-2</v>
      </c>
      <c r="J13" s="10">
        <f t="shared" si="28"/>
        <v>1.1727790447280773E-2</v>
      </c>
      <c r="K13" s="7" t="s">
        <v>5</v>
      </c>
      <c r="L13" s="10">
        <f>L10*2</f>
        <v>6.0104796035696448E-3</v>
      </c>
      <c r="M13" s="10">
        <f t="shared" ref="M13:T13" si="29">M10*2</f>
        <v>1.2791272039321516E-2</v>
      </c>
      <c r="N13" s="10">
        <f t="shared" si="29"/>
        <v>1.2668679889788655E-2</v>
      </c>
      <c r="O13" s="10">
        <f t="shared" si="29"/>
        <v>1.0802086457808622E-2</v>
      </c>
      <c r="P13" s="10">
        <f t="shared" si="29"/>
        <v>9.885314976052037E-3</v>
      </c>
      <c r="Q13" s="10">
        <f t="shared" si="29"/>
        <v>9.3962423713350798E-3</v>
      </c>
      <c r="R13" s="10">
        <f t="shared" si="29"/>
        <v>1.0023698956214806E-2</v>
      </c>
      <c r="S13" s="10">
        <f t="shared" si="29"/>
        <v>1.0497299390859589E-2</v>
      </c>
      <c r="T13" s="10">
        <f t="shared" si="29"/>
        <v>1.091376871663668E-2</v>
      </c>
      <c r="U13" s="7" t="s">
        <v>5</v>
      </c>
      <c r="V13" s="10">
        <f>V10*2</f>
        <v>1.0968175030057942E-2</v>
      </c>
      <c r="W13" s="10">
        <f t="shared" ref="W13:AD13" si="30">W10*2</f>
        <v>1.0967588646044467E-2</v>
      </c>
      <c r="X13" s="10">
        <f t="shared" si="30"/>
        <v>1.1980289752697224E-2</v>
      </c>
      <c r="Y13" s="10">
        <f t="shared" si="30"/>
        <v>1.0727078770896886E-2</v>
      </c>
      <c r="Z13" s="10">
        <f t="shared" si="30"/>
        <v>9.5842896065526321E-3</v>
      </c>
      <c r="AA13" s="10">
        <f t="shared" si="30"/>
        <v>9.191919988171926E-3</v>
      </c>
      <c r="AB13" s="10">
        <f t="shared" si="30"/>
        <v>1.1461143024188958E-2</v>
      </c>
      <c r="AC13" s="10">
        <f t="shared" si="30"/>
        <v>1.1796952185855318E-2</v>
      </c>
      <c r="AD13" s="10">
        <f t="shared" si="30"/>
        <v>1.2956106269880217E-2</v>
      </c>
    </row>
    <row r="14" spans="1:30" x14ac:dyDescent="0.3">
      <c r="A14" s="7" t="s">
        <v>6</v>
      </c>
      <c r="B14" s="11">
        <f>B13*B12</f>
        <v>1025.26733662794</v>
      </c>
      <c r="C14" s="11">
        <f t="shared" ref="C14:J14" si="31">C13*C12</f>
        <v>1420.278161537899</v>
      </c>
      <c r="D14" s="11">
        <f t="shared" si="31"/>
        <v>1500.3121980091075</v>
      </c>
      <c r="E14" s="11">
        <f t="shared" si="31"/>
        <v>1303.7217347912192</v>
      </c>
      <c r="F14" s="11">
        <f t="shared" si="31"/>
        <v>1200.4042700946236</v>
      </c>
      <c r="G14" s="11">
        <f t="shared" si="31"/>
        <v>1166.8244352414099</v>
      </c>
      <c r="H14" s="11">
        <f t="shared" si="31"/>
        <v>1386.0238671468421</v>
      </c>
      <c r="I14" s="11">
        <f t="shared" si="31"/>
        <v>1458.116858090845</v>
      </c>
      <c r="J14" s="11">
        <f t="shared" si="31"/>
        <v>1590.9876236644368</v>
      </c>
      <c r="K14" s="7" t="s">
        <v>6</v>
      </c>
      <c r="L14" s="11">
        <f>L13*L12</f>
        <v>718.39552433084236</v>
      </c>
      <c r="M14" s="11">
        <f t="shared" ref="M14:T14" si="32">M13*M12</f>
        <v>1545.4504935229047</v>
      </c>
      <c r="N14" s="11">
        <f t="shared" si="32"/>
        <v>1558.3565712546695</v>
      </c>
      <c r="O14" s="11">
        <f t="shared" si="32"/>
        <v>1331.7269433413935</v>
      </c>
      <c r="P14" s="11">
        <f t="shared" si="32"/>
        <v>1248.5905005016791</v>
      </c>
      <c r="Q14" s="11">
        <f t="shared" si="32"/>
        <v>1211.8755442007014</v>
      </c>
      <c r="R14" s="11">
        <f t="shared" si="32"/>
        <v>1310.5389066899866</v>
      </c>
      <c r="S14" s="11">
        <f t="shared" si="32"/>
        <v>1389.1388911975603</v>
      </c>
      <c r="T14" s="11">
        <f t="shared" si="32"/>
        <v>1463.0689283797083</v>
      </c>
      <c r="U14" s="7" t="s">
        <v>6</v>
      </c>
      <c r="V14" s="11">
        <f>V13*V12</f>
        <v>1344.2604101473387</v>
      </c>
      <c r="W14" s="11">
        <f t="shared" ref="W14:AD14" si="33">W13*W12</f>
        <v>1358.5912001600266</v>
      </c>
      <c r="X14" s="11">
        <f t="shared" si="33"/>
        <v>1510.5770128270442</v>
      </c>
      <c r="Y14" s="11">
        <f t="shared" si="33"/>
        <v>1355.5550018059744</v>
      </c>
      <c r="Z14" s="11">
        <f t="shared" si="33"/>
        <v>1240.4783505141063</v>
      </c>
      <c r="AA14" s="11">
        <f t="shared" si="33"/>
        <v>1214.5077600487132</v>
      </c>
      <c r="AB14" s="11">
        <f t="shared" si="33"/>
        <v>1534.8617999481014</v>
      </c>
      <c r="AC14" s="11">
        <f t="shared" si="33"/>
        <v>1598.8030834977944</v>
      </c>
      <c r="AD14" s="11">
        <f t="shared" si="33"/>
        <v>1778.5054021444839</v>
      </c>
    </row>
    <row r="15" spans="1:30" x14ac:dyDescent="0.3">
      <c r="A15" s="7" t="s">
        <v>7</v>
      </c>
      <c r="B15" s="8">
        <v>293.10000000000002</v>
      </c>
      <c r="C15" s="8">
        <v>298</v>
      </c>
      <c r="D15" s="8">
        <v>303.10000000000002</v>
      </c>
      <c r="E15" s="8">
        <v>308</v>
      </c>
      <c r="F15" s="8">
        <v>313</v>
      </c>
      <c r="G15" s="8">
        <v>318</v>
      </c>
      <c r="H15" s="8">
        <v>323</v>
      </c>
      <c r="I15" s="8">
        <v>328</v>
      </c>
      <c r="J15" s="8">
        <v>333</v>
      </c>
      <c r="K15" s="7" t="s">
        <v>7</v>
      </c>
      <c r="L15" s="8">
        <v>293.10000000000002</v>
      </c>
      <c r="M15" s="8">
        <v>298</v>
      </c>
      <c r="N15" s="8">
        <v>303.10000000000002</v>
      </c>
      <c r="O15" s="8">
        <v>308</v>
      </c>
      <c r="P15" s="8">
        <v>313</v>
      </c>
      <c r="Q15" s="8">
        <v>318</v>
      </c>
      <c r="R15" s="8">
        <v>323</v>
      </c>
      <c r="S15" s="8">
        <v>328</v>
      </c>
      <c r="T15" s="8">
        <v>333</v>
      </c>
      <c r="U15" s="7" t="s">
        <v>7</v>
      </c>
      <c r="V15" s="8">
        <v>293.10000000000002</v>
      </c>
      <c r="W15" s="8">
        <v>298</v>
      </c>
      <c r="X15" s="8">
        <v>303.10000000000002</v>
      </c>
      <c r="Y15" s="8">
        <v>308</v>
      </c>
      <c r="Z15" s="8">
        <v>313</v>
      </c>
      <c r="AA15" s="8">
        <v>318</v>
      </c>
      <c r="AB15" s="8">
        <v>323</v>
      </c>
      <c r="AC15" s="8">
        <v>328</v>
      </c>
      <c r="AD15" s="8">
        <v>333</v>
      </c>
    </row>
    <row r="16" spans="1:30" x14ac:dyDescent="0.3">
      <c r="A16" s="7" t="s">
        <v>10</v>
      </c>
      <c r="B16" s="21">
        <f>(B12*B15+C12*C15+D12*D15+E12*E15+F12*F15+G12*G15+H12*H15+I12*I15+J12*J15)/SUMSQ(B15:J15)</f>
        <v>409.24961532078316</v>
      </c>
      <c r="C16" s="7"/>
      <c r="D16" s="7"/>
      <c r="E16" s="7"/>
      <c r="F16" s="7"/>
      <c r="G16" s="7"/>
      <c r="H16" s="7"/>
      <c r="I16" s="7"/>
      <c r="J16" s="7"/>
      <c r="K16" s="7" t="s">
        <v>10</v>
      </c>
      <c r="L16" s="13">
        <f>(L12*L15+M12*M15+N12*N15+O12*O15+P12*P15+Q12*Q15+R12*R15+S12*S15+T12*T15)/SUMSQ(L15:T15)</f>
        <v>404.28047251999146</v>
      </c>
      <c r="M16" s="7"/>
      <c r="N16" s="7"/>
      <c r="O16" s="7"/>
      <c r="P16" s="7"/>
      <c r="Q16" s="7"/>
      <c r="R16" s="7"/>
      <c r="S16" s="7"/>
      <c r="T16" s="7"/>
      <c r="U16" s="7" t="s">
        <v>10</v>
      </c>
      <c r="V16" s="13">
        <f>(V12*V15+W12*W15+X12*X15+Y12*Y15+Z12*Z15+AA12*AA15+AB12*AB15+AC12*AC15+AD12*AD15)/SUMSQ(V15:AD15)</f>
        <v>414.24912196780809</v>
      </c>
      <c r="W16" s="7"/>
      <c r="X16" s="7"/>
      <c r="Y16" s="7"/>
      <c r="Z16" s="7"/>
      <c r="AA16" s="7"/>
      <c r="AB16" s="7"/>
      <c r="AC16" s="7"/>
      <c r="AD16" s="7"/>
    </row>
    <row r="17" spans="1:30" x14ac:dyDescent="0.3">
      <c r="A17" s="7" t="s">
        <v>8</v>
      </c>
      <c r="B17" s="7">
        <f>SUMSQ(B12:J12)</f>
        <v>147950259101.78918</v>
      </c>
      <c r="C17" s="7"/>
      <c r="D17" s="7"/>
      <c r="E17" s="7"/>
      <c r="F17" s="7"/>
      <c r="G17" s="7"/>
      <c r="H17" s="7"/>
      <c r="I17" s="7"/>
      <c r="J17" s="7"/>
      <c r="K17" s="7" t="s">
        <v>8</v>
      </c>
      <c r="L17" s="7">
        <f>SUMSQ(L12:T12)</f>
        <v>144379081660.1286</v>
      </c>
      <c r="M17" s="7"/>
      <c r="N17" s="7"/>
      <c r="O17" s="7"/>
      <c r="P17" s="7"/>
      <c r="Q17" s="7"/>
      <c r="R17" s="7"/>
      <c r="S17" s="7"/>
      <c r="T17" s="7"/>
      <c r="U17" s="7" t="s">
        <v>8</v>
      </c>
      <c r="V17" s="7">
        <f>SUMSQ(V12:AD12)</f>
        <v>151587304615.77078</v>
      </c>
      <c r="W17" s="7"/>
      <c r="X17" s="7"/>
      <c r="Y17" s="7"/>
      <c r="Z17" s="7"/>
      <c r="AA17" s="7"/>
      <c r="AB17" s="7"/>
      <c r="AC17" s="7"/>
      <c r="AD17" s="7"/>
    </row>
    <row r="18" spans="1:30" x14ac:dyDescent="0.3">
      <c r="A18" s="7" t="s">
        <v>9</v>
      </c>
      <c r="B18" s="7">
        <f>SUMSQ(B15:J15)</f>
        <v>883340.22</v>
      </c>
      <c r="C18" s="7"/>
      <c r="D18" s="7"/>
      <c r="E18" s="7"/>
      <c r="F18" s="7"/>
      <c r="G18" s="7"/>
      <c r="H18" s="7"/>
      <c r="I18" s="7"/>
      <c r="J18" s="7"/>
      <c r="K18" s="7" t="s">
        <v>9</v>
      </c>
      <c r="L18" s="7">
        <f>SUMSQ(L15:T15)</f>
        <v>883340.22</v>
      </c>
      <c r="M18" s="7"/>
      <c r="N18" s="7"/>
      <c r="O18" s="7"/>
      <c r="P18" s="7"/>
      <c r="Q18" s="7"/>
      <c r="R18" s="7"/>
      <c r="S18" s="7"/>
      <c r="T18" s="7"/>
      <c r="U18" s="7" t="s">
        <v>9</v>
      </c>
      <c r="V18" s="7">
        <f>SUMSQ(V15:AD15)</f>
        <v>883340.22</v>
      </c>
      <c r="W18" s="7"/>
      <c r="X18" s="7"/>
      <c r="Y18" s="7"/>
      <c r="Z18" s="7"/>
      <c r="AA18" s="7"/>
      <c r="AB18" s="7"/>
      <c r="AC18" s="7"/>
      <c r="AD18" s="7"/>
    </row>
    <row r="19" spans="1:30" x14ac:dyDescent="0.3">
      <c r="A19" s="7" t="s">
        <v>11</v>
      </c>
      <c r="B19" s="11">
        <f>SQRT(1/9)*SQRT(B17/B18-B16^2)</f>
        <v>0.69169147146165577</v>
      </c>
      <c r="C19" s="7"/>
      <c r="D19" s="7"/>
      <c r="E19" s="7"/>
      <c r="F19" s="7"/>
      <c r="G19" s="7"/>
      <c r="H19" s="7"/>
      <c r="I19" s="7"/>
      <c r="J19" s="7"/>
      <c r="K19" s="7" t="s">
        <v>11</v>
      </c>
      <c r="L19" s="9">
        <f>SQRT(1/9)*SQRT(L17/L18-L16^2)</f>
        <v>0.67017783128939556</v>
      </c>
      <c r="M19" s="7"/>
      <c r="N19" s="7"/>
      <c r="O19" s="7"/>
      <c r="P19" s="7"/>
      <c r="Q19" s="7"/>
      <c r="R19" s="7"/>
      <c r="S19" s="7"/>
      <c r="T19" s="7"/>
      <c r="U19" s="7" t="s">
        <v>11</v>
      </c>
      <c r="V19" s="9">
        <f>SQRT(1/9)*SQRT(V17/V18-V16^2)</f>
        <v>0.71464355933187218</v>
      </c>
      <c r="W19" s="7"/>
      <c r="X19" s="7"/>
      <c r="Y19" s="7"/>
      <c r="Z19" s="7"/>
      <c r="AA19" s="7"/>
      <c r="AB19" s="7"/>
      <c r="AC19" s="7"/>
      <c r="AD19" s="7"/>
    </row>
    <row r="20" spans="1:30" x14ac:dyDescent="0.3">
      <c r="A20" s="7" t="s">
        <v>5</v>
      </c>
      <c r="B20" s="14">
        <f>B19/B16</f>
        <v>1.6901456850960887E-3</v>
      </c>
      <c r="C20" s="7"/>
      <c r="D20" s="7"/>
      <c r="E20" s="7"/>
      <c r="F20" s="7"/>
      <c r="G20" s="7"/>
      <c r="H20" s="7"/>
      <c r="I20" s="7"/>
      <c r="J20" s="7"/>
      <c r="K20" s="7" t="s">
        <v>5</v>
      </c>
      <c r="L20" s="14">
        <f>L19/L16</f>
        <v>1.6577051746080949E-3</v>
      </c>
      <c r="M20" s="7"/>
      <c r="N20" s="7"/>
      <c r="O20" s="7"/>
      <c r="P20" s="7"/>
      <c r="Q20" s="7"/>
      <c r="R20" s="7"/>
      <c r="S20" s="7"/>
      <c r="T20" s="7"/>
      <c r="U20" s="7" t="s">
        <v>5</v>
      </c>
      <c r="V20" s="14">
        <f>V19/V16</f>
        <v>1.7251540713884921E-3</v>
      </c>
      <c r="W20" s="7"/>
      <c r="X20" s="7"/>
      <c r="Y20" s="7"/>
      <c r="Z20" s="7"/>
      <c r="AA20" s="7"/>
      <c r="AB20" s="7"/>
      <c r="AC20" s="7"/>
      <c r="AD20" s="7"/>
    </row>
    <row r="21" spans="1:30" x14ac:dyDescent="0.3">
      <c r="A21" s="7" t="s">
        <v>12</v>
      </c>
      <c r="B21" s="12">
        <f>B16*0.029/8.31</f>
        <v>1.4281875865586897</v>
      </c>
      <c r="C21" s="12">
        <f>D21*B21</f>
        <v>1.739350842291261E-2</v>
      </c>
      <c r="D21" s="10">
        <f>(V21-L21)/(L21+V21)</f>
        <v>1.2178728191317914E-2</v>
      </c>
      <c r="E21" s="7"/>
      <c r="F21" s="7"/>
      <c r="G21" s="7"/>
      <c r="H21" s="7"/>
      <c r="I21" s="7"/>
      <c r="J21" s="7"/>
      <c r="K21" s="7" t="s">
        <v>12</v>
      </c>
      <c r="L21" s="7">
        <f>L16*0.029/8.31</f>
        <v>1.4108464143296935</v>
      </c>
      <c r="M21" s="7">
        <f>L20*L21</f>
        <v>2.3387674016116093E-3</v>
      </c>
      <c r="N21" s="10">
        <f>M21/L21</f>
        <v>1.6577051746080949E-3</v>
      </c>
      <c r="O21" s="7"/>
      <c r="P21" s="7"/>
      <c r="Q21" s="7"/>
      <c r="R21" s="7"/>
      <c r="S21" s="7"/>
      <c r="T21" s="7"/>
      <c r="U21" s="7" t="s">
        <v>12</v>
      </c>
      <c r="V21" s="7">
        <f>V16*0.029/8.31</f>
        <v>1.4456347216686443</v>
      </c>
      <c r="W21" s="7">
        <f>V20*V21</f>
        <v>2.4939426258272315E-3</v>
      </c>
      <c r="X21" s="10">
        <f>W21/V21</f>
        <v>1.7251540713884924E-3</v>
      </c>
      <c r="Y21" s="7"/>
      <c r="Z21" s="7"/>
      <c r="AA21" s="7"/>
      <c r="AB21" s="7"/>
      <c r="AC21" s="7"/>
      <c r="AD21" s="7"/>
    </row>
  </sheetData>
  <mergeCells count="3">
    <mergeCell ref="A11:J11"/>
    <mergeCell ref="K11:T11"/>
    <mergeCell ref="U11:A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2021-02-16T16:23:10Z</dcterms:modified>
</cp:coreProperties>
</file>