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17" i="1"/>
  <c r="K19" i="1" s="1"/>
  <c r="K16" i="1"/>
  <c r="I15" i="1"/>
  <c r="I13" i="1"/>
  <c r="C21" i="1"/>
  <c r="D21" i="1"/>
  <c r="E21" i="1"/>
  <c r="F21" i="1"/>
  <c r="B21" i="1"/>
  <c r="C14" i="1"/>
  <c r="D14" i="1"/>
  <c r="E14" i="1"/>
  <c r="F14" i="1"/>
  <c r="C7" i="1"/>
  <c r="D7" i="1"/>
  <c r="E7" i="1"/>
  <c r="F7" i="1"/>
  <c r="B7" i="1"/>
  <c r="B14" i="1"/>
  <c r="C20" i="1"/>
  <c r="D20" i="1"/>
  <c r="E20" i="1"/>
  <c r="F20" i="1"/>
  <c r="B20" i="1"/>
  <c r="C13" i="1"/>
  <c r="D13" i="1"/>
  <c r="E13" i="1"/>
  <c r="F13" i="1"/>
  <c r="B13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<sst xmlns="http://schemas.openxmlformats.org/spreadsheetml/2006/main" count="25" uniqueCount="13">
  <si>
    <t>T = 20</t>
  </si>
  <si>
    <t>T = 30</t>
  </si>
  <si>
    <t>T =40</t>
  </si>
  <si>
    <t>dT</t>
  </si>
  <si>
    <t>dU</t>
  </si>
  <si>
    <t>dP</t>
  </si>
  <si>
    <t>sigma dP</t>
  </si>
  <si>
    <t>sigma dU</t>
  </si>
  <si>
    <t>sigma dT</t>
  </si>
  <si>
    <t>0.9111632270168845 -0.5246247654784219</t>
  </si>
  <si>
    <t>0.9062880324543613 -0.6336308316430017</t>
  </si>
  <si>
    <t>0.8025667351129372 -0.38893223819301936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</si>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</sst>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22" sqref="K22"/>
    </sheetView>
  </sheetViews>
  <sheetFormatPr defaultRowHeight="14.4" x14ac:dyDescent="0.3"/>
  <cols>
    <col min="11" max="11" width="11" bestFit="1" customWidth="1"/>
  </cols>
  <sheetData>
    <row r="1" spans="1:11" x14ac:dyDescent="0.3">
      <c r="A1" t="s">
        <v>0</v>
      </c>
      <c r="B1" s="1" t="s">
        <v>9</v>
      </c>
    </row>
    <row r="2" spans="1:11" x14ac:dyDescent="0.3">
      <c r="A2" t="s">
        <v>5</v>
      </c>
      <c r="B2">
        <v>4.3</v>
      </c>
      <c r="C2">
        <v>4</v>
      </c>
      <c r="D2">
        <v>3.5</v>
      </c>
      <c r="E2">
        <v>3</v>
      </c>
      <c r="F2">
        <v>2.5</v>
      </c>
    </row>
    <row r="3" spans="1:11" x14ac:dyDescent="0.3">
      <c r="A3" t="s">
        <v>6</v>
      </c>
      <c r="B3">
        <v>0.1</v>
      </c>
      <c r="C3">
        <v>0.1</v>
      </c>
      <c r="D3">
        <v>0.1</v>
      </c>
      <c r="E3">
        <v>0.1</v>
      </c>
      <c r="F3">
        <v>0.1</v>
      </c>
    </row>
    <row r="4" spans="1:11" x14ac:dyDescent="0.3">
      <c r="A4" t="s">
        <v>4</v>
      </c>
      <c r="B4">
        <v>135</v>
      </c>
      <c r="C4">
        <v>125</v>
      </c>
      <c r="D4">
        <v>107</v>
      </c>
      <c r="E4">
        <v>84</v>
      </c>
      <c r="F4">
        <v>72</v>
      </c>
    </row>
    <row r="5" spans="1:11" x14ac:dyDescent="0.3">
      <c r="A5" t="s">
        <v>7</v>
      </c>
      <c r="B5">
        <v>2</v>
      </c>
      <c r="C5">
        <v>2</v>
      </c>
      <c r="D5">
        <v>2</v>
      </c>
      <c r="E5">
        <v>2</v>
      </c>
      <c r="F5">
        <v>2</v>
      </c>
    </row>
    <row r="6" spans="1:11" x14ac:dyDescent="0.3">
      <c r="A6" t="s">
        <v>3</v>
      </c>
      <c r="B6">
        <f>B4/39.8</f>
        <v>3.391959798994975</v>
      </c>
      <c r="C6">
        <f t="shared" ref="C6:F7" si="0">C4/39.8</f>
        <v>3.1407035175879399</v>
      </c>
      <c r="D6">
        <f t="shared" si="0"/>
        <v>2.6884422110552766</v>
      </c>
      <c r="E6">
        <f t="shared" si="0"/>
        <v>2.1105527638190957</v>
      </c>
      <c r="F6">
        <f t="shared" si="0"/>
        <v>1.8090452261306533</v>
      </c>
    </row>
    <row r="7" spans="1:11" x14ac:dyDescent="0.3">
      <c r="A7" t="s">
        <v>8</v>
      </c>
      <c r="B7">
        <f>B5/39.8</f>
        <v>5.0251256281407038E-2</v>
      </c>
      <c r="C7">
        <f t="shared" si="0"/>
        <v>5.0251256281407038E-2</v>
      </c>
      <c r="D7">
        <f t="shared" si="0"/>
        <v>5.0251256281407038E-2</v>
      </c>
      <c r="E7">
        <f t="shared" si="0"/>
        <v>5.0251256281407038E-2</v>
      </c>
      <c r="F7">
        <f t="shared" si="0"/>
        <v>5.0251256281407038E-2</v>
      </c>
    </row>
    <row r="8" spans="1:11" x14ac:dyDescent="0.3">
      <c r="A8" t="s">
        <v>1</v>
      </c>
      <c r="B8" s="1" t="s">
        <v>10</v>
      </c>
    </row>
    <row r="9" spans="1:11" x14ac:dyDescent="0.3">
      <c r="A9" t="s">
        <v>5</v>
      </c>
      <c r="B9">
        <v>4.2</v>
      </c>
      <c r="C9">
        <v>4</v>
      </c>
      <c r="D9">
        <v>3.5</v>
      </c>
      <c r="E9">
        <v>3</v>
      </c>
      <c r="F9">
        <v>2.5</v>
      </c>
    </row>
    <row r="10" spans="1:11" x14ac:dyDescent="0.3">
      <c r="A10" t="s">
        <v>6</v>
      </c>
      <c r="B10">
        <v>0.1</v>
      </c>
      <c r="C10">
        <v>0.1</v>
      </c>
      <c r="D10">
        <v>0.1</v>
      </c>
      <c r="E10">
        <v>0.1</v>
      </c>
      <c r="F10">
        <v>0.1</v>
      </c>
    </row>
    <row r="11" spans="1:11" x14ac:dyDescent="0.3">
      <c r="A11" t="s">
        <v>4</v>
      </c>
      <c r="B11">
        <v>131</v>
      </c>
      <c r="C11">
        <v>121</v>
      </c>
      <c r="D11">
        <v>101</v>
      </c>
      <c r="E11">
        <v>85</v>
      </c>
      <c r="F11">
        <v>67</v>
      </c>
    </row>
    <row r="12" spans="1:11" x14ac:dyDescent="0.3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</row>
    <row r="13" spans="1:11" x14ac:dyDescent="0.3">
      <c r="A13" t="s">
        <v>3</v>
      </c>
      <c r="B13">
        <f>B11/40.7</f>
        <v>3.2186732186732185</v>
      </c>
      <c r="C13">
        <f t="shared" ref="C13:F14" si="1">C11/40.7</f>
        <v>2.9729729729729728</v>
      </c>
      <c r="D13">
        <f t="shared" si="1"/>
        <v>2.4815724815724813</v>
      </c>
      <c r="E13">
        <f t="shared" si="1"/>
        <v>2.0884520884520885</v>
      </c>
      <c r="F13">
        <f t="shared" si="1"/>
        <v>1.6461916461916462</v>
      </c>
      <c r="H13" t="s">
        <v>12</v>
      </c>
      <c r="I13">
        <f>(911-906)*10^(-3)*5*8.31/2*293*303/(2*8.31*10)</f>
        <v>55.486875000000005</v>
      </c>
    </row>
    <row r="14" spans="1:11" x14ac:dyDescent="0.3">
      <c r="A14" t="s">
        <v>8</v>
      </c>
      <c r="B14">
        <f>B12/40.7</f>
        <v>4.9140049140049137E-2</v>
      </c>
      <c r="C14">
        <f t="shared" si="1"/>
        <v>4.9140049140049137E-2</v>
      </c>
      <c r="D14">
        <f t="shared" si="1"/>
        <v>4.9140049140049137E-2</v>
      </c>
      <c r="E14">
        <f t="shared" si="1"/>
        <v>4.9140049140049137E-2</v>
      </c>
      <c r="F14">
        <f t="shared" si="1"/>
        <v>4.9140049140049137E-2</v>
      </c>
    </row>
    <row r="15" spans="1:11" x14ac:dyDescent="0.3">
      <c r="A15" t="s">
        <v>2</v>
      </c>
      <c r="B15" s="1" t="s">
        <v>11</v>
      </c>
      <c r="I15">
        <f>2*I13/(8.31*293) - 911*10^(-3)*8.31*5/2</f>
        <v>-18.880447382671484</v>
      </c>
    </row>
    <row r="16" spans="1:11" x14ac:dyDescent="0.3">
      <c r="A16" t="s">
        <v>5</v>
      </c>
      <c r="B16">
        <v>4.3</v>
      </c>
      <c r="C16">
        <v>4</v>
      </c>
      <c r="D16">
        <v>3.5</v>
      </c>
      <c r="E16">
        <v>3</v>
      </c>
      <c r="F16">
        <v>2.6</v>
      </c>
      <c r="K16">
        <f>911*10^(-6)</f>
        <v>9.1099999999999992E-4</v>
      </c>
    </row>
    <row r="17" spans="1:11" x14ac:dyDescent="0.3">
      <c r="A17" t="s">
        <v>6</v>
      </c>
      <c r="B17">
        <v>0.1</v>
      </c>
      <c r="C17">
        <v>0.1</v>
      </c>
      <c r="D17">
        <v>0.1</v>
      </c>
      <c r="E17">
        <v>0.1</v>
      </c>
      <c r="F17">
        <v>0.1</v>
      </c>
      <c r="K17">
        <f>906*10^(-6)</f>
        <v>9.0600000000000001E-4</v>
      </c>
    </row>
    <row r="18" spans="1:11" x14ac:dyDescent="0.3">
      <c r="A18" t="s">
        <v>4</v>
      </c>
      <c r="B18">
        <v>129</v>
      </c>
      <c r="C18">
        <v>116</v>
      </c>
      <c r="D18">
        <v>100</v>
      </c>
      <c r="E18">
        <v>83</v>
      </c>
      <c r="F18">
        <v>72</v>
      </c>
    </row>
    <row r="19" spans="1:11" x14ac:dyDescent="0.3">
      <c r="A19" t="s">
        <v>7</v>
      </c>
      <c r="B19">
        <v>2</v>
      </c>
      <c r="C19">
        <v>2</v>
      </c>
      <c r="D19">
        <v>2</v>
      </c>
      <c r="E19">
        <v>2</v>
      </c>
      <c r="F19">
        <v>2</v>
      </c>
      <c r="K19">
        <f>(K16-K17)*8.31*5*293*303/(4*8.31*10)</f>
        <v>5.5486874999998929E-2</v>
      </c>
    </row>
    <row r="20" spans="1:11" x14ac:dyDescent="0.3">
      <c r="A20" t="s">
        <v>3</v>
      </c>
      <c r="B20">
        <f>B18/41.6</f>
        <v>3.1009615384615383</v>
      </c>
      <c r="C20">
        <f t="shared" ref="C20:F21" si="2">C18/41.6</f>
        <v>2.7884615384615383</v>
      </c>
      <c r="D20">
        <f t="shared" si="2"/>
        <v>2.4038461538461537</v>
      </c>
      <c r="E20">
        <f t="shared" si="2"/>
        <v>1.9951923076923077</v>
      </c>
      <c r="F20">
        <f t="shared" si="2"/>
        <v>1.7307692307692306</v>
      </c>
    </row>
    <row r="21" spans="1:11" x14ac:dyDescent="0.3">
      <c r="A21" t="s">
        <v>8</v>
      </c>
      <c r="B21">
        <f>B19/41.6</f>
        <v>4.8076923076923073E-2</v>
      </c>
      <c r="C21">
        <f t="shared" si="2"/>
        <v>4.8076923076923073E-2</v>
      </c>
      <c r="D21">
        <f t="shared" si="2"/>
        <v>4.8076923076923073E-2</v>
      </c>
      <c r="E21">
        <f t="shared" si="2"/>
        <v>4.8076923076923073E-2</v>
      </c>
      <c r="F21">
        <f t="shared" si="2"/>
        <v>4.8076923076923073E-2</v>
      </c>
      <c r="K21">
        <f>2*K19/(8.31*293)-K16*8.31*5/2</f>
        <v>-1.8880447382671479E-2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2021-04-22T15:15:44Z</dcterms:modified>
</cp:coreProperties>
</file>