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" i="1" l="1"/>
  <c r="S26" i="1"/>
  <c r="R26" i="1"/>
  <c r="S3" i="1"/>
  <c r="T3" i="1" s="1"/>
  <c r="U3" i="1"/>
  <c r="V3" i="1"/>
  <c r="S4" i="1"/>
  <c r="T4" i="1" s="1"/>
  <c r="U4" i="1"/>
  <c r="V4" i="1"/>
  <c r="S5" i="1"/>
  <c r="T5" i="1" s="1"/>
  <c r="U5" i="1"/>
  <c r="V5" i="1"/>
  <c r="S6" i="1"/>
  <c r="T6" i="1" s="1"/>
  <c r="U6" i="1"/>
  <c r="V6" i="1"/>
  <c r="S7" i="1"/>
  <c r="T7" i="1" s="1"/>
  <c r="U7" i="1"/>
  <c r="V7" i="1"/>
  <c r="S8" i="1"/>
  <c r="T8" i="1" s="1"/>
  <c r="U8" i="1"/>
  <c r="V8" i="1"/>
  <c r="S9" i="1"/>
  <c r="T9" i="1" s="1"/>
  <c r="U9" i="1"/>
  <c r="V9" i="1"/>
  <c r="S10" i="1"/>
  <c r="T10" i="1" s="1"/>
  <c r="U10" i="1"/>
  <c r="V10" i="1"/>
  <c r="S11" i="1"/>
  <c r="T11" i="1" s="1"/>
  <c r="U11" i="1"/>
  <c r="V11" i="1"/>
  <c r="S12" i="1"/>
  <c r="T12" i="1" s="1"/>
  <c r="U12" i="1"/>
  <c r="V12" i="1"/>
  <c r="S13" i="1"/>
  <c r="T13" i="1" s="1"/>
  <c r="U13" i="1"/>
  <c r="V13" i="1"/>
  <c r="S14" i="1"/>
  <c r="T14" i="1" s="1"/>
  <c r="U14" i="1"/>
  <c r="V14" i="1"/>
  <c r="S15" i="1"/>
  <c r="T15" i="1" s="1"/>
  <c r="U15" i="1"/>
  <c r="V15" i="1"/>
  <c r="S16" i="1"/>
  <c r="T16" i="1" s="1"/>
  <c r="U16" i="1"/>
  <c r="V16" i="1"/>
  <c r="S17" i="1"/>
  <c r="T17" i="1" s="1"/>
  <c r="U17" i="1"/>
  <c r="V17" i="1"/>
  <c r="S18" i="1"/>
  <c r="T18" i="1" s="1"/>
  <c r="U18" i="1"/>
  <c r="V18" i="1"/>
  <c r="S19" i="1"/>
  <c r="T19" i="1" s="1"/>
  <c r="U19" i="1"/>
  <c r="V19" i="1"/>
  <c r="S20" i="1"/>
  <c r="T20" i="1" s="1"/>
  <c r="U20" i="1"/>
  <c r="V20" i="1"/>
  <c r="S21" i="1"/>
  <c r="T21" i="1" s="1"/>
  <c r="U21" i="1"/>
  <c r="V21" i="1"/>
  <c r="V2" i="1"/>
  <c r="U2" i="1"/>
  <c r="T2" i="1"/>
  <c r="S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2" i="1"/>
  <c r="J2" i="1"/>
  <c r="I3" i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" i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H2" i="1"/>
  <c r="G2" i="1"/>
</calcChain>
</file>

<file path=xl/sharedStrings.xml><?xml version="1.0" encoding="utf-8"?>
<sst xmlns="http://schemas.openxmlformats.org/spreadsheetml/2006/main" count="20" uniqueCount="15">
  <si>
    <t>T</t>
  </si>
  <si>
    <t>dH</t>
  </si>
  <si>
    <t>dP</t>
  </si>
  <si>
    <t>sigma dP</t>
  </si>
  <si>
    <t>dD</t>
  </si>
  <si>
    <t>sigma T</t>
  </si>
  <si>
    <t>1/T</t>
  </si>
  <si>
    <t>ln P</t>
  </si>
  <si>
    <t>sigma ln P</t>
  </si>
  <si>
    <t>-5182,15783 ± 30,55743</t>
  </si>
  <si>
    <t>25,41336 ± 0,09764</t>
  </si>
  <si>
    <t>d, мм</t>
  </si>
  <si>
    <t>sigma d</t>
  </si>
  <si>
    <t>q л с</t>
  </si>
  <si>
    <t>sigma q л с 10-4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</si>
</sst>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topLeftCell="N1" workbookViewId="0">
      <selection activeCell="Y10" sqref="Y10"/>
    </sheetView>
  </sheetViews>
  <sheetFormatPr defaultRowHeight="14.4" x14ac:dyDescent="0.3"/>
  <cols>
    <col min="1" max="19" width="8.88671875" style="1"/>
    <col min="20" max="20" width="12" style="1" bestFit="1" customWidth="1"/>
    <col min="21" max="16384" width="8.88671875" style="1"/>
  </cols>
  <sheetData>
    <row r="1" spans="1:27" x14ac:dyDescent="0.3">
      <c r="G1" s="1" t="s">
        <v>0</v>
      </c>
      <c r="H1" s="1" t="s">
        <v>1</v>
      </c>
      <c r="I1" s="1" t="s">
        <v>4</v>
      </c>
      <c r="J1" s="2" t="s">
        <v>2</v>
      </c>
      <c r="K1" s="2" t="s">
        <v>3</v>
      </c>
      <c r="L1" s="1" t="s">
        <v>5</v>
      </c>
      <c r="N1" s="1" t="s">
        <v>0</v>
      </c>
      <c r="O1" s="1" t="s">
        <v>5</v>
      </c>
      <c r="P1" s="1" t="s">
        <v>2</v>
      </c>
      <c r="Q1" s="1" t="s">
        <v>3</v>
      </c>
      <c r="S1" s="1" t="s">
        <v>6</v>
      </c>
      <c r="T1" s="1" t="s">
        <v>5</v>
      </c>
      <c r="U1" s="1" t="s">
        <v>7</v>
      </c>
      <c r="V1" s="1" t="s">
        <v>8</v>
      </c>
      <c r="X1" s="1">
        <v>5.0999999999999996</v>
      </c>
      <c r="Y1" s="1">
        <v>5.05</v>
      </c>
      <c r="Z1" s="1">
        <v>3.95</v>
      </c>
      <c r="AA1" s="1" t="s">
        <v>11</v>
      </c>
    </row>
    <row r="2" spans="1:27" x14ac:dyDescent="0.3">
      <c r="A2" s="1">
        <v>20.03</v>
      </c>
      <c r="B2" s="1">
        <v>8.09</v>
      </c>
      <c r="C2" s="1">
        <v>9.86</v>
      </c>
      <c r="D2" s="1">
        <v>8.25</v>
      </c>
      <c r="E2" s="1">
        <v>8.2899999999999991</v>
      </c>
      <c r="G2" s="1">
        <f>A2+273</f>
        <v>293.02999999999997</v>
      </c>
      <c r="H2" s="1">
        <f>C2-B2</f>
        <v>1.7699999999999996</v>
      </c>
      <c r="I2" s="1">
        <f>ABS(E2-D2)</f>
        <v>3.9999999999999147E-2</v>
      </c>
      <c r="J2" s="2">
        <f>134.56*9.8*H2-10*9.8*I2</f>
        <v>2330.1577599999996</v>
      </c>
      <c r="K2" s="2">
        <f>0.01*J2/2</f>
        <v>11.650788799999999</v>
      </c>
      <c r="L2" s="1">
        <f>0.01</f>
        <v>0.01</v>
      </c>
      <c r="N2" s="1">
        <v>293.02999999999997</v>
      </c>
      <c r="O2" s="1">
        <f>0.01</f>
        <v>0.01</v>
      </c>
      <c r="P2" s="1">
        <v>2330.1577599999996</v>
      </c>
      <c r="Q2" s="1">
        <v>11.650788799999999</v>
      </c>
      <c r="S2" s="1">
        <f>1/N2</f>
        <v>3.4126198682728733E-3</v>
      </c>
      <c r="T2" s="1">
        <f>0.003*S2</f>
        <v>1.0237859604818619E-5</v>
      </c>
      <c r="U2" s="1">
        <f>LOG(P2, EXP(1))</f>
        <v>7.7536912524221586</v>
      </c>
      <c r="V2" s="1">
        <f>Q2/P2</f>
        <v>5.0000000000000001E-3</v>
      </c>
      <c r="X2" s="1">
        <v>0.05</v>
      </c>
      <c r="Y2" s="1">
        <v>0.05</v>
      </c>
      <c r="Z2" s="1">
        <v>0.1</v>
      </c>
      <c r="AA2" s="1" t="s">
        <v>12</v>
      </c>
    </row>
    <row r="3" spans="1:27" x14ac:dyDescent="0.3">
      <c r="A3" s="1">
        <v>22.04</v>
      </c>
      <c r="B3" s="1">
        <v>8.02</v>
      </c>
      <c r="C3" s="1">
        <v>9.9499999999999993</v>
      </c>
      <c r="D3" s="1">
        <v>8.15</v>
      </c>
      <c r="E3" s="1">
        <v>8.02</v>
      </c>
      <c r="G3" s="1">
        <f t="shared" ref="G3:G21" si="0">A3+273</f>
        <v>295.04000000000002</v>
      </c>
      <c r="H3" s="1">
        <f t="shared" ref="H3:H21" si="1">C3-B3</f>
        <v>1.9299999999999997</v>
      </c>
      <c r="I3" s="1">
        <f t="shared" ref="I3:I21" si="2">ABS(E3-D3)</f>
        <v>0.13000000000000078</v>
      </c>
      <c r="J3" s="2">
        <f t="shared" ref="J3:J21" si="3">134.56*9.8*H3-10*9.8*I3</f>
        <v>2532.3278399999995</v>
      </c>
      <c r="K3" s="2">
        <f t="shared" ref="K3:K21" si="4">0.01*J3/2</f>
        <v>12.661639199999998</v>
      </c>
      <c r="L3" s="1">
        <f t="shared" ref="L3:L21" si="5">0.01</f>
        <v>0.01</v>
      </c>
      <c r="N3" s="1">
        <v>295.04000000000002</v>
      </c>
      <c r="O3" s="1">
        <f t="shared" ref="O3:O21" si="6">0.01</f>
        <v>0.01</v>
      </c>
      <c r="P3" s="1">
        <v>2532.3278399999995</v>
      </c>
      <c r="Q3" s="1">
        <v>12.661639199999998</v>
      </c>
      <c r="S3" s="1">
        <f t="shared" ref="S3:S21" si="7">1/N3</f>
        <v>3.3893709327548803E-3</v>
      </c>
      <c r="T3" s="1">
        <f t="shared" ref="T3:T21" si="8">0.003*S3</f>
        <v>1.0168112798264642E-5</v>
      </c>
      <c r="U3" s="1">
        <f t="shared" ref="U3:U21" si="9">LOG(P3, EXP(1))</f>
        <v>7.8368942535554122</v>
      </c>
      <c r="V3" s="1">
        <f t="shared" ref="V3:V21" si="10">Q3/P3</f>
        <v>5.0000000000000001E-3</v>
      </c>
      <c r="X3" s="1">
        <v>0.10249999999999999</v>
      </c>
      <c r="Y3" s="1">
        <v>9.35E-2</v>
      </c>
      <c r="Z3" s="1">
        <v>2.7199999999999998E-2</v>
      </c>
      <c r="AA3" s="1" t="s">
        <v>13</v>
      </c>
    </row>
    <row r="4" spans="1:27" x14ac:dyDescent="0.3">
      <c r="A4" s="1">
        <v>23.95</v>
      </c>
      <c r="B4" s="1">
        <v>7.94</v>
      </c>
      <c r="C4" s="1">
        <v>10.08</v>
      </c>
      <c r="D4" s="1">
        <v>7.94</v>
      </c>
      <c r="E4" s="1">
        <v>7.99</v>
      </c>
      <c r="G4" s="1">
        <f t="shared" si="0"/>
        <v>296.95</v>
      </c>
      <c r="H4" s="1">
        <f t="shared" si="1"/>
        <v>2.1399999999999997</v>
      </c>
      <c r="I4" s="1">
        <f t="shared" si="2"/>
        <v>4.9999999999999822E-2</v>
      </c>
      <c r="J4" s="2">
        <f t="shared" si="3"/>
        <v>2817.0923199999997</v>
      </c>
      <c r="K4" s="2">
        <f t="shared" si="4"/>
        <v>14.085461599999999</v>
      </c>
      <c r="L4" s="1">
        <f t="shared" si="5"/>
        <v>0.01</v>
      </c>
      <c r="N4" s="1">
        <v>296.95</v>
      </c>
      <c r="O4" s="1">
        <f t="shared" si="6"/>
        <v>0.01</v>
      </c>
      <c r="P4" s="1">
        <v>2817.0923199999997</v>
      </c>
      <c r="Q4" s="1">
        <v>14.085461599999999</v>
      </c>
      <c r="S4" s="1">
        <f t="shared" si="7"/>
        <v>3.3675702980299716E-3</v>
      </c>
      <c r="T4" s="1">
        <f t="shared" si="8"/>
        <v>1.0102710894089915E-5</v>
      </c>
      <c r="U4" s="1">
        <f t="shared" si="9"/>
        <v>7.9434605397923317</v>
      </c>
      <c r="V4" s="1">
        <f t="shared" si="10"/>
        <v>5.0000000000000001E-3</v>
      </c>
      <c r="X4" s="1">
        <v>22.92</v>
      </c>
      <c r="Y4" s="1">
        <v>20.91</v>
      </c>
      <c r="Z4" s="1">
        <v>6.08</v>
      </c>
      <c r="AA4" s="1" t="s">
        <v>14</v>
      </c>
    </row>
    <row r="5" spans="1:27" x14ac:dyDescent="0.3">
      <c r="A5" s="1">
        <v>26.97</v>
      </c>
      <c r="B5" s="1">
        <v>7.69</v>
      </c>
      <c r="C5" s="1">
        <v>10.32</v>
      </c>
      <c r="D5" s="1">
        <v>7.69</v>
      </c>
      <c r="E5" s="1">
        <v>7.99</v>
      </c>
      <c r="G5" s="1">
        <f t="shared" si="0"/>
        <v>299.97000000000003</v>
      </c>
      <c r="H5" s="1">
        <f t="shared" si="1"/>
        <v>2.63</v>
      </c>
      <c r="I5" s="1">
        <f t="shared" si="2"/>
        <v>0.29999999999999982</v>
      </c>
      <c r="J5" s="2">
        <f t="shared" si="3"/>
        <v>3438.74944</v>
      </c>
      <c r="K5" s="2">
        <f t="shared" si="4"/>
        <v>17.193747200000001</v>
      </c>
      <c r="L5" s="1">
        <f t="shared" si="5"/>
        <v>0.01</v>
      </c>
      <c r="N5" s="1">
        <v>299.97000000000003</v>
      </c>
      <c r="O5" s="1">
        <f t="shared" si="6"/>
        <v>0.01</v>
      </c>
      <c r="P5" s="1">
        <v>3438.74944</v>
      </c>
      <c r="Q5" s="1">
        <v>17.193747200000001</v>
      </c>
      <c r="S5" s="1">
        <f t="shared" si="7"/>
        <v>3.3336667000033334E-3</v>
      </c>
      <c r="T5" s="1">
        <f t="shared" si="8"/>
        <v>1.000100010001E-5</v>
      </c>
      <c r="U5" s="1">
        <f t="shared" si="9"/>
        <v>8.1428631493888979</v>
      </c>
      <c r="V5" s="1">
        <f t="shared" si="10"/>
        <v>5.0000000000000001E-3</v>
      </c>
    </row>
    <row r="6" spans="1:27" x14ac:dyDescent="0.3">
      <c r="A6" s="1">
        <v>29.96</v>
      </c>
      <c r="B6" s="1">
        <v>7.47</v>
      </c>
      <c r="C6" s="1">
        <v>10.54</v>
      </c>
      <c r="D6" s="1">
        <v>7.47</v>
      </c>
      <c r="E6" s="1">
        <v>7.54</v>
      </c>
      <c r="G6" s="1">
        <f t="shared" si="0"/>
        <v>302.95999999999998</v>
      </c>
      <c r="H6" s="1">
        <f t="shared" si="1"/>
        <v>3.0699999999999994</v>
      </c>
      <c r="I6" s="1">
        <f t="shared" si="2"/>
        <v>7.0000000000000284E-2</v>
      </c>
      <c r="J6" s="2">
        <f t="shared" si="3"/>
        <v>4041.5121599999993</v>
      </c>
      <c r="K6" s="2">
        <f t="shared" si="4"/>
        <v>20.207560799999996</v>
      </c>
      <c r="L6" s="1">
        <f t="shared" si="5"/>
        <v>0.01</v>
      </c>
      <c r="N6" s="1">
        <v>302.95999999999998</v>
      </c>
      <c r="O6" s="1">
        <f t="shared" si="6"/>
        <v>0.01</v>
      </c>
      <c r="P6" s="1">
        <v>4041.5121599999993</v>
      </c>
      <c r="Q6" s="1">
        <v>20.207560799999996</v>
      </c>
      <c r="S6" s="1">
        <f t="shared" si="7"/>
        <v>3.3007657776604176E-3</v>
      </c>
      <c r="T6" s="1">
        <f t="shared" si="8"/>
        <v>9.9022973329812522E-6</v>
      </c>
      <c r="U6" s="1">
        <f t="shared" si="9"/>
        <v>8.3043741979532406</v>
      </c>
      <c r="V6" s="1">
        <f t="shared" si="10"/>
        <v>5.0000000000000001E-3</v>
      </c>
    </row>
    <row r="7" spans="1:27" x14ac:dyDescent="0.3">
      <c r="A7" s="1">
        <v>32.07</v>
      </c>
      <c r="B7" s="1">
        <v>7.28</v>
      </c>
      <c r="C7" s="1">
        <v>10.75</v>
      </c>
      <c r="D7" s="1">
        <v>7.39</v>
      </c>
      <c r="E7" s="1">
        <v>7.28</v>
      </c>
      <c r="G7" s="1">
        <f t="shared" si="0"/>
        <v>305.07</v>
      </c>
      <c r="H7" s="1">
        <f t="shared" si="1"/>
        <v>3.4699999999999998</v>
      </c>
      <c r="I7" s="1">
        <f t="shared" si="2"/>
        <v>0.10999999999999943</v>
      </c>
      <c r="J7" s="2">
        <f t="shared" si="3"/>
        <v>4565.06736</v>
      </c>
      <c r="K7" s="2">
        <f t="shared" si="4"/>
        <v>22.825336799999999</v>
      </c>
      <c r="L7" s="1">
        <f t="shared" si="5"/>
        <v>0.01</v>
      </c>
      <c r="N7" s="1">
        <v>305.07</v>
      </c>
      <c r="O7" s="1">
        <f t="shared" si="6"/>
        <v>0.01</v>
      </c>
      <c r="P7" s="1">
        <v>4565.06736</v>
      </c>
      <c r="Q7" s="1">
        <v>22.825336799999999</v>
      </c>
      <c r="S7" s="1">
        <f t="shared" si="7"/>
        <v>3.2779362113613268E-3</v>
      </c>
      <c r="T7" s="1">
        <f t="shared" si="8"/>
        <v>9.8338086340839812E-6</v>
      </c>
      <c r="U7" s="1">
        <f t="shared" si="9"/>
        <v>8.4261885486704777</v>
      </c>
      <c r="V7" s="1">
        <f t="shared" si="10"/>
        <v>5.0000000000000001E-3</v>
      </c>
    </row>
    <row r="8" spans="1:27" x14ac:dyDescent="0.3">
      <c r="A8" s="1">
        <v>34.01</v>
      </c>
      <c r="B8" s="1">
        <v>7.12</v>
      </c>
      <c r="C8" s="1">
        <v>10.97</v>
      </c>
      <c r="D8" s="1">
        <v>7.19</v>
      </c>
      <c r="E8" s="1">
        <v>7.12</v>
      </c>
      <c r="G8" s="1">
        <f t="shared" si="0"/>
        <v>307.01</v>
      </c>
      <c r="H8" s="1">
        <f t="shared" si="1"/>
        <v>3.8500000000000005</v>
      </c>
      <c r="I8" s="1">
        <f t="shared" si="2"/>
        <v>7.0000000000000284E-2</v>
      </c>
      <c r="J8" s="2">
        <f t="shared" si="3"/>
        <v>5070.0888000000014</v>
      </c>
      <c r="K8" s="2">
        <f t="shared" si="4"/>
        <v>25.350444000000007</v>
      </c>
      <c r="L8" s="1">
        <f t="shared" si="5"/>
        <v>0.01</v>
      </c>
      <c r="N8" s="1">
        <v>307.01</v>
      </c>
      <c r="O8" s="1">
        <f t="shared" si="6"/>
        <v>0.01</v>
      </c>
      <c r="P8" s="1">
        <v>5070.0888000000014</v>
      </c>
      <c r="Q8" s="1">
        <v>25.350444000000007</v>
      </c>
      <c r="S8" s="1">
        <f t="shared" si="7"/>
        <v>3.2572228917624835E-3</v>
      </c>
      <c r="T8" s="1">
        <f t="shared" si="8"/>
        <v>9.7716686752874499E-6</v>
      </c>
      <c r="U8" s="1">
        <f t="shared" si="9"/>
        <v>8.5311136112247468</v>
      </c>
      <c r="V8" s="1">
        <f t="shared" si="10"/>
        <v>5.0000000000000001E-3</v>
      </c>
    </row>
    <row r="9" spans="1:27" x14ac:dyDescent="0.3">
      <c r="A9" s="1">
        <v>36.03</v>
      </c>
      <c r="B9" s="1">
        <v>6.86</v>
      </c>
      <c r="C9" s="1">
        <v>11.17</v>
      </c>
      <c r="D9" s="1">
        <v>6.86</v>
      </c>
      <c r="E9" s="1">
        <v>6.98</v>
      </c>
      <c r="G9" s="1">
        <f t="shared" si="0"/>
        <v>309.02999999999997</v>
      </c>
      <c r="H9" s="1">
        <f t="shared" si="1"/>
        <v>4.3099999999999996</v>
      </c>
      <c r="I9" s="1">
        <f t="shared" si="2"/>
        <v>0.12000000000000011</v>
      </c>
      <c r="J9" s="2">
        <f t="shared" si="3"/>
        <v>5671.7852800000001</v>
      </c>
      <c r="K9" s="2">
        <f t="shared" si="4"/>
        <v>28.358926400000001</v>
      </c>
      <c r="L9" s="1">
        <f t="shared" si="5"/>
        <v>0.01</v>
      </c>
      <c r="N9" s="1">
        <v>309.02999999999997</v>
      </c>
      <c r="O9" s="1">
        <f t="shared" si="6"/>
        <v>0.01</v>
      </c>
      <c r="P9" s="1">
        <v>5671.7852800000001</v>
      </c>
      <c r="Q9" s="1">
        <v>28.358926400000001</v>
      </c>
      <c r="S9" s="1">
        <f t="shared" si="7"/>
        <v>3.2359317865579395E-3</v>
      </c>
      <c r="T9" s="1">
        <f t="shared" si="8"/>
        <v>9.7077953596738184E-6</v>
      </c>
      <c r="U9" s="1">
        <f t="shared" si="9"/>
        <v>8.6432592113600002</v>
      </c>
      <c r="V9" s="1">
        <f t="shared" si="10"/>
        <v>5.0000000000000001E-3</v>
      </c>
    </row>
    <row r="10" spans="1:27" x14ac:dyDescent="0.3">
      <c r="A10" s="1">
        <v>38.04</v>
      </c>
      <c r="B10" s="1">
        <v>6.61</v>
      </c>
      <c r="C10" s="1">
        <v>11.47</v>
      </c>
      <c r="D10" s="1">
        <v>6.61</v>
      </c>
      <c r="E10" s="1">
        <v>6.79</v>
      </c>
      <c r="G10" s="1">
        <f t="shared" si="0"/>
        <v>311.04000000000002</v>
      </c>
      <c r="H10" s="1">
        <f t="shared" si="1"/>
        <v>4.8600000000000003</v>
      </c>
      <c r="I10" s="1">
        <f t="shared" si="2"/>
        <v>0.17999999999999972</v>
      </c>
      <c r="J10" s="2">
        <f t="shared" si="3"/>
        <v>6391.183680000001</v>
      </c>
      <c r="K10" s="2">
        <f t="shared" si="4"/>
        <v>31.955918400000005</v>
      </c>
      <c r="L10" s="1">
        <f t="shared" si="5"/>
        <v>0.01</v>
      </c>
      <c r="N10" s="1">
        <v>311.04000000000002</v>
      </c>
      <c r="O10" s="1">
        <f t="shared" si="6"/>
        <v>0.01</v>
      </c>
      <c r="P10" s="1">
        <v>6391.183680000001</v>
      </c>
      <c r="Q10" s="1">
        <v>31.955918400000005</v>
      </c>
      <c r="S10" s="1">
        <f t="shared" si="7"/>
        <v>3.2150205761316869E-3</v>
      </c>
      <c r="T10" s="1">
        <f t="shared" si="8"/>
        <v>9.6450617283950615E-6</v>
      </c>
      <c r="U10" s="1">
        <f t="shared" si="9"/>
        <v>8.7626747696534952</v>
      </c>
      <c r="V10" s="1">
        <f t="shared" si="10"/>
        <v>5.0000000000000001E-3</v>
      </c>
    </row>
    <row r="11" spans="1:27" x14ac:dyDescent="0.3">
      <c r="A11" s="1">
        <v>40.04</v>
      </c>
      <c r="B11" s="1">
        <v>6.45</v>
      </c>
      <c r="C11" s="1">
        <v>11.63</v>
      </c>
      <c r="D11" s="1">
        <v>6.45</v>
      </c>
      <c r="E11" s="1">
        <v>6.49</v>
      </c>
      <c r="G11" s="1">
        <f t="shared" si="0"/>
        <v>313.04000000000002</v>
      </c>
      <c r="H11" s="1">
        <f t="shared" si="1"/>
        <v>5.1800000000000006</v>
      </c>
      <c r="I11" s="1">
        <f t="shared" si="2"/>
        <v>4.0000000000000036E-2</v>
      </c>
      <c r="J11" s="2">
        <f t="shared" si="3"/>
        <v>6826.8838400000013</v>
      </c>
      <c r="K11" s="2">
        <f t="shared" si="4"/>
        <v>34.134419200000011</v>
      </c>
      <c r="L11" s="1">
        <f t="shared" si="5"/>
        <v>0.01</v>
      </c>
      <c r="N11" s="1">
        <v>313.04000000000002</v>
      </c>
      <c r="O11" s="1">
        <f t="shared" si="6"/>
        <v>0.01</v>
      </c>
      <c r="P11" s="1">
        <v>6826.8838400000013</v>
      </c>
      <c r="Q11" s="1">
        <v>34.134419200000011</v>
      </c>
      <c r="S11" s="1">
        <f t="shared" si="7"/>
        <v>3.1944799386659849E-3</v>
      </c>
      <c r="T11" s="1">
        <f t="shared" si="8"/>
        <v>9.5834398159979553E-6</v>
      </c>
      <c r="U11" s="1">
        <f t="shared" si="9"/>
        <v>8.8286236024793272</v>
      </c>
      <c r="V11" s="1">
        <f t="shared" si="10"/>
        <v>5.000000000000001E-3</v>
      </c>
    </row>
    <row r="12" spans="1:27" x14ac:dyDescent="0.3">
      <c r="A12" s="1">
        <v>42.03</v>
      </c>
      <c r="B12" s="1">
        <v>6.04</v>
      </c>
      <c r="C12" s="1">
        <v>12.1</v>
      </c>
      <c r="D12" s="1">
        <v>6.04</v>
      </c>
      <c r="E12" s="1">
        <v>6.17</v>
      </c>
      <c r="G12" s="1">
        <f t="shared" si="0"/>
        <v>315.02999999999997</v>
      </c>
      <c r="H12" s="1">
        <f t="shared" si="1"/>
        <v>6.06</v>
      </c>
      <c r="I12" s="1">
        <f t="shared" si="2"/>
        <v>0.12999999999999989</v>
      </c>
      <c r="J12" s="2">
        <f t="shared" si="3"/>
        <v>7978.5092800000002</v>
      </c>
      <c r="K12" s="2">
        <f t="shared" si="4"/>
        <v>39.892546400000001</v>
      </c>
      <c r="L12" s="1">
        <f t="shared" si="5"/>
        <v>0.01</v>
      </c>
      <c r="N12" s="1">
        <v>315.02999999999997</v>
      </c>
      <c r="O12" s="1">
        <f t="shared" si="6"/>
        <v>0.01</v>
      </c>
      <c r="P12" s="1">
        <v>7978.5092800000002</v>
      </c>
      <c r="Q12" s="1">
        <v>39.892546400000001</v>
      </c>
      <c r="S12" s="1">
        <f t="shared" si="7"/>
        <v>3.1743008602355335E-3</v>
      </c>
      <c r="T12" s="1">
        <f t="shared" si="8"/>
        <v>9.5229025807066003E-6</v>
      </c>
      <c r="U12" s="1">
        <f t="shared" si="9"/>
        <v>8.9845068659757068</v>
      </c>
      <c r="V12" s="1">
        <f t="shared" si="10"/>
        <v>5.0000000000000001E-3</v>
      </c>
    </row>
    <row r="13" spans="1:27" x14ac:dyDescent="0.3">
      <c r="A13" s="1">
        <v>44.07</v>
      </c>
      <c r="B13" s="1">
        <v>5.73</v>
      </c>
      <c r="C13" s="1">
        <v>12.33</v>
      </c>
      <c r="D13" s="1">
        <v>5.73</v>
      </c>
      <c r="E13" s="1">
        <v>5.82</v>
      </c>
      <c r="G13" s="1">
        <f t="shared" si="0"/>
        <v>317.07</v>
      </c>
      <c r="H13" s="1">
        <f t="shared" si="1"/>
        <v>6.6</v>
      </c>
      <c r="I13" s="1">
        <f t="shared" si="2"/>
        <v>8.9999999999999858E-2</v>
      </c>
      <c r="J13" s="2">
        <f t="shared" si="3"/>
        <v>8694.5208000000002</v>
      </c>
      <c r="K13" s="2">
        <f t="shared" si="4"/>
        <v>43.472604000000004</v>
      </c>
      <c r="L13" s="1">
        <f t="shared" si="5"/>
        <v>0.01</v>
      </c>
      <c r="N13" s="1">
        <v>317.07</v>
      </c>
      <c r="O13" s="1">
        <f t="shared" si="6"/>
        <v>0.01</v>
      </c>
      <c r="P13" s="1">
        <v>8694.5208000000002</v>
      </c>
      <c r="Q13" s="1">
        <v>43.472604000000004</v>
      </c>
      <c r="S13" s="1">
        <f t="shared" si="7"/>
        <v>3.1538776926230802E-3</v>
      </c>
      <c r="T13" s="1">
        <f t="shared" si="8"/>
        <v>9.4616330778692411E-6</v>
      </c>
      <c r="U13" s="1">
        <f t="shared" si="9"/>
        <v>9.0704483131362448</v>
      </c>
      <c r="V13" s="1">
        <f t="shared" si="10"/>
        <v>5.0000000000000001E-3</v>
      </c>
    </row>
    <row r="14" spans="1:27" x14ac:dyDescent="0.3">
      <c r="A14" s="1">
        <v>46.03</v>
      </c>
      <c r="B14" s="1">
        <v>5.33</v>
      </c>
      <c r="C14" s="1">
        <v>12.78</v>
      </c>
      <c r="D14" s="1">
        <v>5.46</v>
      </c>
      <c r="E14" s="1">
        <v>5.33</v>
      </c>
      <c r="G14" s="1">
        <f t="shared" si="0"/>
        <v>319.02999999999997</v>
      </c>
      <c r="H14" s="1">
        <f t="shared" si="1"/>
        <v>7.4499999999999993</v>
      </c>
      <c r="I14" s="1">
        <f t="shared" si="2"/>
        <v>0.12999999999999989</v>
      </c>
      <c r="J14" s="2">
        <f t="shared" si="3"/>
        <v>9811.4856</v>
      </c>
      <c r="K14" s="2">
        <f t="shared" si="4"/>
        <v>49.057428000000002</v>
      </c>
      <c r="L14" s="1">
        <f t="shared" si="5"/>
        <v>0.01</v>
      </c>
      <c r="N14" s="1">
        <v>319.02999999999997</v>
      </c>
      <c r="O14" s="1">
        <f t="shared" si="6"/>
        <v>0.01</v>
      </c>
      <c r="P14" s="1">
        <v>9811.4856</v>
      </c>
      <c r="Q14" s="1">
        <v>49.057428000000002</v>
      </c>
      <c r="S14" s="1">
        <f t="shared" si="7"/>
        <v>3.1345014575431779E-3</v>
      </c>
      <c r="T14" s="1">
        <f t="shared" si="8"/>
        <v>9.4035043726295344E-6</v>
      </c>
      <c r="U14" s="1">
        <f t="shared" si="9"/>
        <v>9.1913089784028053</v>
      </c>
      <c r="V14" s="1">
        <f t="shared" si="10"/>
        <v>5.0000000000000001E-3</v>
      </c>
    </row>
    <row r="15" spans="1:27" x14ac:dyDescent="0.3">
      <c r="A15" s="1">
        <v>48.02</v>
      </c>
      <c r="B15" s="1">
        <v>5.01</v>
      </c>
      <c r="C15" s="1">
        <v>13.12</v>
      </c>
      <c r="D15" s="1">
        <v>5.01</v>
      </c>
      <c r="E15" s="1">
        <v>5.0599999999999996</v>
      </c>
      <c r="G15" s="1">
        <f t="shared" si="0"/>
        <v>321.02</v>
      </c>
      <c r="H15" s="1">
        <f t="shared" si="1"/>
        <v>8.11</v>
      </c>
      <c r="I15" s="1">
        <f t="shared" si="2"/>
        <v>4.9999999999999822E-2</v>
      </c>
      <c r="J15" s="2">
        <f t="shared" si="3"/>
        <v>10689.659680000001</v>
      </c>
      <c r="K15" s="2">
        <f t="shared" si="4"/>
        <v>53.448298400000006</v>
      </c>
      <c r="L15" s="1">
        <f t="shared" si="5"/>
        <v>0.01</v>
      </c>
      <c r="N15" s="1">
        <v>321.02</v>
      </c>
      <c r="O15" s="1">
        <f t="shared" si="6"/>
        <v>0.01</v>
      </c>
      <c r="P15" s="1">
        <v>10689.659680000001</v>
      </c>
      <c r="Q15" s="1">
        <v>53.448298400000006</v>
      </c>
      <c r="S15" s="1">
        <f t="shared" si="7"/>
        <v>3.1150707121051649E-3</v>
      </c>
      <c r="T15" s="1">
        <f t="shared" si="8"/>
        <v>9.3452121363154951E-6</v>
      </c>
      <c r="U15" s="1">
        <f t="shared" si="9"/>
        <v>9.2770321681521857</v>
      </c>
      <c r="V15" s="1">
        <f t="shared" si="10"/>
        <v>5.0000000000000001E-3</v>
      </c>
    </row>
    <row r="16" spans="1:27" x14ac:dyDescent="0.3">
      <c r="A16" s="1">
        <v>50.04</v>
      </c>
      <c r="B16" s="1">
        <v>4.68</v>
      </c>
      <c r="C16" s="1">
        <v>13.53</v>
      </c>
      <c r="D16" s="1">
        <v>4.68</v>
      </c>
      <c r="E16" s="1">
        <v>4.6500000000000004</v>
      </c>
      <c r="G16" s="1">
        <f t="shared" si="0"/>
        <v>323.04000000000002</v>
      </c>
      <c r="H16" s="1">
        <f t="shared" si="1"/>
        <v>8.85</v>
      </c>
      <c r="I16" s="1">
        <f t="shared" si="2"/>
        <v>2.9999999999999361E-2</v>
      </c>
      <c r="J16" s="2">
        <f t="shared" si="3"/>
        <v>11667.4488</v>
      </c>
      <c r="K16" s="2">
        <f t="shared" si="4"/>
        <v>58.337243999999998</v>
      </c>
      <c r="L16" s="1">
        <f t="shared" si="5"/>
        <v>0.01</v>
      </c>
      <c r="N16" s="1">
        <v>323.04000000000002</v>
      </c>
      <c r="O16" s="1">
        <f t="shared" si="6"/>
        <v>0.01</v>
      </c>
      <c r="P16" s="1">
        <v>11667.4488</v>
      </c>
      <c r="Q16" s="1">
        <v>58.337243999999998</v>
      </c>
      <c r="S16" s="1">
        <f t="shared" si="7"/>
        <v>3.0955918771669142E-3</v>
      </c>
      <c r="T16" s="1">
        <f t="shared" si="8"/>
        <v>9.2867756315007421E-6</v>
      </c>
      <c r="U16" s="1">
        <f t="shared" si="9"/>
        <v>9.3645580895563612</v>
      </c>
      <c r="V16" s="1">
        <f t="shared" si="10"/>
        <v>5.0000000000000001E-3</v>
      </c>
    </row>
    <row r="17" spans="1:22" x14ac:dyDescent="0.3">
      <c r="A17" s="1">
        <v>52.03</v>
      </c>
      <c r="B17" s="1">
        <v>4.07</v>
      </c>
      <c r="C17" s="1">
        <v>14.01</v>
      </c>
      <c r="D17" s="1">
        <v>4.07</v>
      </c>
      <c r="E17" s="1">
        <v>4.04</v>
      </c>
      <c r="G17" s="1">
        <f t="shared" si="0"/>
        <v>325.02999999999997</v>
      </c>
      <c r="H17" s="1">
        <f t="shared" si="1"/>
        <v>9.94</v>
      </c>
      <c r="I17" s="1">
        <f t="shared" si="2"/>
        <v>3.0000000000000249E-2</v>
      </c>
      <c r="J17" s="2">
        <f t="shared" si="3"/>
        <v>13104.818719999999</v>
      </c>
      <c r="K17" s="2">
        <f t="shared" si="4"/>
        <v>65.5240936</v>
      </c>
      <c r="L17" s="1">
        <f t="shared" si="5"/>
        <v>0.01</v>
      </c>
      <c r="N17" s="1">
        <v>325.02999999999997</v>
      </c>
      <c r="O17" s="1">
        <f t="shared" si="6"/>
        <v>0.01</v>
      </c>
      <c r="P17" s="1">
        <v>13104.818719999999</v>
      </c>
      <c r="Q17" s="1">
        <v>65.5240936</v>
      </c>
      <c r="S17" s="1">
        <f t="shared" si="7"/>
        <v>3.0766390794695875E-3</v>
      </c>
      <c r="T17" s="1">
        <f t="shared" si="8"/>
        <v>9.2299172384087624E-6</v>
      </c>
      <c r="U17" s="1">
        <f t="shared" si="9"/>
        <v>9.4807352827736207</v>
      </c>
      <c r="V17" s="1">
        <f t="shared" si="10"/>
        <v>5.0000000000000001E-3</v>
      </c>
    </row>
    <row r="18" spans="1:22" x14ac:dyDescent="0.3">
      <c r="A18" s="1">
        <v>54.03</v>
      </c>
      <c r="B18" s="1">
        <v>3.66</v>
      </c>
      <c r="C18" s="1">
        <v>14.06</v>
      </c>
      <c r="D18" s="1">
        <v>3.66</v>
      </c>
      <c r="E18" s="1">
        <v>3.71</v>
      </c>
      <c r="G18" s="1">
        <f t="shared" si="0"/>
        <v>327.02999999999997</v>
      </c>
      <c r="H18" s="1">
        <f t="shared" si="1"/>
        <v>10.4</v>
      </c>
      <c r="I18" s="1">
        <f t="shared" si="2"/>
        <v>4.9999999999999822E-2</v>
      </c>
      <c r="J18" s="2">
        <f t="shared" si="3"/>
        <v>13709.455200000002</v>
      </c>
      <c r="K18" s="2">
        <f t="shared" si="4"/>
        <v>68.547276000000011</v>
      </c>
      <c r="L18" s="1">
        <f t="shared" si="5"/>
        <v>0.01</v>
      </c>
      <c r="N18" s="1">
        <v>327.02999999999997</v>
      </c>
      <c r="O18" s="1">
        <f t="shared" si="6"/>
        <v>0.01</v>
      </c>
      <c r="P18" s="1">
        <v>13709.455200000002</v>
      </c>
      <c r="Q18" s="1">
        <v>68.547276000000011</v>
      </c>
      <c r="S18" s="1">
        <f t="shared" si="7"/>
        <v>3.0578234412745012E-3</v>
      </c>
      <c r="T18" s="1">
        <f t="shared" si="8"/>
        <v>9.1734703238235036E-6</v>
      </c>
      <c r="U18" s="1">
        <f t="shared" si="9"/>
        <v>9.5258410343488649</v>
      </c>
      <c r="V18" s="1">
        <f t="shared" si="10"/>
        <v>5.0000000000000001E-3</v>
      </c>
    </row>
    <row r="19" spans="1:22" x14ac:dyDescent="0.3">
      <c r="A19" s="1">
        <v>56.02</v>
      </c>
      <c r="B19" s="1">
        <v>3.06</v>
      </c>
      <c r="C19" s="1">
        <v>15.06</v>
      </c>
      <c r="D19" s="1">
        <v>3.06</v>
      </c>
      <c r="E19" s="1">
        <v>3.11</v>
      </c>
      <c r="G19" s="1">
        <f t="shared" si="0"/>
        <v>329.02</v>
      </c>
      <c r="H19" s="1">
        <f t="shared" si="1"/>
        <v>12</v>
      </c>
      <c r="I19" s="1">
        <f t="shared" si="2"/>
        <v>4.9999999999999822E-2</v>
      </c>
      <c r="J19" s="2">
        <f t="shared" si="3"/>
        <v>15819.356000000002</v>
      </c>
      <c r="K19" s="2">
        <f t="shared" si="4"/>
        <v>79.09678000000001</v>
      </c>
      <c r="L19" s="1">
        <f t="shared" si="5"/>
        <v>0.01</v>
      </c>
      <c r="N19" s="1">
        <v>329.02</v>
      </c>
      <c r="O19" s="1">
        <f t="shared" si="6"/>
        <v>0.01</v>
      </c>
      <c r="P19" s="1">
        <v>15819.356000000002</v>
      </c>
      <c r="Q19" s="1">
        <v>79.09678000000001</v>
      </c>
      <c r="S19" s="1">
        <f t="shared" si="7"/>
        <v>3.0393289161753088E-3</v>
      </c>
      <c r="T19" s="1">
        <f t="shared" si="8"/>
        <v>9.1179867485259274E-6</v>
      </c>
      <c r="U19" s="1">
        <f t="shared" si="9"/>
        <v>9.6689895325284514</v>
      </c>
      <c r="V19" s="1">
        <f t="shared" si="10"/>
        <v>5.0000000000000001E-3</v>
      </c>
    </row>
    <row r="20" spans="1:22" x14ac:dyDescent="0.3">
      <c r="A20" s="1">
        <v>58.04</v>
      </c>
      <c r="B20" s="1">
        <v>2.48</v>
      </c>
      <c r="C20" s="1">
        <v>15.69</v>
      </c>
      <c r="D20" s="1">
        <v>2.48</v>
      </c>
      <c r="E20" s="1">
        <v>2.56</v>
      </c>
      <c r="G20" s="1">
        <f t="shared" si="0"/>
        <v>331.04</v>
      </c>
      <c r="H20" s="1">
        <f t="shared" si="1"/>
        <v>13.209999999999999</v>
      </c>
      <c r="I20" s="1">
        <f t="shared" si="2"/>
        <v>8.0000000000000071E-2</v>
      </c>
      <c r="J20" s="2">
        <f t="shared" si="3"/>
        <v>17412.028480000001</v>
      </c>
      <c r="K20" s="2">
        <f t="shared" si="4"/>
        <v>87.060142400000004</v>
      </c>
      <c r="L20" s="1">
        <f t="shared" si="5"/>
        <v>0.01</v>
      </c>
      <c r="N20" s="1">
        <v>331.04</v>
      </c>
      <c r="O20" s="1">
        <f t="shared" si="6"/>
        <v>0.01</v>
      </c>
      <c r="P20" s="1">
        <v>17412.028480000001</v>
      </c>
      <c r="Q20" s="1">
        <v>87.060142400000004</v>
      </c>
      <c r="S20" s="1">
        <f t="shared" si="7"/>
        <v>3.0207829869502174E-3</v>
      </c>
      <c r="T20" s="1">
        <f t="shared" si="8"/>
        <v>9.0623489608506525E-6</v>
      </c>
      <c r="U20" s="1">
        <f t="shared" si="9"/>
        <v>9.7649165383244227</v>
      </c>
      <c r="V20" s="1">
        <f t="shared" si="10"/>
        <v>5.0000000000000001E-3</v>
      </c>
    </row>
    <row r="21" spans="1:22" x14ac:dyDescent="0.3">
      <c r="A21" s="1">
        <v>60.02</v>
      </c>
      <c r="B21" s="1">
        <v>1.85</v>
      </c>
      <c r="C21" s="1">
        <v>16.34</v>
      </c>
      <c r="D21" s="1">
        <v>1.85</v>
      </c>
      <c r="E21" s="1">
        <v>1.93</v>
      </c>
      <c r="G21" s="1">
        <f t="shared" si="0"/>
        <v>333.02</v>
      </c>
      <c r="H21" s="1">
        <f t="shared" si="1"/>
        <v>14.49</v>
      </c>
      <c r="I21" s="1">
        <f t="shared" si="2"/>
        <v>7.9999999999999849E-2</v>
      </c>
      <c r="J21" s="2">
        <f t="shared" si="3"/>
        <v>19099.949120000001</v>
      </c>
      <c r="K21" s="2">
        <f t="shared" si="4"/>
        <v>95.499745600000011</v>
      </c>
      <c r="L21" s="1">
        <f t="shared" si="5"/>
        <v>0.01</v>
      </c>
      <c r="N21" s="1">
        <v>333.02</v>
      </c>
      <c r="O21" s="1">
        <f t="shared" si="6"/>
        <v>0.01</v>
      </c>
      <c r="P21" s="1">
        <v>19099.949120000001</v>
      </c>
      <c r="Q21" s="1">
        <v>95.499745600000011</v>
      </c>
      <c r="S21" s="1">
        <f t="shared" si="7"/>
        <v>3.0028226532940968E-3</v>
      </c>
      <c r="T21" s="1">
        <f t="shared" si="8"/>
        <v>9.0084679598822913E-6</v>
      </c>
      <c r="U21" s="1">
        <f t="shared" si="9"/>
        <v>9.8574409501568283</v>
      </c>
      <c r="V21" s="1">
        <f t="shared" si="10"/>
        <v>5.0000000000000001E-3</v>
      </c>
    </row>
    <row r="23" spans="1:22" x14ac:dyDescent="0.3">
      <c r="S23" s="1" t="s">
        <v>9</v>
      </c>
    </row>
    <row r="24" spans="1:22" x14ac:dyDescent="0.3">
      <c r="S24" s="1" t="s">
        <v>10</v>
      </c>
    </row>
    <row r="26" spans="1:22" x14ac:dyDescent="0.3">
      <c r="R26" s="1">
        <f>8.31*5182.16</f>
        <v>43063.749600000003</v>
      </c>
      <c r="S26" s="1">
        <f>8.31*30.6</f>
        <v>254.28600000000003</v>
      </c>
      <c r="T26" s="1">
        <f>S26/R26</f>
        <v>5.90487364342282E-3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2021-04-22T12:30:00Z</dcterms:modified>
</cp:coreProperties>
</file>