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ipt\phys\lab145\"/>
    </mc:Choice>
  </mc:AlternateContent>
  <bookViews>
    <workbookView xWindow="0" yWindow="0" windowWidth="17256" windowHeight="51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6" i="1"/>
  <c r="B25" i="1"/>
  <c r="N22" i="1"/>
  <c r="J22" i="1"/>
  <c r="K22" i="1"/>
  <c r="L22" i="1"/>
  <c r="M22" i="1"/>
  <c r="I22" i="1"/>
  <c r="N23" i="1"/>
  <c r="J23" i="1"/>
  <c r="K23" i="1"/>
  <c r="L23" i="1"/>
  <c r="M23" i="1"/>
  <c r="I23" i="1"/>
  <c r="N21" i="1"/>
  <c r="J21" i="1"/>
  <c r="K21" i="1"/>
  <c r="L21" i="1"/>
  <c r="M21" i="1"/>
  <c r="I21" i="1"/>
  <c r="C23" i="1"/>
  <c r="D23" i="1"/>
  <c r="E23" i="1"/>
  <c r="F23" i="1"/>
  <c r="B23" i="1"/>
  <c r="C21" i="1"/>
  <c r="D21" i="1"/>
  <c r="E21" i="1"/>
  <c r="F21" i="1"/>
  <c r="B21" i="1"/>
  <c r="F19" i="1"/>
  <c r="C18" i="1"/>
  <c r="D18" i="1"/>
  <c r="E18" i="1"/>
  <c r="F18" i="1"/>
  <c r="B18" i="1"/>
  <c r="F17" i="1"/>
  <c r="F22" i="1" s="1"/>
  <c r="E17" i="1"/>
  <c r="E22" i="1" s="1"/>
  <c r="D17" i="1"/>
  <c r="D19" i="1" s="1"/>
  <c r="AD7" i="1"/>
  <c r="AD8" i="1"/>
  <c r="AD9" i="1"/>
  <c r="AD10" i="1"/>
  <c r="AD11" i="1"/>
  <c r="AD12" i="1"/>
  <c r="AD13" i="1"/>
  <c r="AD14" i="1"/>
  <c r="AD15" i="1"/>
  <c r="AD6" i="1"/>
  <c r="AE6" i="1"/>
  <c r="AB7" i="1"/>
  <c r="AB8" i="1"/>
  <c r="AB9" i="1"/>
  <c r="AB10" i="1"/>
  <c r="AB11" i="1"/>
  <c r="AB12" i="1"/>
  <c r="AB13" i="1"/>
  <c r="AB14" i="1"/>
  <c r="AB15" i="1"/>
  <c r="AB6" i="1"/>
  <c r="Z7" i="1"/>
  <c r="Z8" i="1"/>
  <c r="Z9" i="1"/>
  <c r="Z10" i="1"/>
  <c r="Z11" i="1"/>
  <c r="Z12" i="1"/>
  <c r="Z13" i="1"/>
  <c r="Z14" i="1"/>
  <c r="Z15" i="1"/>
  <c r="Z6" i="1"/>
  <c r="X7" i="1"/>
  <c r="X8" i="1"/>
  <c r="X9" i="1"/>
  <c r="X10" i="1"/>
  <c r="X11" i="1"/>
  <c r="X12" i="1"/>
  <c r="X13" i="1"/>
  <c r="X14" i="1"/>
  <c r="X15" i="1"/>
  <c r="X6" i="1"/>
  <c r="V7" i="1"/>
  <c r="V8" i="1"/>
  <c r="V9" i="1"/>
  <c r="V10" i="1"/>
  <c r="V11" i="1"/>
  <c r="V12" i="1"/>
  <c r="V13" i="1"/>
  <c r="V14" i="1"/>
  <c r="V15" i="1"/>
  <c r="V6" i="1"/>
  <c r="AA6" i="1"/>
  <c r="Y6" i="1"/>
  <c r="C17" i="1" s="1"/>
  <c r="W6" i="1"/>
  <c r="B17" i="1" s="1"/>
  <c r="AC6" i="1"/>
  <c r="T6" i="1"/>
  <c r="S14" i="1"/>
  <c r="S15" i="1"/>
  <c r="S7" i="1"/>
  <c r="S8" i="1"/>
  <c r="S9" i="1"/>
  <c r="S10" i="1"/>
  <c r="S11" i="1"/>
  <c r="S12" i="1"/>
  <c r="S13" i="1"/>
  <c r="S6" i="1"/>
  <c r="R6" i="1"/>
  <c r="Q7" i="1"/>
  <c r="Q8" i="1"/>
  <c r="Q9" i="1"/>
  <c r="Q10" i="1"/>
  <c r="Q11" i="1"/>
  <c r="Q12" i="1"/>
  <c r="Q13" i="1"/>
  <c r="Q14" i="1"/>
  <c r="Q15" i="1"/>
  <c r="Q6" i="1"/>
  <c r="P6" i="1"/>
  <c r="O7" i="1"/>
  <c r="O8" i="1"/>
  <c r="O9" i="1"/>
  <c r="O10" i="1"/>
  <c r="O11" i="1"/>
  <c r="O12" i="1"/>
  <c r="O13" i="1"/>
  <c r="O14" i="1"/>
  <c r="O15" i="1"/>
  <c r="O6" i="1"/>
  <c r="N6" i="1"/>
  <c r="M7" i="1"/>
  <c r="M8" i="1"/>
  <c r="M9" i="1"/>
  <c r="M10" i="1"/>
  <c r="M11" i="1"/>
  <c r="M12" i="1"/>
  <c r="M13" i="1"/>
  <c r="M14" i="1"/>
  <c r="M15" i="1"/>
  <c r="M6" i="1"/>
  <c r="L6" i="1"/>
  <c r="K7" i="1"/>
  <c r="K8" i="1"/>
  <c r="K9" i="1"/>
  <c r="K10" i="1"/>
  <c r="K11" i="1"/>
  <c r="K12" i="1"/>
  <c r="K13" i="1"/>
  <c r="K14" i="1"/>
  <c r="K15" i="1"/>
  <c r="K6" i="1"/>
  <c r="J6" i="1"/>
  <c r="I7" i="1"/>
  <c r="I8" i="1"/>
  <c r="I9" i="1"/>
  <c r="I10" i="1"/>
  <c r="I11" i="1"/>
  <c r="I12" i="1"/>
  <c r="I13" i="1"/>
  <c r="I14" i="1"/>
  <c r="I15" i="1"/>
  <c r="I6" i="1"/>
  <c r="C22" i="1" l="1"/>
  <c r="C19" i="1"/>
  <c r="B22" i="1"/>
  <c r="B19" i="1"/>
  <c r="D22" i="1"/>
  <c r="E19" i="1"/>
  <c r="C4" i="1"/>
  <c r="D4" i="1"/>
  <c r="E4" i="1"/>
  <c r="F4" i="1"/>
  <c r="F5" i="1" s="1"/>
  <c r="B4" i="1"/>
  <c r="B5" i="1" s="1"/>
  <c r="E5" i="1"/>
  <c r="D5" i="1"/>
  <c r="C5" i="1"/>
</calcChain>
</file>

<file path=xl/sharedStrings.xml><?xml version="1.0" encoding="utf-8"?>
<sst xmlns="http://schemas.openxmlformats.org/spreadsheetml/2006/main" count="28" uniqueCount="28">
  <si>
    <t>Массы 
грузов, г</t>
  </si>
  <si>
    <t>Нагрузки, Н</t>
  </si>
  <si>
    <t>Масса подвеса, г</t>
  </si>
  <si>
    <t>1002.3</t>
  </si>
  <si>
    <t>1 Гармоника, Гц</t>
  </si>
  <si>
    <t>2 Гармоника, Гц</t>
  </si>
  <si>
    <t>3 Гармоника, Гц</t>
  </si>
  <si>
    <t>4 Гармоника, Гц</t>
  </si>
  <si>
    <t>5 Гармоника, Гц</t>
  </si>
  <si>
    <t>6 Гармоника, Гц</t>
  </si>
  <si>
    <t>7 Гармоника, Гц</t>
  </si>
  <si>
    <t>8 Гармоника, Гц</t>
  </si>
  <si>
    <t>9 Гармоника, Гц</t>
  </si>
  <si>
    <t>10 Гармоника, Гц</t>
  </si>
  <si>
    <t>Величина нагрузки, Н
/ Номера гармоник</t>
  </si>
  <si>
    <t>Коэффициенты
наклона</t>
  </si>
  <si>
    <t>Погрешность
вычисления
коэффициента
налокна</t>
  </si>
  <si>
    <t>Скорость U=2lk</t>
  </si>
  <si>
    <t>Относительная погрешность</t>
  </si>
  <si>
    <t>Скорость</t>
  </si>
  <si>
    <t>Нагрузка</t>
  </si>
  <si>
    <t>Данные для графика</t>
  </si>
  <si>
    <t xml:space="preserve">Погрешность </t>
  </si>
  <si>
    <t>Коэффициент наклона</t>
  </si>
  <si>
    <t>Погрешность
вычисления
коэффициента
 наклона</t>
  </si>
  <si>
    <t>Погонная плотность</t>
  </si>
  <si>
    <t>Погрешность 
определения
 погонной плотности</t>
  </si>
  <si>
    <t>Погонная плотность 566+-9 мг/м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</si>
</sst>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6" formatCode="0.0000"/>
    <numFmt numFmtId="167" formatCode="0.0000%"/>
    <numFmt numFmtId="172" formatCode="0.0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topLeftCell="A12" zoomScale="80" zoomScaleNormal="80" workbookViewId="0">
      <selection activeCell="A5" sqref="A5:F5"/>
    </sheetView>
  </sheetViews>
  <sheetFormatPr defaultRowHeight="14.4" x14ac:dyDescent="0.3"/>
  <cols>
    <col min="1" max="1" width="21.21875" style="1" customWidth="1"/>
    <col min="2" max="6" width="12.77734375" style="1" customWidth="1"/>
    <col min="7" max="33" width="9.5546875" style="1" customWidth="1"/>
    <col min="34" max="16384" width="8.88671875" style="1"/>
  </cols>
  <sheetData>
    <row r="1" spans="1:3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31" x14ac:dyDescent="0.3">
      <c r="A2" s="6" t="s">
        <v>2</v>
      </c>
      <c r="B2" s="4">
        <v>117.6</v>
      </c>
      <c r="C2" s="4">
        <v>117.6</v>
      </c>
      <c r="D2" s="4">
        <v>117.6</v>
      </c>
      <c r="E2" s="4">
        <v>117.6</v>
      </c>
      <c r="F2" s="4">
        <v>117.6</v>
      </c>
      <c r="H2" s="2"/>
    </row>
    <row r="3" spans="1:31" ht="28.8" x14ac:dyDescent="0.3">
      <c r="A3" s="5" t="s">
        <v>0</v>
      </c>
      <c r="B3" s="4">
        <v>462</v>
      </c>
      <c r="C3" s="4">
        <v>941.5</v>
      </c>
      <c r="D3" s="4">
        <v>1423</v>
      </c>
      <c r="E3" s="4">
        <v>1915.8</v>
      </c>
      <c r="F3" s="4">
        <v>2409.3000000000002</v>
      </c>
    </row>
    <row r="4" spans="1:31" x14ac:dyDescent="0.3">
      <c r="A4" s="6" t="s">
        <v>1</v>
      </c>
      <c r="B4" s="4">
        <f>(B3+B2)*0.00981</f>
        <v>5.6858759999999995</v>
      </c>
      <c r="C4" s="4">
        <f t="shared" ref="C4:F4" si="0">(C3+C2)*0.00981</f>
        <v>10.389770999999998</v>
      </c>
      <c r="D4" s="4">
        <f t="shared" si="0"/>
        <v>15.113285999999999</v>
      </c>
      <c r="E4" s="4">
        <f t="shared" si="0"/>
        <v>19.947653999999996</v>
      </c>
      <c r="F4" s="4">
        <f t="shared" si="0"/>
        <v>24.788888999999998</v>
      </c>
    </row>
    <row r="5" spans="1:31" ht="28.8" x14ac:dyDescent="0.3">
      <c r="A5" s="5" t="s">
        <v>14</v>
      </c>
      <c r="B5" s="6">
        <f>B4</f>
        <v>5.6858759999999995</v>
      </c>
      <c r="C5" s="6">
        <f>C4</f>
        <v>10.389770999999998</v>
      </c>
      <c r="D5" s="6">
        <f>D4</f>
        <v>15.113285999999999</v>
      </c>
      <c r="E5" s="6">
        <f>E4</f>
        <v>19.947653999999996</v>
      </c>
      <c r="F5" s="6">
        <f>F4</f>
        <v>24.788888999999998</v>
      </c>
    </row>
    <row r="6" spans="1:31" x14ac:dyDescent="0.3">
      <c r="A6" s="6" t="s">
        <v>4</v>
      </c>
      <c r="B6" s="4">
        <v>99.95</v>
      </c>
      <c r="C6" s="4">
        <v>143.41</v>
      </c>
      <c r="D6" s="4">
        <v>163.85</v>
      </c>
      <c r="E6" s="4">
        <v>193.5</v>
      </c>
      <c r="F6" s="4">
        <v>208.8</v>
      </c>
      <c r="G6" s="8">
        <v>1</v>
      </c>
      <c r="I6" s="4">
        <f>G6^2</f>
        <v>1</v>
      </c>
      <c r="J6" s="4">
        <f>AVERAGE(I6:I15)</f>
        <v>38.5</v>
      </c>
      <c r="K6" s="11">
        <f>B6^2</f>
        <v>9990.0025000000005</v>
      </c>
      <c r="L6" s="4">
        <f>AVERAGE(K6:K15)</f>
        <v>384021.86124999996</v>
      </c>
      <c r="M6" s="11">
        <f>C6^2</f>
        <v>20566.428099999997</v>
      </c>
      <c r="N6" s="11">
        <f>AVERAGE(M6:M15)</f>
        <v>787403.21181000001</v>
      </c>
      <c r="O6" s="11">
        <f>D6^2</f>
        <v>26846.822499999998</v>
      </c>
      <c r="P6" s="11">
        <f>AVERAGE(O6:O15)</f>
        <v>1028562.0282499999</v>
      </c>
      <c r="Q6" s="4">
        <f>E6^2</f>
        <v>37442.25</v>
      </c>
      <c r="R6" s="4">
        <f>AVERAGE(Q6:Q15)</f>
        <v>1436045.0410000002</v>
      </c>
      <c r="S6" s="4">
        <f>F6^2</f>
        <v>43597.440000000002</v>
      </c>
      <c r="T6" s="4">
        <f>AVERAGE(S6:S15)</f>
        <v>1682456.3589999999</v>
      </c>
      <c r="U6" s="4"/>
      <c r="V6" s="1">
        <f>B6*$G6</f>
        <v>99.95</v>
      </c>
      <c r="W6" s="1">
        <f>AVERAGE(V6:V15)</f>
        <v>3845.0949999999998</v>
      </c>
      <c r="X6" s="1">
        <f>C6*$G6</f>
        <v>143.41</v>
      </c>
      <c r="Y6" s="1">
        <f>AVERAGE(X6:X15)</f>
        <v>5505.9009999999998</v>
      </c>
      <c r="Z6" s="1">
        <f>D6*$G6</f>
        <v>163.85</v>
      </c>
      <c r="AA6" s="1">
        <f>AVERAGE(Z6:Z15)</f>
        <v>6292.8049999999994</v>
      </c>
      <c r="AB6" s="1">
        <f>E6*$G6</f>
        <v>193.5</v>
      </c>
      <c r="AC6" s="1">
        <f>AVERAGE(AB6:AB15)</f>
        <v>7435.5700000000015</v>
      </c>
      <c r="AD6" s="1">
        <f>F6*$G6</f>
        <v>208.8</v>
      </c>
      <c r="AE6" s="1">
        <f>AVERAGE(AD6:AD15)</f>
        <v>8048.25</v>
      </c>
    </row>
    <row r="7" spans="1:31" x14ac:dyDescent="0.3">
      <c r="A7" s="6" t="s">
        <v>5</v>
      </c>
      <c r="B7" s="4">
        <v>198.7</v>
      </c>
      <c r="C7" s="4">
        <v>283.10000000000002</v>
      </c>
      <c r="D7" s="4">
        <v>325.7</v>
      </c>
      <c r="E7" s="4">
        <v>384.4</v>
      </c>
      <c r="F7" s="4">
        <v>413.8</v>
      </c>
      <c r="G7" s="8">
        <v>2</v>
      </c>
      <c r="I7" s="4">
        <f t="shared" ref="I7:I15" si="1">G7^2</f>
        <v>4</v>
      </c>
      <c r="K7" s="11">
        <f t="shared" ref="K7:K15" si="2">B7^2</f>
        <v>39481.689999999995</v>
      </c>
      <c r="M7" s="11">
        <f t="shared" ref="M7:M15" si="3">C7^2</f>
        <v>80145.610000000015</v>
      </c>
      <c r="O7" s="11">
        <f t="shared" ref="O7:O15" si="4">D7^2</f>
        <v>106080.48999999999</v>
      </c>
      <c r="Q7" s="4">
        <f t="shared" ref="Q7:Q16" si="5">E7^2</f>
        <v>147763.35999999999</v>
      </c>
      <c r="S7" s="4">
        <f t="shared" ref="S7:S15" si="6">F7^2</f>
        <v>171230.44</v>
      </c>
      <c r="V7" s="1">
        <f>B7*$G7</f>
        <v>397.4</v>
      </c>
      <c r="X7" s="1">
        <f>C7*$G7</f>
        <v>566.20000000000005</v>
      </c>
      <c r="Z7" s="1">
        <f>D7*$G7</f>
        <v>651.4</v>
      </c>
      <c r="AB7" s="1">
        <f>E7*$G7</f>
        <v>768.8</v>
      </c>
      <c r="AD7" s="1">
        <f>F7*$G7</f>
        <v>827.6</v>
      </c>
    </row>
    <row r="8" spans="1:31" x14ac:dyDescent="0.3">
      <c r="A8" s="6" t="s">
        <v>6</v>
      </c>
      <c r="B8" s="4">
        <v>301.39999999999998</v>
      </c>
      <c r="C8" s="4">
        <v>429.6</v>
      </c>
      <c r="D8" s="4">
        <v>491.1</v>
      </c>
      <c r="E8" s="4">
        <v>578.79999999999995</v>
      </c>
      <c r="F8" s="4">
        <v>628.79999999999995</v>
      </c>
      <c r="G8" s="8">
        <v>3</v>
      </c>
      <c r="I8" s="4">
        <f t="shared" si="1"/>
        <v>9</v>
      </c>
      <c r="K8" s="11">
        <f t="shared" si="2"/>
        <v>90841.959999999992</v>
      </c>
      <c r="M8" s="11">
        <f t="shared" si="3"/>
        <v>184556.16000000003</v>
      </c>
      <c r="O8" s="11">
        <f t="shared" si="4"/>
        <v>241179.21000000002</v>
      </c>
      <c r="Q8" s="4">
        <f t="shared" si="5"/>
        <v>335009.43999999994</v>
      </c>
      <c r="S8" s="4">
        <f t="shared" si="6"/>
        <v>395389.43999999994</v>
      </c>
      <c r="V8" s="1">
        <f>B8*$G8</f>
        <v>904.19999999999993</v>
      </c>
      <c r="X8" s="1">
        <f>C8*$G8</f>
        <v>1288.8000000000002</v>
      </c>
      <c r="Z8" s="1">
        <f>D8*$G8</f>
        <v>1473.3000000000002</v>
      </c>
      <c r="AB8" s="1">
        <f>E8*$G8</f>
        <v>1736.3999999999999</v>
      </c>
      <c r="AD8" s="1">
        <f>F8*$G8</f>
        <v>1886.3999999999999</v>
      </c>
    </row>
    <row r="9" spans="1:31" x14ac:dyDescent="0.3">
      <c r="A9" s="6" t="s">
        <v>7</v>
      </c>
      <c r="B9" s="4">
        <v>399.5</v>
      </c>
      <c r="C9" s="4">
        <v>569.20000000000005</v>
      </c>
      <c r="D9" s="4">
        <v>653.20000000000005</v>
      </c>
      <c r="E9" s="4">
        <v>772.7</v>
      </c>
      <c r="F9" s="4">
        <v>836.6</v>
      </c>
      <c r="G9" s="8">
        <v>4</v>
      </c>
      <c r="I9" s="4">
        <f t="shared" si="1"/>
        <v>16</v>
      </c>
      <c r="K9" s="11">
        <f t="shared" si="2"/>
        <v>159600.25</v>
      </c>
      <c r="M9" s="11">
        <f t="shared" si="3"/>
        <v>323988.64000000007</v>
      </c>
      <c r="O9" s="11">
        <f t="shared" si="4"/>
        <v>426670.24000000005</v>
      </c>
      <c r="Q9" s="4">
        <f t="shared" si="5"/>
        <v>597065.29</v>
      </c>
      <c r="S9" s="4">
        <f t="shared" si="6"/>
        <v>699899.56</v>
      </c>
      <c r="V9" s="1">
        <f>B9*$G9</f>
        <v>1598</v>
      </c>
      <c r="X9" s="1">
        <f>C9*$G9</f>
        <v>2276.8000000000002</v>
      </c>
      <c r="Z9" s="1">
        <f>D9*$G9</f>
        <v>2612.8000000000002</v>
      </c>
      <c r="AB9" s="1">
        <f>E9*$G9</f>
        <v>3090.8</v>
      </c>
      <c r="AD9" s="1">
        <f>F9*$G9</f>
        <v>3346.4</v>
      </c>
    </row>
    <row r="10" spans="1:31" x14ac:dyDescent="0.3">
      <c r="A10" s="6" t="s">
        <v>8</v>
      </c>
      <c r="B10" s="4">
        <v>501.3</v>
      </c>
      <c r="C10" s="4">
        <v>715.6</v>
      </c>
      <c r="D10" s="4">
        <v>810.4</v>
      </c>
      <c r="E10" s="4">
        <v>964.6</v>
      </c>
      <c r="F10" s="4">
        <v>1050.5</v>
      </c>
      <c r="G10" s="8">
        <v>5</v>
      </c>
      <c r="I10" s="4">
        <f t="shared" si="1"/>
        <v>25</v>
      </c>
      <c r="K10" s="11">
        <f t="shared" si="2"/>
        <v>251301.69</v>
      </c>
      <c r="M10" s="11">
        <f t="shared" si="3"/>
        <v>512083.36000000004</v>
      </c>
      <c r="O10" s="11">
        <f t="shared" si="4"/>
        <v>656748.15999999992</v>
      </c>
      <c r="Q10" s="4">
        <f t="shared" si="5"/>
        <v>930453.16</v>
      </c>
      <c r="S10" s="4">
        <f t="shared" si="6"/>
        <v>1103550.25</v>
      </c>
      <c r="V10" s="1">
        <f>B10*$G10</f>
        <v>2506.5</v>
      </c>
      <c r="X10" s="1">
        <f>C10*$G10</f>
        <v>3578</v>
      </c>
      <c r="Z10" s="1">
        <f>D10*$G10</f>
        <v>4052</v>
      </c>
      <c r="AB10" s="1">
        <f>E10*$G10</f>
        <v>4823</v>
      </c>
      <c r="AD10" s="1">
        <f>F10*$G10</f>
        <v>5252.5</v>
      </c>
    </row>
    <row r="11" spans="1:31" x14ac:dyDescent="0.3">
      <c r="A11" s="6" t="s">
        <v>9</v>
      </c>
      <c r="B11" s="4">
        <v>602.4</v>
      </c>
      <c r="C11" s="4">
        <v>858.7</v>
      </c>
      <c r="D11" s="4">
        <v>981.9</v>
      </c>
      <c r="E11" s="4">
        <v>1157.8</v>
      </c>
      <c r="F11" s="4">
        <v>1253.8</v>
      </c>
      <c r="G11" s="8">
        <v>6</v>
      </c>
      <c r="I11" s="4">
        <f t="shared" si="1"/>
        <v>36</v>
      </c>
      <c r="K11" s="11">
        <f t="shared" si="2"/>
        <v>362885.75999999995</v>
      </c>
      <c r="M11" s="11">
        <f t="shared" si="3"/>
        <v>737365.69000000006</v>
      </c>
      <c r="O11" s="11">
        <f t="shared" si="4"/>
        <v>964127.61</v>
      </c>
      <c r="Q11" s="4">
        <f t="shared" si="5"/>
        <v>1340500.8399999999</v>
      </c>
      <c r="S11" s="4">
        <f t="shared" si="6"/>
        <v>1572014.44</v>
      </c>
      <c r="V11" s="1">
        <f>B11*$G11</f>
        <v>3614.3999999999996</v>
      </c>
      <c r="X11" s="1">
        <f>C11*$G11</f>
        <v>5152.2000000000007</v>
      </c>
      <c r="Z11" s="1">
        <f>D11*$G11</f>
        <v>5891.4</v>
      </c>
      <c r="AB11" s="1">
        <f>E11*$G11</f>
        <v>6946.7999999999993</v>
      </c>
      <c r="AD11" s="1">
        <f>F11*$G11</f>
        <v>7522.7999999999993</v>
      </c>
    </row>
    <row r="12" spans="1:31" x14ac:dyDescent="0.3">
      <c r="A12" s="6" t="s">
        <v>10</v>
      </c>
      <c r="B12" s="4">
        <v>698.3</v>
      </c>
      <c r="C12" s="4" t="s">
        <v>3</v>
      </c>
      <c r="D12" s="4">
        <v>1144.2</v>
      </c>
      <c r="E12" s="4">
        <v>1353.3</v>
      </c>
      <c r="F12" s="4">
        <v>1463.9</v>
      </c>
      <c r="G12" s="8">
        <v>7</v>
      </c>
      <c r="I12" s="4">
        <f t="shared" si="1"/>
        <v>49</v>
      </c>
      <c r="K12" s="11">
        <f t="shared" si="2"/>
        <v>487622.88999999996</v>
      </c>
      <c r="M12" s="11">
        <f t="shared" si="3"/>
        <v>1004605.2899999999</v>
      </c>
      <c r="O12" s="11">
        <f t="shared" si="4"/>
        <v>1309193.6400000001</v>
      </c>
      <c r="Q12" s="4">
        <f t="shared" si="5"/>
        <v>1831420.89</v>
      </c>
      <c r="S12" s="4">
        <f t="shared" si="6"/>
        <v>2143003.2100000004</v>
      </c>
      <c r="V12" s="1">
        <f>B12*$G12</f>
        <v>4888.0999999999995</v>
      </c>
      <c r="X12" s="1">
        <f>C12*$G12</f>
        <v>7016.0999999999995</v>
      </c>
      <c r="Z12" s="1">
        <f>D12*$G12</f>
        <v>8009.4000000000005</v>
      </c>
      <c r="AB12" s="1">
        <f>E12*$G12</f>
        <v>9473.1</v>
      </c>
      <c r="AD12" s="1">
        <f>F12*$G12</f>
        <v>10247.300000000001</v>
      </c>
    </row>
    <row r="13" spans="1:31" x14ac:dyDescent="0.3">
      <c r="A13" s="6" t="s">
        <v>11</v>
      </c>
      <c r="B13" s="4">
        <v>798.7</v>
      </c>
      <c r="C13" s="4">
        <v>1144.9000000000001</v>
      </c>
      <c r="D13" s="4">
        <v>1311.1</v>
      </c>
      <c r="E13" s="4">
        <v>1544.9</v>
      </c>
      <c r="F13" s="4">
        <v>1673.2</v>
      </c>
      <c r="G13" s="8">
        <v>8</v>
      </c>
      <c r="I13" s="4">
        <f t="shared" si="1"/>
        <v>64</v>
      </c>
      <c r="K13" s="11">
        <f t="shared" si="2"/>
        <v>637921.69000000006</v>
      </c>
      <c r="M13" s="11">
        <f t="shared" si="3"/>
        <v>1310796.0100000002</v>
      </c>
      <c r="O13" s="11">
        <f t="shared" si="4"/>
        <v>1718983.2099999997</v>
      </c>
      <c r="Q13" s="4">
        <f t="shared" si="5"/>
        <v>2386716.0100000002</v>
      </c>
      <c r="S13" s="4">
        <f t="shared" si="6"/>
        <v>2799598.24</v>
      </c>
      <c r="V13" s="1">
        <f>B13*$G13</f>
        <v>6389.6</v>
      </c>
      <c r="X13" s="1">
        <f>C13*$G13</f>
        <v>9159.2000000000007</v>
      </c>
      <c r="Z13" s="1">
        <f>D13*$G13</f>
        <v>10488.8</v>
      </c>
      <c r="AB13" s="1">
        <f>E13*$G13</f>
        <v>12359.2</v>
      </c>
      <c r="AD13" s="1">
        <f>F13*$G13</f>
        <v>13385.6</v>
      </c>
    </row>
    <row r="14" spans="1:31" x14ac:dyDescent="0.3">
      <c r="A14" s="6" t="s">
        <v>12</v>
      </c>
      <c r="B14" s="4">
        <v>897.2</v>
      </c>
      <c r="C14" s="4">
        <v>1286.7</v>
      </c>
      <c r="D14" s="4">
        <v>1470.9</v>
      </c>
      <c r="E14" s="4">
        <v>1738.9</v>
      </c>
      <c r="F14" s="4">
        <v>1877.9</v>
      </c>
      <c r="G14" s="8">
        <v>9</v>
      </c>
      <c r="I14" s="4">
        <f t="shared" si="1"/>
        <v>81</v>
      </c>
      <c r="K14" s="11">
        <f t="shared" si="2"/>
        <v>804967.84000000008</v>
      </c>
      <c r="M14" s="11">
        <f t="shared" si="3"/>
        <v>1655596.8900000001</v>
      </c>
      <c r="O14" s="11">
        <f t="shared" si="4"/>
        <v>2163546.81</v>
      </c>
      <c r="Q14" s="4">
        <f t="shared" si="5"/>
        <v>3023773.2100000004</v>
      </c>
      <c r="S14" s="4">
        <f>F14^2</f>
        <v>3526508.41</v>
      </c>
      <c r="V14" s="1">
        <f>B14*$G14</f>
        <v>8074.8</v>
      </c>
      <c r="X14" s="1">
        <f>C14*$G14</f>
        <v>11580.300000000001</v>
      </c>
      <c r="Z14" s="1">
        <f>D14*$G14</f>
        <v>13238.1</v>
      </c>
      <c r="AB14" s="1">
        <f>E14*$G14</f>
        <v>15650.1</v>
      </c>
      <c r="AD14" s="1">
        <f>F14*$G14</f>
        <v>16901.100000000002</v>
      </c>
    </row>
    <row r="15" spans="1:31" x14ac:dyDescent="0.3">
      <c r="A15" s="6" t="s">
        <v>13</v>
      </c>
      <c r="B15" s="4">
        <v>997.8</v>
      </c>
      <c r="C15" s="4">
        <v>1429.8</v>
      </c>
      <c r="D15" s="4">
        <v>1634.7</v>
      </c>
      <c r="E15" s="4">
        <v>1931.4</v>
      </c>
      <c r="F15" s="4">
        <v>2090.4</v>
      </c>
      <c r="G15" s="9">
        <v>10</v>
      </c>
      <c r="I15" s="4">
        <f t="shared" si="1"/>
        <v>100</v>
      </c>
      <c r="K15" s="11">
        <f t="shared" si="2"/>
        <v>995604.84</v>
      </c>
      <c r="L15" s="4"/>
      <c r="M15" s="11">
        <f t="shared" si="3"/>
        <v>2044328.0399999998</v>
      </c>
      <c r="O15" s="11">
        <f t="shared" si="4"/>
        <v>2672244.0900000003</v>
      </c>
      <c r="Q15" s="4">
        <f t="shared" si="5"/>
        <v>3730305.9600000004</v>
      </c>
      <c r="S15" s="4">
        <f t="shared" si="6"/>
        <v>4369772.16</v>
      </c>
      <c r="V15" s="1">
        <f>B15*$G15</f>
        <v>9978</v>
      </c>
      <c r="X15" s="1">
        <f>C15*$G15</f>
        <v>14298</v>
      </c>
      <c r="Z15" s="1">
        <f>D15*$G15</f>
        <v>16347</v>
      </c>
      <c r="AB15" s="1">
        <f>E15*$G15</f>
        <v>19314</v>
      </c>
      <c r="AD15" s="1">
        <f>F15*$G15</f>
        <v>20904</v>
      </c>
    </row>
    <row r="16" spans="1:31" ht="28.8" x14ac:dyDescent="0.3">
      <c r="A16" s="5" t="s">
        <v>15</v>
      </c>
      <c r="B16" s="7">
        <v>99.67</v>
      </c>
      <c r="C16" s="7">
        <v>143.11327</v>
      </c>
      <c r="D16" s="7">
        <v>163.22</v>
      </c>
      <c r="E16" s="7">
        <v>193.22</v>
      </c>
      <c r="F16" s="7">
        <v>208.96</v>
      </c>
      <c r="Q16" s="4"/>
    </row>
    <row r="17" spans="1:14" ht="57.6" x14ac:dyDescent="0.3">
      <c r="A17" s="3" t="s">
        <v>16</v>
      </c>
      <c r="B17" s="1">
        <f>SQRT((J6*L6-W6^2)/(10*J6^2))</f>
        <v>7.6214670499043013E-2</v>
      </c>
      <c r="C17" s="1">
        <f>SQRT((J6*N6-Y6^2)/(10*J6^2))</f>
        <v>7.24637544993319E-2</v>
      </c>
      <c r="D17" s="1">
        <f>SQRT(($J$6*P6-AA6^2)/(10*$J$6^2))</f>
        <v>0.12812321190810566</v>
      </c>
      <c r="E17" s="1">
        <f>SQRT(($J$6*R6-AC6^2)/(10*$J$6^2))</f>
        <v>4.7079381966024757E-2</v>
      </c>
      <c r="F17" s="1">
        <f>SQRT(($J$6*T6-AE6^2)/(10*$J$6^2))</f>
        <v>0.12771167349290244</v>
      </c>
    </row>
    <row r="18" spans="1:14" x14ac:dyDescent="0.3">
      <c r="A18" s="3" t="s">
        <v>17</v>
      </c>
      <c r="B18" s="4">
        <f>B16</f>
        <v>99.67</v>
      </c>
      <c r="C18" s="4">
        <f t="shared" ref="C18:F18" si="7">C16</f>
        <v>143.11327</v>
      </c>
      <c r="D18" s="4">
        <f t="shared" si="7"/>
        <v>163.22</v>
      </c>
      <c r="E18" s="4">
        <f t="shared" si="7"/>
        <v>193.22</v>
      </c>
      <c r="F18" s="4">
        <f t="shared" si="7"/>
        <v>208.96</v>
      </c>
    </row>
    <row r="19" spans="1:14" ht="28.8" x14ac:dyDescent="0.3">
      <c r="A19" s="10" t="s">
        <v>18</v>
      </c>
      <c r="B19" s="12">
        <f>B17/B18</f>
        <v>7.646701163744659E-4</v>
      </c>
      <c r="C19" s="12">
        <f t="shared" ref="C19:F19" si="8">C17/C18</f>
        <v>5.0633847231170033E-4</v>
      </c>
      <c r="D19" s="12">
        <f t="shared" si="8"/>
        <v>7.8497250280667606E-4</v>
      </c>
      <c r="E19" s="12">
        <f t="shared" si="8"/>
        <v>2.4365687799412461E-4</v>
      </c>
      <c r="F19" s="12">
        <f t="shared" si="8"/>
        <v>6.1117761051350701E-4</v>
      </c>
      <c r="G19" s="4"/>
    </row>
    <row r="20" spans="1:14" x14ac:dyDescent="0.3">
      <c r="A20" s="13" t="s">
        <v>21</v>
      </c>
      <c r="B20" s="13"/>
      <c r="C20" s="13"/>
      <c r="D20" s="13"/>
      <c r="E20" s="13"/>
      <c r="F20" s="13"/>
      <c r="G20" s="4"/>
    </row>
    <row r="21" spans="1:14" x14ac:dyDescent="0.3">
      <c r="A21" s="14" t="s">
        <v>19</v>
      </c>
      <c r="B21" s="11">
        <f>B18^2</f>
        <v>9934.1089000000011</v>
      </c>
      <c r="C21" s="11">
        <f t="shared" ref="C21:F21" si="9">C18^2</f>
        <v>20481.408050092901</v>
      </c>
      <c r="D21" s="11">
        <f t="shared" si="9"/>
        <v>26640.768400000001</v>
      </c>
      <c r="E21" s="11">
        <f t="shared" si="9"/>
        <v>37333.968399999998</v>
      </c>
      <c r="F21" s="11">
        <f t="shared" si="9"/>
        <v>43664.281600000002</v>
      </c>
      <c r="G21" s="4"/>
      <c r="I21" s="15">
        <f>B21^2</f>
        <v>98686519.637059227</v>
      </c>
      <c r="J21" s="15">
        <f t="shared" ref="J21:M21" si="10">C21^2</f>
        <v>419488075.71441031</v>
      </c>
      <c r="K21" s="15">
        <f t="shared" si="10"/>
        <v>709730540.9424386</v>
      </c>
      <c r="L21" s="15">
        <f t="shared" si="10"/>
        <v>1393825196.4921985</v>
      </c>
      <c r="M21" s="15">
        <f t="shared" si="10"/>
        <v>1906569487.6440988</v>
      </c>
      <c r="N21" s="15">
        <f>AVERAGE(I21:M21)</f>
        <v>905659964.08604109</v>
      </c>
    </row>
    <row r="22" spans="1:14" x14ac:dyDescent="0.3">
      <c r="A22" s="14" t="s">
        <v>22</v>
      </c>
      <c r="B22" s="11">
        <f>2*B17</f>
        <v>0.15242934099808603</v>
      </c>
      <c r="C22" s="11">
        <f t="shared" ref="C22:F22" si="11">2*C17</f>
        <v>0.1449275089986638</v>
      </c>
      <c r="D22" s="11">
        <f t="shared" si="11"/>
        <v>0.25624642381621132</v>
      </c>
      <c r="E22" s="11">
        <f t="shared" si="11"/>
        <v>9.4158763932049513E-2</v>
      </c>
      <c r="F22" s="11">
        <f t="shared" si="11"/>
        <v>0.25542334698580488</v>
      </c>
      <c r="G22" s="4"/>
      <c r="I22" s="1">
        <f>B21*B23</f>
        <v>56484.111375896398</v>
      </c>
      <c r="J22" s="1">
        <f t="shared" ref="J22:M22" si="12">C21*C23</f>
        <v>212797.13939802174</v>
      </c>
      <c r="K22" s="1">
        <f t="shared" si="12"/>
        <v>402629.5520889624</v>
      </c>
      <c r="L22" s="1">
        <f t="shared" si="12"/>
        <v>744725.08409013343</v>
      </c>
      <c r="M22" s="1">
        <f t="shared" si="12"/>
        <v>1082389.0298471423</v>
      </c>
      <c r="N22" s="1">
        <f>AVERAGE(I22:M22)</f>
        <v>499804.98336003127</v>
      </c>
    </row>
    <row r="23" spans="1:14" x14ac:dyDescent="0.3">
      <c r="A23" s="14" t="s">
        <v>20</v>
      </c>
      <c r="B23" s="11">
        <f>B5</f>
        <v>5.6858759999999995</v>
      </c>
      <c r="C23" s="11">
        <f t="shared" ref="C23:F23" si="13">C5</f>
        <v>10.389770999999998</v>
      </c>
      <c r="D23" s="11">
        <f t="shared" si="13"/>
        <v>15.113285999999999</v>
      </c>
      <c r="E23" s="11">
        <f t="shared" si="13"/>
        <v>19.947653999999996</v>
      </c>
      <c r="F23" s="11">
        <f t="shared" si="13"/>
        <v>24.788888999999998</v>
      </c>
      <c r="I23" s="1">
        <f>B23*B23</f>
        <v>32.329185887375992</v>
      </c>
      <c r="J23" s="1">
        <f t="shared" ref="J23:M23" si="14">C23*C23</f>
        <v>107.94734143244095</v>
      </c>
      <c r="K23" s="1">
        <f t="shared" si="14"/>
        <v>228.41141371779597</v>
      </c>
      <c r="L23" s="1">
        <f t="shared" si="14"/>
        <v>397.90890010371584</v>
      </c>
      <c r="M23" s="1">
        <f t="shared" si="14"/>
        <v>614.48901785432088</v>
      </c>
      <c r="N23" s="1">
        <f>AVERAGE(I23:M23)</f>
        <v>276.21717179912991</v>
      </c>
    </row>
    <row r="24" spans="1:14" x14ac:dyDescent="0.3">
      <c r="A24" s="14" t="s">
        <v>23</v>
      </c>
      <c r="B24" s="18">
        <v>1764.8621361390101</v>
      </c>
      <c r="C24" s="18"/>
      <c r="D24" s="18"/>
      <c r="E24" s="18"/>
      <c r="F24" s="18"/>
    </row>
    <row r="25" spans="1:14" ht="57.6" x14ac:dyDescent="0.3">
      <c r="A25" s="3" t="s">
        <v>24</v>
      </c>
      <c r="B25" s="16">
        <f>SQRT((N21*N23-N22^2)/(5*(N21)^2))</f>
        <v>9.2883038552913579E-6</v>
      </c>
      <c r="C25" s="16"/>
      <c r="D25" s="16"/>
      <c r="E25" s="16"/>
      <c r="F25" s="16"/>
    </row>
    <row r="26" spans="1:14" x14ac:dyDescent="0.3">
      <c r="A26" s="17" t="s">
        <v>25</v>
      </c>
      <c r="B26" s="16">
        <f>1/B24*10^6</f>
        <v>566.61649628208386</v>
      </c>
      <c r="C26" s="16"/>
      <c r="D26" s="16"/>
      <c r="E26" s="16"/>
      <c r="F26" s="16"/>
    </row>
    <row r="27" spans="1:14" ht="43.2" x14ac:dyDescent="0.3">
      <c r="A27" s="3" t="s">
        <v>26</v>
      </c>
      <c r="B27" s="16">
        <f>B25*10^6</f>
        <v>9.2883038552913586</v>
      </c>
      <c r="C27" s="16"/>
      <c r="D27" s="16"/>
      <c r="E27" s="16"/>
      <c r="F27" s="16"/>
    </row>
    <row r="28" spans="1:14" x14ac:dyDescent="0.3">
      <c r="A28" s="19" t="s">
        <v>27</v>
      </c>
      <c r="B28" s="19"/>
      <c r="C28" s="19"/>
      <c r="D28" s="19"/>
      <c r="E28" s="19"/>
      <c r="F28" s="19"/>
    </row>
  </sheetData>
  <mergeCells count="6">
    <mergeCell ref="A20:F20"/>
    <mergeCell ref="A28:F28"/>
    <mergeCell ref="B24:F24"/>
    <mergeCell ref="B25:F25"/>
    <mergeCell ref="B26:F26"/>
    <mergeCell ref="B27:F2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2020-10-29T19:52:41Z</dcterms:created>
  <dcterms:modified xsi:type="dcterms:W3CDTF">2020-11-04T11:38:04Z</dcterms:modified>
</cp:coreProperties>
</file>