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ldeep-work-mac/Desktop/PREWORK_KHJ/Module-1/HW1/"/>
    </mc:Choice>
  </mc:AlternateContent>
  <xr:revisionPtr revIDLastSave="0" documentId="13_ncr:1_{D8D29522-830A-6949-840C-BE978EF34E72}" xr6:coauthVersionLast="34" xr6:coauthVersionMax="34" xr10:uidLastSave="{00000000-0000-0000-0000-000000000000}"/>
  <bookViews>
    <workbookView xWindow="0" yWindow="460" windowWidth="28800" windowHeight="16520" activeTab="4" xr2:uid="{00000000-000D-0000-FFFF-FFFF00000000}"/>
  </bookViews>
  <sheets>
    <sheet name="Data" sheetId="1" r:id="rId1"/>
    <sheet name="Category Summary" sheetId="2" r:id="rId2"/>
    <sheet name="Sub-Category Summary" sheetId="3" r:id="rId3"/>
    <sheet name="Monthly Outcome Summary" sheetId="4" r:id="rId4"/>
    <sheet name="Bonus  Goal - Outcome Summary" sheetId="5" r:id="rId5"/>
  </sheets>
  <definedNames>
    <definedName name="GoalData">Data!$D$2:$D$4115</definedName>
    <definedName name="OutcomeData">Data!$F$2:$F$4115</definedName>
  </definedNames>
  <calcPr calcId="179017" concurrentCalc="0"/>
  <pivotCaches>
    <pivotCache cacheId="7" r:id="rId6"/>
    <pivotCache cacheId="8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2" i="5"/>
  <c r="B2" i="5"/>
  <c r="D2" i="5"/>
  <c r="E2" i="5"/>
  <c r="G2" i="5"/>
  <c r="H2" i="5"/>
  <c r="C3" i="5"/>
  <c r="B3" i="5"/>
  <c r="D3" i="5"/>
  <c r="E3" i="5"/>
  <c r="G3" i="5"/>
  <c r="H3" i="5"/>
  <c r="C4" i="5"/>
  <c r="B4" i="5"/>
  <c r="D4" i="5"/>
  <c r="E4" i="5"/>
  <c r="G4" i="5"/>
  <c r="H4" i="5"/>
  <c r="C5" i="5"/>
  <c r="B5" i="5"/>
  <c r="D5" i="5"/>
  <c r="E5" i="5"/>
  <c r="G5" i="5"/>
  <c r="H5" i="5"/>
  <c r="C6" i="5"/>
  <c r="B6" i="5"/>
  <c r="D6" i="5"/>
  <c r="E6" i="5"/>
  <c r="G6" i="5"/>
  <c r="H6" i="5"/>
  <c r="C7" i="5"/>
  <c r="B7" i="5"/>
  <c r="D7" i="5"/>
  <c r="E7" i="5"/>
  <c r="G7" i="5"/>
  <c r="H7" i="5"/>
  <c r="C8" i="5"/>
  <c r="B8" i="5"/>
  <c r="D8" i="5"/>
  <c r="E8" i="5"/>
  <c r="G8" i="5"/>
  <c r="H8" i="5"/>
  <c r="C9" i="5"/>
  <c r="B9" i="5"/>
  <c r="D9" i="5"/>
  <c r="E9" i="5"/>
  <c r="G9" i="5"/>
  <c r="H9" i="5"/>
  <c r="C10" i="5"/>
  <c r="B10" i="5"/>
  <c r="D10" i="5"/>
  <c r="E10" i="5"/>
  <c r="G10" i="5"/>
  <c r="H10" i="5"/>
  <c r="C11" i="5"/>
  <c r="B11" i="5"/>
  <c r="D11" i="5"/>
  <c r="E11" i="5"/>
  <c r="G11" i="5"/>
  <c r="H11" i="5"/>
  <c r="C12" i="5"/>
  <c r="B12" i="5"/>
  <c r="D12" i="5"/>
  <c r="E12" i="5"/>
  <c r="G12" i="5"/>
  <c r="H12" i="5"/>
  <c r="C13" i="5"/>
  <c r="B13" i="5"/>
  <c r="D13" i="5"/>
  <c r="E13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<sst xmlns="http://schemas.openxmlformats.org/spreadsheetml/2006/main" count="24820" uniqueCount="8400">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</sst>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Summary'!$A$5:$A$13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D-EA4B-AF41-62A80BACF601}"/>
            </c:ext>
          </c:extLst>
        </c:ser>
        <c:ser>
          <c:idx val="1"/>
          <c:order val="1"/>
          <c:tx>
            <c:strRef>
              <c:f>'Category Summary'!$C$4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Summary'!$A$5:$A$13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D-EA4B-AF41-62A80BACF601}"/>
            </c:ext>
          </c:extLst>
        </c:ser>
        <c:ser>
          <c:idx val="2"/>
          <c:order val="2"/>
          <c:tx>
            <c:strRef>
              <c:f>'Category Summary'!$D$4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D-EA4B-AF41-62A80BACF601}"/>
            </c:ext>
          </c:extLst>
        </c:ser>
        <c:ser>
          <c:idx val="3"/>
          <c:order val="3"/>
          <c:tx>
            <c:strRef>
              <c:f>'Category Summary'!$E$4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Summary'!$A$5:$A$13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D-EA4B-AF41-62A80BACF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714585984"/>
        <c:axId val="-1714583280"/>
      </c:barChart>
      <c:catAx>
        <c:axId val="-171458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583280"/>
        <c:crosses val="autoZero"/>
        <c:auto val="1"/>
        <c:lblAlgn val="ctr"/>
        <c:lblOffset val="100"/>
        <c:noMultiLvlLbl val="0"/>
      </c:catAx>
      <c:valAx>
        <c:axId val="-17145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5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8"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Summary'!$B$5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Summary'!$A$6:$A$46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B-1D4C-963A-6A4A426B2ACC}"/>
            </c:ext>
          </c:extLst>
        </c:ser>
        <c:ser>
          <c:idx val="1"/>
          <c:order val="1"/>
          <c:tx>
            <c:strRef>
              <c:f>'Sub-Category Summary'!$C$5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Summary'!$A$6:$A$46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B-1D4C-963A-6A4A426B2ACC}"/>
            </c:ext>
          </c:extLst>
        </c:ser>
        <c:ser>
          <c:idx val="2"/>
          <c:order val="2"/>
          <c:tx>
            <c:strRef>
              <c:f>'Sub-Category Summary'!$D$5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Summary'!$A$6:$A$46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Summary'!$D$6:$D$46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3B-1D4C-963A-6A4A426B2ACC}"/>
            </c:ext>
          </c:extLst>
        </c:ser>
        <c:ser>
          <c:idx val="3"/>
          <c:order val="3"/>
          <c:tx>
            <c:strRef>
              <c:f>'Sub-Category Summary'!$E$5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Summary'!$A$6:$A$46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Summary'!$E$6:$E$46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3B-1D4C-963A-6A4A426B2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921986224"/>
        <c:axId val="-1921982592"/>
      </c:barChart>
      <c:catAx>
        <c:axId val="-192198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1982592"/>
        <c:crosses val="autoZero"/>
        <c:auto val="1"/>
        <c:lblAlgn val="ctr"/>
        <c:lblOffset val="100"/>
        <c:noMultiLvlLbl val="0"/>
      </c:catAx>
      <c:valAx>
        <c:axId val="-19219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198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Outcome Summary'!$B$5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47625">
                <a:solidFill>
                  <a:schemeClr val="accent6"/>
                </a:solidFill>
              </a:ln>
              <a:effectLst/>
            </c:spPr>
          </c:marker>
          <c:cat>
            <c:strRef>
              <c:f>'Monthly Outcome Summary'!$A$6:$A$17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Summary'!$B$6:$B$17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C-0F44-BB7E-6A00A5F2080B}"/>
            </c:ext>
          </c:extLst>
        </c:ser>
        <c:ser>
          <c:idx val="1"/>
          <c:order val="1"/>
          <c:tx>
            <c:strRef>
              <c:f>'Monthly Outcome Summary'!$C$5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47625">
                <a:solidFill>
                  <a:schemeClr val="accent2"/>
                </a:solidFill>
              </a:ln>
              <a:effectLst/>
            </c:spPr>
          </c:marker>
          <c:cat>
            <c:strRef>
              <c:f>'Monthly Outcome Summary'!$A$6:$A$17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Summary'!$C$6:$C$17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C-0F44-BB7E-6A00A5F2080B}"/>
            </c:ext>
          </c:extLst>
        </c:ser>
        <c:ser>
          <c:idx val="2"/>
          <c:order val="2"/>
          <c:tx>
            <c:strRef>
              <c:f>'Monthly Outcome Summary'!$D$5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47625">
                <a:solidFill>
                  <a:schemeClr val="accent1"/>
                </a:solidFill>
              </a:ln>
              <a:effectLst/>
            </c:spPr>
          </c:marker>
          <c:cat>
            <c:strRef>
              <c:f>'Monthly Outcome Summary'!$A$6:$A$17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Summary'!$D$6:$D$17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C-0F44-BB7E-6A00A5F20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17109296"/>
        <c:axId val="-1713767968"/>
      </c:lineChart>
      <c:catAx>
        <c:axId val="-151710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3767968"/>
        <c:crosses val="autoZero"/>
        <c:auto val="1"/>
        <c:lblAlgn val="ctr"/>
        <c:lblOffset val="100"/>
        <c:noMultiLvlLbl val="0"/>
      </c:catAx>
      <c:valAx>
        <c:axId val="-171376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710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 Goal - Outcome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47625">
                <a:solidFill>
                  <a:schemeClr val="accent1"/>
                </a:solidFill>
              </a:ln>
              <a:effectLst/>
            </c:spPr>
          </c:marker>
          <c:cat>
            <c:strRef>
              <c:f>'Bonus  Goal - 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 Goal - Outcome Summary'!$F$2:$F$13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8-EE4C-9B5D-9B4C2D4D489A}"/>
            </c:ext>
          </c:extLst>
        </c:ser>
        <c:ser>
          <c:idx val="1"/>
          <c:order val="1"/>
          <c:tx>
            <c:strRef>
              <c:f>'Bonus  Goal - Outcome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47625">
                <a:solidFill>
                  <a:schemeClr val="accent2"/>
                </a:solidFill>
              </a:ln>
              <a:effectLst/>
            </c:spPr>
          </c:marker>
          <c:cat>
            <c:strRef>
              <c:f>'Bonus  Goal - 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 Goal - Outcome Summary'!$G$2:$G$13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8-EE4C-9B5D-9B4C2D4D489A}"/>
            </c:ext>
          </c:extLst>
        </c:ser>
        <c:ser>
          <c:idx val="2"/>
          <c:order val="2"/>
          <c:tx>
            <c:strRef>
              <c:f>'Bonus  Goal - Outcome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47625">
                <a:solidFill>
                  <a:schemeClr val="accent3"/>
                </a:solidFill>
              </a:ln>
              <a:effectLst/>
            </c:spPr>
          </c:marker>
          <c:cat>
            <c:strRef>
              <c:f>'Bonus  Goal - 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 Goal - Outcome Summary'!$H$2:$H$13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08-EE4C-9B5D-9B4C2D4D4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16200336"/>
        <c:axId val="-1516794736"/>
      </c:lineChart>
      <c:catAx>
        <c:axId val="-151620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6794736"/>
        <c:crosses val="autoZero"/>
        <c:auto val="1"/>
        <c:lblAlgn val="ctr"/>
        <c:lblOffset val="100"/>
        <c:noMultiLvlLbl val="0"/>
      </c:catAx>
      <c:valAx>
        <c:axId val="-15167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62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476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17</xdr:col>
      <xdr:colOff>393700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127000</xdr:rowOff>
    </xdr:from>
    <xdr:to>
      <xdr:col>17</xdr:col>
      <xdr:colOff>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0</xdr:rowOff>
    </xdr:from>
    <xdr:to>
      <xdr:col>16</xdr:col>
      <xdr:colOff>88900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12700</xdr:rowOff>
    </xdr:from>
    <xdr:to>
      <xdr:col>8</xdr:col>
      <xdr:colOff>762000</xdr:colOff>
      <xdr:row>39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73.753254745374" createdVersion="4" refreshedVersion="4" minRefreshableVersion="3" recordCount="4114" xr:uid="{00000000-000A-0000-FFFF-FFFF0D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75.486646874997" createdVersion="4" refreshedVersion="4" minRefreshableVersion="3" recordCount="4114" xr:uid="{00000000-000A-0000-FFFF-FFFF0E000000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Count of Outcome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4.6640625" bestFit="1" customWidth="1"/>
    <col min="17" max="17" width="41.1640625" customWidth="1"/>
    <col min="18" max="18" width="11.33203125" bestFit="1" customWidth="1"/>
    <col min="19" max="19" width="19.6640625" bestFit="1" customWidth="1"/>
    <col min="20" max="20" width="18.832031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5" t="s">
        <v>8309</v>
      </c>
      <c r="S1" s="5" t="s">
        <v>8365</v>
      </c>
      <c r="T1" s="5" t="s">
        <v>8366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s="9"/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(E67/L67)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(E131/L131)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(E195/L195)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(E451/L451)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(E579/L579)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(E643/L643)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(E707/L707)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(E771/L771)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(E835/L835)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(E899/L899)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(E1155/L1155)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(E1411/L1411)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(E1539/L1539)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(E1731/L1731)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(E1795/L1795)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(E1923/L1923)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(E1987/L1987)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(E2371/L2371)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(E2435/L2435)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(E2563/L2563)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(E2691/L2691)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(E2755/L2755)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(E2883/L2883)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(E2947/L2947)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(E3139/L3139)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(E3203/L3203)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(E3651/L3651)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(E4099/L4099)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D32" sqref="D3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8364</v>
      </c>
      <c r="B3" s="6" t="s">
        <v>8362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paperSize="8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G36" sqref="G3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8308</v>
      </c>
      <c r="B2" t="s">
        <v>8363</v>
      </c>
    </row>
    <row r="4" spans="1:6" x14ac:dyDescent="0.2">
      <c r="A4" s="6" t="s">
        <v>8364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B24" sqref="B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33203125" bestFit="1" customWidth="1"/>
    <col min="4" max="4" width="7.83203125" bestFit="1" customWidth="1"/>
    <col min="5" max="6" width="10" bestFit="1" customWidth="1"/>
  </cols>
  <sheetData>
    <row r="1" spans="1:5" x14ac:dyDescent="0.2">
      <c r="A1" s="6" t="s">
        <v>8308</v>
      </c>
      <c r="B1" t="s">
        <v>8363</v>
      </c>
    </row>
    <row r="2" spans="1:5" x14ac:dyDescent="0.2">
      <c r="A2" s="6" t="s">
        <v>8379</v>
      </c>
      <c r="B2" t="s">
        <v>8363</v>
      </c>
    </row>
    <row r="4" spans="1:5" x14ac:dyDescent="0.2">
      <c r="A4" s="6" t="s">
        <v>8364</v>
      </c>
      <c r="B4" s="6" t="s">
        <v>8362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K15" sqref="K15"/>
    </sheetView>
  </sheetViews>
  <sheetFormatPr baseColWidth="10" defaultRowHeight="15" x14ac:dyDescent="0.2"/>
  <cols>
    <col min="1" max="1" width="24.3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6640625" bestFit="1" customWidth="1"/>
    <col min="6" max="6" width="18" bestFit="1" customWidth="1"/>
    <col min="7" max="7" width="14.83203125" bestFit="1" customWidth="1"/>
    <col min="8" max="8" width="20.33203125" bestFit="1" customWidth="1"/>
  </cols>
  <sheetData>
    <row r="1" spans="1:8" s="1" customFormat="1" x14ac:dyDescent="0.2">
      <c r="A1" s="1" t="s">
        <v>8380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8381</v>
      </c>
    </row>
    <row r="2" spans="1:8" x14ac:dyDescent="0.2">
      <c r="A2" t="s">
        <v>8388</v>
      </c>
      <c r="B2">
        <f>COUNTIFS(GoalData,"&lt;"&amp;1000,OutcomeData,"successful")</f>
        <v>322</v>
      </c>
      <c r="C2">
        <f>COUNTIFS(GoalData,"&lt;"&amp;1000,OutcomeData,"failed")</f>
        <v>113</v>
      </c>
      <c r="D2">
        <f>COUNTIFS(GoalData,"&lt;"&amp;1000,OutcomeData,"canceled")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">
      <c r="A3" t="s">
        <v>8389</v>
      </c>
      <c r="B3">
        <f>COUNTIFS(GoalData,"&gt;="&amp;1000,GoalData,"&lt;="&amp;4999,OutcomeData,"successful")</f>
        <v>932</v>
      </c>
      <c r="C3">
        <f>COUNTIFS(GoalData,"&gt;="&amp;1000,GoalData,"&lt;="&amp;4999,OutcomeData,"failed")</f>
        <v>420</v>
      </c>
      <c r="D3">
        <f>COUNTIFS(GoalData,"&gt;="&amp;1000,GoalData,"&lt;="&amp;4999,OutcomeData,"canceled")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">
      <c r="A4" t="s">
        <v>8390</v>
      </c>
      <c r="B4">
        <f>COUNTIFS(GoalData,"&gt;="&amp;5000,GoalData,"&lt;="&amp;9999,OutcomeData,"successful")</f>
        <v>381</v>
      </c>
      <c r="C4">
        <f>COUNTIFS(GoalData,"&gt;="&amp;5000,GoalData,"&lt;="&amp;9999,OutcomeData,"failed")</f>
        <v>283</v>
      </c>
      <c r="D4">
        <f>COUNTIFS(GoalData,"&gt;="&amp;5000,GoalData,"&lt;="&amp;9999,OutcomeData,"canceled")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">
      <c r="A5" t="s">
        <v>8391</v>
      </c>
      <c r="B5">
        <f>COUNTIFS(GoalData,"&gt;="&amp;10000,GoalData,"&lt;="&amp;14999,OutcomeData,"successful")</f>
        <v>168</v>
      </c>
      <c r="C5">
        <f>COUNTIFS(GoalData,"&gt;="&amp;10000,GoalData,"&lt;="&amp;14999,OutcomeData,"failed")</f>
        <v>144</v>
      </c>
      <c r="D5">
        <f>COUNTIFS(GoalData,"&gt;="&amp;10000,GoalData,"&lt;="&amp;14999,OutcomeData,"canceled")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">
      <c r="A6" t="s">
        <v>8392</v>
      </c>
      <c r="B6">
        <f>COUNTIFS(GoalData,"&gt;="&amp;15000,GoalData,"&lt;="&amp;19999,OutcomeData,"successful")</f>
        <v>94</v>
      </c>
      <c r="C6">
        <f>COUNTIFS(GoalData,"&gt;="&amp;15000,GoalData,"&lt;="&amp;19999,OutcomeData,"failed")</f>
        <v>90</v>
      </c>
      <c r="D6">
        <f>COUNTIFS(GoalData,"&gt;="&amp;15000,GoalData,"&lt;="&amp;19999,OutcomeData,"canceled")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">
      <c r="A7" t="s">
        <v>8393</v>
      </c>
      <c r="B7">
        <f>COUNTIFS(GoalData,"&gt;="&amp;20000,GoalData,"&lt;="&amp;24999,OutcomeData,"successful")</f>
        <v>62</v>
      </c>
      <c r="C7">
        <f>COUNTIFS(GoalData,"&gt;="&amp;20000,GoalData,"&lt;="&amp;24999,OutcomeData,"failed")</f>
        <v>72</v>
      </c>
      <c r="D7">
        <f>COUNTIFS(GoalData,"&gt;="&amp;20000,GoalData,"&lt;="&amp;24999,OutcomeData,"canceled")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">
      <c r="A8" t="s">
        <v>8394</v>
      </c>
      <c r="B8">
        <f>COUNTIFS(GoalData,"&gt;="&amp;25000,GoalData,"&lt;="&amp;29999,OutcomeData,"successful")</f>
        <v>55</v>
      </c>
      <c r="C8">
        <f>COUNTIFS(GoalData,"&gt;="&amp;25000,GoalData,"&lt;="&amp;29999,OutcomeData,"failed")</f>
        <v>64</v>
      </c>
      <c r="D8">
        <f>COUNTIFS(GoalData,"&gt;="&amp;25000,GoalData,"&lt;="&amp;29999,OutcomeData,"canceled")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">
      <c r="A9" t="s">
        <v>8395</v>
      </c>
      <c r="B9">
        <f>COUNTIFS(GoalData,"&gt;="&amp;30000,GoalData,"&lt;="&amp;34999,OutcomeData,"successful")</f>
        <v>32</v>
      </c>
      <c r="C9">
        <f>COUNTIFS(GoalData,"&gt;="&amp;30000,GoalData,"&lt;="&amp;34999,OutcomeData,"failed")</f>
        <v>37</v>
      </c>
      <c r="D9">
        <f>COUNTIFS(GoalData,"&gt;="&amp;30000,GoalData,"&lt;="&amp;34999,OutcomeData,"canceled")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">
      <c r="A10" t="s">
        <v>8396</v>
      </c>
      <c r="B10">
        <f>COUNTIFS(GoalData,"&gt;="&amp;35000,GoalData,"&lt;="&amp;39999,OutcomeData,"successful")</f>
        <v>26</v>
      </c>
      <c r="C10">
        <f>COUNTIFS(GoalData,"&gt;="&amp;35000,GoalData,"&lt;="&amp;39999,OutcomeData,"failed")</f>
        <v>22</v>
      </c>
      <c r="D10">
        <f>COUNTIFS(GoalData,"&gt;="&amp;35000,GoalData,"&lt;="&amp;39999,OutcomeData,"canceled")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">
      <c r="A11" t="s">
        <v>8397</v>
      </c>
      <c r="B11">
        <f>COUNTIFS(GoalData,"&gt;="&amp;40000,GoalData,"&lt;="&amp;44999,OutcomeData,"successful")</f>
        <v>21</v>
      </c>
      <c r="C11">
        <f>COUNTIFS(GoalData,"&gt;="&amp;40000,GoalData,"&lt;="&amp;44999,OutcomeData,"failed")</f>
        <v>16</v>
      </c>
      <c r="D11">
        <f>COUNTIFS(GoalData,"&gt;="&amp;40000,GoalData,"&lt;="&amp;44999,OutcomeData,"canceled")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">
      <c r="A12" t="s">
        <v>8398</v>
      </c>
      <c r="B12">
        <f>COUNTIFS(GoalData,"&gt;="&amp;45000,GoalData,"&lt;="&amp;49999,OutcomeData,"successful")</f>
        <v>6</v>
      </c>
      <c r="C12">
        <f>COUNTIFS(GoalData,"&gt;="&amp;45000,GoalData,"&lt;="&amp;49999,OutcomeData,"failed")</f>
        <v>11</v>
      </c>
      <c r="D12">
        <f>COUNTIFS(GoalData,"&gt;="&amp;45000,GoalData,"&lt;="&amp;49999,OutcomeData,"canceled")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">
      <c r="A13" t="s">
        <v>8399</v>
      </c>
      <c r="B13">
        <f>COUNTIFS(GoalData,"&gt;="&amp;50000,OutcomeData,"successful")</f>
        <v>86</v>
      </c>
      <c r="C13">
        <f>COUNTIFS(GoalData,"&gt;="&amp;50000,OutcomeData,"failed")</f>
        <v>258</v>
      </c>
      <c r="D13">
        <f>COUNTIFS(GoalData,"&gt;="&amp;50000,OutcomeData,"canceled")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ignoredErrors>
    <ignoredError sqref="C2:C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Category Summary</vt:lpstr>
      <vt:lpstr>Sub-Category Summary</vt:lpstr>
      <vt:lpstr>Monthly Outcome Summary</vt:lpstr>
      <vt:lpstr>Bonus  Goal - Outcome Summary</vt:lpstr>
      <vt:lpstr>GoalData</vt:lpstr>
      <vt:lpstr>OutcomeData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Kuldeep Jariwala</cp:lastModifiedBy>
  <dcterms:created xsi:type="dcterms:W3CDTF">2017-04-20T15:17:24Z</dcterms:created>
  <dcterms:modified xsi:type="dcterms:W3CDTF">2018-06-30T00:54:54Z</dcterms:modified>
</cp:coreProperties>
</file>